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_OU_ZÚ,výr.zprávy\_N\ZÁVĚREČNÝ ÚČET 2019\9-MAT do ZK\Final-nahrazené přílohy\"/>
    </mc:Choice>
  </mc:AlternateContent>
  <xr:revisionPtr revIDLastSave="0" documentId="13_ncr:1_{045515FA-657A-468F-882E-F2344EB1EAE3}" xr6:coauthVersionLast="41" xr6:coauthVersionMax="41" xr10:uidLastSave="{00000000-0000-0000-0000-000000000000}"/>
  <bookViews>
    <workbookView xWindow="-120" yWindow="-120" windowWidth="29040" windowHeight="15840" tabRatio="915" xr2:uid="{00000000-000D-0000-FFFF-FFFF00000000}"/>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8" r:id="rId8"/>
    <sheet name="tab 2" sheetId="9" r:id="rId9"/>
    <sheet name="tab 3" sheetId="12" r:id="rId10"/>
    <sheet name="tab 4" sheetId="10" r:id="rId11"/>
    <sheet name="tab 5" sheetId="11" r:id="rId12"/>
    <sheet name="tab 6" sheetId="13" r:id="rId13"/>
    <sheet name="tab 7" sheetId="14" r:id="rId14"/>
    <sheet name="tab 8" sheetId="15" r:id="rId15"/>
    <sheet name="tab 9" sheetId="16" r:id="rId16"/>
    <sheet name="tab 10" sheetId="17" r:id="rId17"/>
    <sheet name="tab 11" sheetId="18" r:id="rId18"/>
    <sheet name="tab 12" sheetId="19" r:id="rId19"/>
    <sheet name="tab 13" sheetId="20" r:id="rId20"/>
    <sheet name="tab 14" sheetId="21" r:id="rId21"/>
    <sheet name="tab 15" sheetId="22" r:id="rId22"/>
    <sheet name="tab 16" sheetId="23" r:id="rId23"/>
    <sheet name="tab 17" sheetId="24" r:id="rId24"/>
    <sheet name="tab 18" sheetId="25" r:id="rId25"/>
    <sheet name="tab 19" sheetId="26" r:id="rId26"/>
    <sheet name="tab 20" sheetId="27" r:id="rId27"/>
    <sheet name="tab 21" sheetId="28" r:id="rId28"/>
    <sheet name="tab 22" sheetId="29" r:id="rId29"/>
    <sheet name="tab 23" sheetId="30" r:id="rId30"/>
    <sheet name="tab 24" sheetId="31" r:id="rId31"/>
    <sheet name="tab 25" sheetId="32" r:id="rId32"/>
    <sheet name="tab 26" sheetId="48" r:id="rId33"/>
    <sheet name="tab 27" sheetId="47" r:id="rId34"/>
    <sheet name="tab 28" sheetId="49" r:id="rId35"/>
    <sheet name="tab 29" sheetId="50" r:id="rId36"/>
    <sheet name="tab 30" sheetId="33" r:id="rId37"/>
    <sheet name="tab 31" sheetId="34" r:id="rId38"/>
    <sheet name="tab 32" sheetId="35" r:id="rId39"/>
    <sheet name="tab 33" sheetId="36" r:id="rId40"/>
    <sheet name="tab 34" sheetId="37" r:id="rId41"/>
    <sheet name="tab 35" sheetId="38" r:id="rId42"/>
    <sheet name="tab 36" sheetId="39" r:id="rId43"/>
    <sheet name="tab 37" sheetId="40" r:id="rId44"/>
    <sheet name="tab 38" sheetId="41" r:id="rId45"/>
    <sheet name="tab 39" sheetId="42" r:id="rId46"/>
    <sheet name="tab 40" sheetId="43" r:id="rId47"/>
    <sheet name="tab 41" sheetId="44" r:id="rId48"/>
    <sheet name="tab 42" sheetId="45" r:id="rId49"/>
    <sheet name="tab 43" sheetId="46" r:id="rId50"/>
  </sheets>
  <externalReferences>
    <externalReference r:id="rId51"/>
  </externalReferences>
  <definedNames>
    <definedName name="_xlnm._FilterDatabase" localSheetId="16" hidden="1">'tab 10'!$A$14:$H$107</definedName>
    <definedName name="_xlnm._FilterDatabase" localSheetId="17" hidden="1">'tab 11'!$A$10:$H$25</definedName>
    <definedName name="_xlnm._FilterDatabase" localSheetId="18" hidden="1">'tab 12'!$A$11:$H$50</definedName>
    <definedName name="_xlnm._FilterDatabase" localSheetId="19" hidden="1">'tab 13'!$A$13:$H$44</definedName>
    <definedName name="_xlnm._FilterDatabase" localSheetId="20" hidden="1">'tab 14'!$A$14:$K$123</definedName>
    <definedName name="_xlnm._FilterDatabase" localSheetId="21" hidden="1">'tab 15'!$A$14:$H$267</definedName>
    <definedName name="_xlnm._FilterDatabase" localSheetId="22" hidden="1">'tab 16'!$A$11:$H$21</definedName>
    <definedName name="_xlnm._FilterDatabase" localSheetId="23" hidden="1">'tab 17'!$A$14:$K$137</definedName>
    <definedName name="_xlnm._FilterDatabase" localSheetId="24" hidden="1">'tab 18'!$A$12:$H$73</definedName>
    <definedName name="_xlnm._FilterDatabase" localSheetId="25" hidden="1">'tab 19'!$A$12:$H$41</definedName>
    <definedName name="_xlnm._FilterDatabase" localSheetId="26" hidden="1">'tab 20'!$A$12:$H$34</definedName>
    <definedName name="_xlnm._FilterDatabase" localSheetId="30" hidden="1">'tab 24'!#REF!</definedName>
    <definedName name="_xlnm._FilterDatabase" localSheetId="35" hidden="1">'tab 29'!$A$3:$G$612</definedName>
    <definedName name="_xlnm._FilterDatabase" localSheetId="9" hidden="1">'tab 3'!$A$6:$AQ$214</definedName>
    <definedName name="_xlnm._FilterDatabase" localSheetId="12" hidden="1">'tab 6'!$D$4:$H$146</definedName>
    <definedName name="_xlnm._FilterDatabase" localSheetId="14" hidden="1">'tab 8'!$A$13:$H$93</definedName>
    <definedName name="_xlnm._FilterDatabase" localSheetId="15" hidden="1">'tab 9'!$A$12:$H$60</definedName>
    <definedName name="DF_GRID_1" localSheetId="9">#REF!</definedName>
    <definedName name="DF_GRID_1">#REF!</definedName>
    <definedName name="kurz">[1]rozhodnutí!$L$26</definedName>
    <definedName name="_xlnm.Print_Titles" localSheetId="7">'tab 1'!$7:$8</definedName>
    <definedName name="_xlnm.Print_Titles" localSheetId="16">'tab 10'!$13:$14</definedName>
    <definedName name="_xlnm.Print_Titles" localSheetId="17">'tab 11'!$9:$10</definedName>
    <definedName name="_xlnm.Print_Titles" localSheetId="18">'tab 12'!$10:$11</definedName>
    <definedName name="_xlnm.Print_Titles" localSheetId="19">'tab 13'!$12:$13</definedName>
    <definedName name="_xlnm.Print_Titles" localSheetId="20">'tab 14'!$13:$14</definedName>
    <definedName name="_xlnm.Print_Titles" localSheetId="21">'tab 15'!$13:$14</definedName>
    <definedName name="_xlnm.Print_Titles" localSheetId="22">'tab 16'!$10:$11</definedName>
    <definedName name="_xlnm.Print_Titles" localSheetId="23">'tab 17'!$13:$14</definedName>
    <definedName name="_xlnm.Print_Titles" localSheetId="24">'tab 18'!$11:$12</definedName>
    <definedName name="_xlnm.Print_Titles" localSheetId="25">'tab 19'!$11:$12</definedName>
    <definedName name="_xlnm.Print_Titles" localSheetId="8">'tab 2'!$7:$8</definedName>
    <definedName name="_xlnm.Print_Titles" localSheetId="26">'tab 20'!$11:$12</definedName>
    <definedName name="_xlnm.Print_Titles" localSheetId="30">'tab 24'!$2:$3</definedName>
    <definedName name="_xlnm.Print_Titles" localSheetId="32">'tab 26'!$2:$3</definedName>
    <definedName name="_xlnm.Print_Titles" localSheetId="33">'tab 27'!$2:$3</definedName>
    <definedName name="_xlnm.Print_Titles" localSheetId="34">'tab 28'!$2:$3</definedName>
    <definedName name="_xlnm.Print_Titles" localSheetId="35">'tab 29'!$2:$4</definedName>
    <definedName name="_xlnm.Print_Titles" localSheetId="9">'tab 3'!$3:$6</definedName>
    <definedName name="_xlnm.Print_Titles" localSheetId="36">'tab 30'!$4:$7</definedName>
    <definedName name="_xlnm.Print_Titles" localSheetId="37">'tab 31'!$4:$7</definedName>
    <definedName name="_xlnm.Print_Titles" localSheetId="38">'tab 32'!$4:$7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11">'tab 5'!$6:$7</definedName>
    <definedName name="_xlnm.Print_Titles" localSheetId="12">'tab 6'!$2:$4</definedName>
    <definedName name="_xlnm.Print_Titles" localSheetId="13">'tab 7'!$3:$3</definedName>
    <definedName name="_xlnm.Print_Titles" localSheetId="14">'tab 8'!$12:$13</definedName>
    <definedName name="_xlnm.Print_Titles" localSheetId="15">'tab 9'!$11:$12</definedName>
    <definedName name="_xlnm.Print_Area" localSheetId="2">'graf 3'!$A$1:$N$36</definedName>
    <definedName name="_xlnm.Print_Area" localSheetId="3">'graf 4'!$A$1:$L$20</definedName>
    <definedName name="_xlnm.Print_Area" localSheetId="4">'graf 5'!$A$1:$J$27</definedName>
    <definedName name="_xlnm.Print_Area" localSheetId="7">'tab 1'!$A:$G</definedName>
    <definedName name="_xlnm.Print_Area" localSheetId="16">'tab 10'!$A$1:$H$107</definedName>
    <definedName name="_xlnm.Print_Area" localSheetId="17">'tab 11'!$A$1:$H$25</definedName>
    <definedName name="_xlnm.Print_Area" localSheetId="18">'tab 12'!$A$1:$H$50</definedName>
    <definedName name="_xlnm.Print_Area" localSheetId="19">'tab 13'!$A$1:$H$44</definedName>
    <definedName name="_xlnm.Print_Area" localSheetId="20">'tab 14'!$A$1:$H$123</definedName>
    <definedName name="_xlnm.Print_Area" localSheetId="21">'tab 15'!$A$1:$H$267</definedName>
    <definedName name="_xlnm.Print_Area" localSheetId="22">'tab 16'!$A$1:$H$21</definedName>
    <definedName name="_xlnm.Print_Area" localSheetId="23">'tab 17'!$A$1:$H$137</definedName>
    <definedName name="_xlnm.Print_Area" localSheetId="24">'tab 18'!$A$1:$H$73</definedName>
    <definedName name="_xlnm.Print_Area" localSheetId="25">'tab 19'!$A$1:$H$41</definedName>
    <definedName name="_xlnm.Print_Area" localSheetId="26">'tab 20'!$A$1:$H$34</definedName>
    <definedName name="_xlnm.Print_Area" localSheetId="27">'tab 21'!$A$1:$C$7</definedName>
    <definedName name="_xlnm.Print_Area" localSheetId="28">'tab 22'!$A$1:$C$11</definedName>
    <definedName name="_xlnm.Print_Area" localSheetId="29">'tab 23'!$A$1:$C$26</definedName>
    <definedName name="_xlnm.Print_Area" localSheetId="30">'tab 24'!$A$1:$C$186</definedName>
    <definedName name="_xlnm.Print_Area" localSheetId="31">'tab 25'!$A$1:$C$12</definedName>
    <definedName name="_xlnm.Print_Area" localSheetId="35">'tab 29'!$A$1:$G$629</definedName>
    <definedName name="_xlnm.Print_Area" localSheetId="9">'tab 3'!$A$1:$R$214</definedName>
    <definedName name="_xlnm.Print_Area" localSheetId="36">'tab 30'!$A$1:$G$170</definedName>
    <definedName name="_xlnm.Print_Area" localSheetId="37">'tab 31'!$A$1:$G$164</definedName>
    <definedName name="_xlnm.Print_Area" localSheetId="38">'tab 32'!$A$1:$G$140</definedName>
    <definedName name="_xlnm.Print_Area" localSheetId="39">'tab 33'!$A$1:$G$83</definedName>
    <definedName name="_xlnm.Print_Area" localSheetId="40">'tab 34'!$A$1:$G$140</definedName>
    <definedName name="_xlnm.Print_Area" localSheetId="41">'tab 35'!$A$1:$G$83</definedName>
    <definedName name="_xlnm.Print_Area" localSheetId="42">'tab 36'!$A$1:$G$140</definedName>
    <definedName name="_xlnm.Print_Area" localSheetId="43">'tab 37'!$A$1:$G$83</definedName>
    <definedName name="_xlnm.Print_Area" localSheetId="44">'tab 38'!$A$1:$G$140</definedName>
    <definedName name="_xlnm.Print_Area" localSheetId="45">'tab 39'!$A$1:$G$83</definedName>
    <definedName name="_xlnm.Print_Area" localSheetId="10">'tab 4'!$A$1:$F$57</definedName>
    <definedName name="_xlnm.Print_Area" localSheetId="46">'tab 40'!$A$1:$G$140</definedName>
    <definedName name="_xlnm.Print_Area" localSheetId="47">'tab 41'!$A$1:$G$83</definedName>
    <definedName name="_xlnm.Print_Area" localSheetId="48">'tab 42'!$A$1:$G$140</definedName>
    <definedName name="_xlnm.Print_Area" localSheetId="49">'tab 43'!$A$1:$G$83</definedName>
    <definedName name="_xlnm.Print_Area" localSheetId="12">'tab 6'!$A$1:$J$151</definedName>
    <definedName name="_xlnm.Print_Area" localSheetId="13">'tab 7'!$A$1:$J$83</definedName>
    <definedName name="_xlnm.Print_Area" localSheetId="14">'tab 8'!$A$1:$H$93</definedName>
    <definedName name="_xlnm.Print_Area" localSheetId="15">'tab 9'!$A$1:$H$60</definedName>
    <definedName name="_xlnm.Print_Area" localSheetId="6">Titul!$A$1:$N$29</definedName>
    <definedName name="SAPBEXhrIndnt" hidden="1">"Wide"</definedName>
    <definedName name="SAPsysID" hidden="1">"708C5W7SBKP804JT78WJ0JNKI"</definedName>
    <definedName name="SAPwbID" hidden="1">"ARS"</definedName>
    <definedName name="Z_038CF6B2_7B3F_4A01_A462_2733E395149B_.wvu.Cols" localSheetId="9" hidden="1">'tab 3'!$A:$A</definedName>
    <definedName name="Z_038CF6B2_7B3F_4A01_A462_2733E395149B_.wvu.PrintArea" localSheetId="9" hidden="1">'tab 3'!$A$2:$R$214</definedName>
    <definedName name="Z_038CF6B2_7B3F_4A01_A462_2733E395149B_.wvu.PrintTitles" localSheetId="9" hidden="1">'tab 3'!$3:$6</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06955F1B_5DDC_4ACB_AC47_06215168C130_.wvu.Cols" localSheetId="9" hidden="1">'tab 3'!$A:$A</definedName>
    <definedName name="Z_06955F1B_5DDC_4ACB_AC47_06215168C130_.wvu.PrintArea" localSheetId="9" hidden="1">'tab 3'!$A$2:$R$214</definedName>
    <definedName name="Z_06955F1B_5DDC_4ACB_AC47_06215168C130_.wvu.PrintTitles" localSheetId="9" hidden="1">'tab 3'!$3:$6</definedName>
    <definedName name="Z_53E72506_0B1D_4F4A_A157_6DE69D2E678D_.wvu.Cols" localSheetId="1" hidden="1">'graf 2'!$A:$A</definedName>
    <definedName name="Z_53E72506_0B1D_4F4A_A157_6DE69D2E678D_.wvu.Cols" localSheetId="10" hidden="1">'tab 4'!$B:$B</definedName>
    <definedName name="Z_53E72506_0B1D_4F4A_A157_6DE69D2E678D_.wvu.FilterData" localSheetId="16" hidden="1">'tab 10'!$A$14:$H$107</definedName>
    <definedName name="Z_53E72506_0B1D_4F4A_A157_6DE69D2E678D_.wvu.FilterData" localSheetId="17" hidden="1">'tab 11'!$A$10:$H$25</definedName>
    <definedName name="Z_53E72506_0B1D_4F4A_A157_6DE69D2E678D_.wvu.FilterData" localSheetId="18" hidden="1">'tab 12'!$A$11:$H$50</definedName>
    <definedName name="Z_53E72506_0B1D_4F4A_A157_6DE69D2E678D_.wvu.FilterData" localSheetId="19" hidden="1">'tab 13'!$A$13:$H$44</definedName>
    <definedName name="Z_53E72506_0B1D_4F4A_A157_6DE69D2E678D_.wvu.FilterData" localSheetId="20" hidden="1">'tab 14'!$A$14:$H$123</definedName>
    <definedName name="Z_53E72506_0B1D_4F4A_A157_6DE69D2E678D_.wvu.FilterData" localSheetId="21" hidden="1">'tab 15'!$A$14:$H$267</definedName>
    <definedName name="Z_53E72506_0B1D_4F4A_A157_6DE69D2E678D_.wvu.FilterData" localSheetId="22" hidden="1">'tab 16'!$A$11:$H$21</definedName>
    <definedName name="Z_53E72506_0B1D_4F4A_A157_6DE69D2E678D_.wvu.FilterData" localSheetId="23" hidden="1">'tab 17'!$A$14:$H$137</definedName>
    <definedName name="Z_53E72506_0B1D_4F4A_A157_6DE69D2E678D_.wvu.FilterData" localSheetId="24" hidden="1">'tab 18'!$A$12:$H$73</definedName>
    <definedName name="Z_53E72506_0B1D_4F4A_A157_6DE69D2E678D_.wvu.FilterData" localSheetId="25" hidden="1">'tab 19'!$A$12:$H$41</definedName>
    <definedName name="Z_53E72506_0B1D_4F4A_A157_6DE69D2E678D_.wvu.FilterData" localSheetId="26" hidden="1">'tab 20'!$A$12:$H$34</definedName>
    <definedName name="Z_53E72506_0B1D_4F4A_A157_6DE69D2E678D_.wvu.FilterData" localSheetId="14" hidden="1">'tab 8'!$A$13:$H$93</definedName>
    <definedName name="Z_53E72506_0B1D_4F4A_A157_6DE69D2E678D_.wvu.FilterData" localSheetId="15" hidden="1">'tab 9'!$A$12:$H$60</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10'!$A$1:$H$107</definedName>
    <definedName name="Z_53E72506_0B1D_4F4A_A157_6DE69D2E678D_.wvu.PrintArea" localSheetId="17" hidden="1">'tab 11'!$A$1:$H$25</definedName>
    <definedName name="Z_53E72506_0B1D_4F4A_A157_6DE69D2E678D_.wvu.PrintArea" localSheetId="18" hidden="1">'tab 12'!$A$1:$H$50</definedName>
    <definedName name="Z_53E72506_0B1D_4F4A_A157_6DE69D2E678D_.wvu.PrintArea" localSheetId="19" hidden="1">'tab 13'!$A$1:$H$44</definedName>
    <definedName name="Z_53E72506_0B1D_4F4A_A157_6DE69D2E678D_.wvu.PrintArea" localSheetId="20" hidden="1">'tab 14'!$A$1:$H$123</definedName>
    <definedName name="Z_53E72506_0B1D_4F4A_A157_6DE69D2E678D_.wvu.PrintArea" localSheetId="21" hidden="1">'tab 15'!$A$1:$H$267</definedName>
    <definedName name="Z_53E72506_0B1D_4F4A_A157_6DE69D2E678D_.wvu.PrintArea" localSheetId="22" hidden="1">'tab 16'!$A$1:$H$21</definedName>
    <definedName name="Z_53E72506_0B1D_4F4A_A157_6DE69D2E678D_.wvu.PrintArea" localSheetId="23" hidden="1">'tab 17'!$A$1:$H$137</definedName>
    <definedName name="Z_53E72506_0B1D_4F4A_A157_6DE69D2E678D_.wvu.PrintArea" localSheetId="24" hidden="1">'tab 18'!$A$1:$H$73</definedName>
    <definedName name="Z_53E72506_0B1D_4F4A_A157_6DE69D2E678D_.wvu.PrintArea" localSheetId="25" hidden="1">'tab 19'!$A$1:$H$41</definedName>
    <definedName name="Z_53E72506_0B1D_4F4A_A157_6DE69D2E678D_.wvu.PrintArea" localSheetId="26" hidden="1">'tab 20'!$A$1:$H$34</definedName>
    <definedName name="Z_53E72506_0B1D_4F4A_A157_6DE69D2E678D_.wvu.PrintArea" localSheetId="10" hidden="1">'tab 4'!$A$1:$F$57</definedName>
    <definedName name="Z_53E72506_0B1D_4F4A_A157_6DE69D2E678D_.wvu.PrintArea" localSheetId="14" hidden="1">'tab 8'!$A$1:$H$93</definedName>
    <definedName name="Z_53E72506_0B1D_4F4A_A157_6DE69D2E678D_.wvu.PrintArea" localSheetId="15" hidden="1">'tab 9'!$A$1:$H$60</definedName>
    <definedName name="Z_53E72506_0B1D_4F4A_A157_6DE69D2E678D_.wvu.PrintArea" localSheetId="6" hidden="1">Titul!$A$1:$N$29</definedName>
    <definedName name="Z_53E72506_0B1D_4F4A_A157_6DE69D2E678D_.wvu.PrintTitles" localSheetId="16" hidden="1">'tab 10'!$13:$14</definedName>
    <definedName name="Z_53E72506_0B1D_4F4A_A157_6DE69D2E678D_.wvu.PrintTitles" localSheetId="17" hidden="1">'tab 11'!$9:$10</definedName>
    <definedName name="Z_53E72506_0B1D_4F4A_A157_6DE69D2E678D_.wvu.PrintTitles" localSheetId="18" hidden="1">'tab 12'!$10:$11</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16'!$10:$11</definedName>
    <definedName name="Z_53E72506_0B1D_4F4A_A157_6DE69D2E678D_.wvu.PrintTitles" localSheetId="23" hidden="1">'tab 17'!$13:$14</definedName>
    <definedName name="Z_53E72506_0B1D_4F4A_A157_6DE69D2E678D_.wvu.PrintTitles" localSheetId="24" hidden="1">'tab 18'!$11:$12</definedName>
    <definedName name="Z_53E72506_0B1D_4F4A_A157_6DE69D2E678D_.wvu.PrintTitles" localSheetId="25" hidden="1">'tab 19'!$11:$12</definedName>
    <definedName name="Z_53E72506_0B1D_4F4A_A157_6DE69D2E678D_.wvu.PrintTitles" localSheetId="26" hidden="1">'tab 20'!$11:$12</definedName>
    <definedName name="Z_53E72506_0B1D_4F4A_A157_6DE69D2E678D_.wvu.PrintTitles" localSheetId="10" hidden="1">'tab 4'!$3:$4</definedName>
    <definedName name="Z_53E72506_0B1D_4F4A_A157_6DE69D2E678D_.wvu.PrintTitles" localSheetId="14" hidden="1">'tab 8'!$12:$13</definedName>
    <definedName name="Z_53E72506_0B1D_4F4A_A157_6DE69D2E678D_.wvu.PrintTitles" localSheetId="15" hidden="1">'tab 9'!$11:$12</definedName>
    <definedName name="Z_61B615FA_A35B_4CBE_9433_E2564F62A4F7_.wvu.Cols" localSheetId="9" hidden="1">'tab 3'!$A:$A</definedName>
    <definedName name="Z_61B615FA_A35B_4CBE_9433_E2564F62A4F7_.wvu.PrintArea" localSheetId="9" hidden="1">'tab 3'!$A$2:$R$214</definedName>
    <definedName name="Z_61B615FA_A35B_4CBE_9433_E2564F62A4F7_.wvu.PrintTitles" localSheetId="9" hidden="1">'tab 3'!$3:$6</definedName>
    <definedName name="Z_7BA3C5DE_8A6A_449C_A7D7_FD0BB6C73A08_.wvu.Cols" localSheetId="10" hidden="1">'tab 4'!$B:$B</definedName>
    <definedName name="Z_7BA3C5DE_8A6A_449C_A7D7_FD0BB6C73A08_.wvu.FilterData" localSheetId="30" hidden="1">'tab 24'!$A$3:$C$186</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10'!$A$1:$H$107</definedName>
    <definedName name="Z_7BA3C5DE_8A6A_449C_A7D7_FD0BB6C73A08_.wvu.PrintArea" localSheetId="17" hidden="1">'tab 11'!$A$1:$H$25</definedName>
    <definedName name="Z_7BA3C5DE_8A6A_449C_A7D7_FD0BB6C73A08_.wvu.PrintArea" localSheetId="18" hidden="1">'tab 12'!$A$1:$H$50</definedName>
    <definedName name="Z_7BA3C5DE_8A6A_449C_A7D7_FD0BB6C73A08_.wvu.PrintArea" localSheetId="19" hidden="1">'tab 13'!$A$1:$H$44</definedName>
    <definedName name="Z_7BA3C5DE_8A6A_449C_A7D7_FD0BB6C73A08_.wvu.PrintArea" localSheetId="20" hidden="1">'tab 14'!$A$1:$H$123</definedName>
    <definedName name="Z_7BA3C5DE_8A6A_449C_A7D7_FD0BB6C73A08_.wvu.PrintArea" localSheetId="21" hidden="1">'tab 15'!$A$1:$H$267</definedName>
    <definedName name="Z_7BA3C5DE_8A6A_449C_A7D7_FD0BB6C73A08_.wvu.PrintArea" localSheetId="22" hidden="1">'tab 16'!$A$1:$H$21</definedName>
    <definedName name="Z_7BA3C5DE_8A6A_449C_A7D7_FD0BB6C73A08_.wvu.PrintArea" localSheetId="23" hidden="1">'tab 17'!$A$1:$H$137</definedName>
    <definedName name="Z_7BA3C5DE_8A6A_449C_A7D7_FD0BB6C73A08_.wvu.PrintArea" localSheetId="24" hidden="1">'tab 18'!$A$1:$H$73</definedName>
    <definedName name="Z_7BA3C5DE_8A6A_449C_A7D7_FD0BB6C73A08_.wvu.PrintArea" localSheetId="25" hidden="1">'tab 19'!$A$1:$H$41</definedName>
    <definedName name="Z_7BA3C5DE_8A6A_449C_A7D7_FD0BB6C73A08_.wvu.PrintArea" localSheetId="26" hidden="1">'tab 20'!$A$1:$H$34</definedName>
    <definedName name="Z_7BA3C5DE_8A6A_449C_A7D7_FD0BB6C73A08_.wvu.PrintArea" localSheetId="27" hidden="1">'tab 21'!$A$1:$C$7</definedName>
    <definedName name="Z_7BA3C5DE_8A6A_449C_A7D7_FD0BB6C73A08_.wvu.PrintArea" localSheetId="28" hidden="1">'tab 22'!$A$1:$C$11</definedName>
    <definedName name="Z_7BA3C5DE_8A6A_449C_A7D7_FD0BB6C73A08_.wvu.PrintArea" localSheetId="29" hidden="1">'tab 23'!$A$1:$C$27</definedName>
    <definedName name="Z_7BA3C5DE_8A6A_449C_A7D7_FD0BB6C73A08_.wvu.PrintArea" localSheetId="30" hidden="1">'tab 24'!$A$1:$C$186</definedName>
    <definedName name="Z_7BA3C5DE_8A6A_449C_A7D7_FD0BB6C73A08_.wvu.PrintArea" localSheetId="31" hidden="1">'tab 25'!$A$1:$C$12</definedName>
    <definedName name="Z_7BA3C5DE_8A6A_449C_A7D7_FD0BB6C73A08_.wvu.PrintArea" localSheetId="36" hidden="1">'tab 30'!$A$1:$F$166</definedName>
    <definedName name="Z_7BA3C5DE_8A6A_449C_A7D7_FD0BB6C73A08_.wvu.PrintArea" localSheetId="37" hidden="1">'tab 31'!$A$1:$G$164</definedName>
    <definedName name="Z_7BA3C5DE_8A6A_449C_A7D7_FD0BB6C73A08_.wvu.PrintArea" localSheetId="38" hidden="1">'tab 32'!$A$1:$G$141</definedName>
    <definedName name="Z_7BA3C5DE_8A6A_449C_A7D7_FD0BB6C73A08_.wvu.PrintArea" localSheetId="40" hidden="1">'tab 34'!$A$1:$G$123</definedName>
    <definedName name="Z_7BA3C5DE_8A6A_449C_A7D7_FD0BB6C73A08_.wvu.PrintArea" localSheetId="42" hidden="1">'tab 36'!$A$1:$G$146</definedName>
    <definedName name="Z_7BA3C5DE_8A6A_449C_A7D7_FD0BB6C73A08_.wvu.PrintArea" localSheetId="44" hidden="1">'tab 38'!$A$1:$G$135</definedName>
    <definedName name="Z_7BA3C5DE_8A6A_449C_A7D7_FD0BB6C73A08_.wvu.PrintArea" localSheetId="46" hidden="1">'tab 40'!$A$1:$G$146</definedName>
    <definedName name="Z_7BA3C5DE_8A6A_449C_A7D7_FD0BB6C73A08_.wvu.PrintArea" localSheetId="48" hidden="1">'tab 42'!$A$1:$G$146</definedName>
    <definedName name="Z_7BA3C5DE_8A6A_449C_A7D7_FD0BB6C73A08_.wvu.PrintArea" localSheetId="14" hidden="1">'tab 8'!$A$1:$H$93</definedName>
    <definedName name="Z_7BA3C5DE_8A6A_449C_A7D7_FD0BB6C73A08_.wvu.PrintArea" localSheetId="15" hidden="1">'tab 9'!$A$1:$H$60</definedName>
    <definedName name="Z_7BA3C5DE_8A6A_449C_A7D7_FD0BB6C73A08_.wvu.PrintArea" localSheetId="6" hidden="1">Titul!$A$1:$N$29</definedName>
    <definedName name="Z_7BA3C5DE_8A6A_449C_A7D7_FD0BB6C73A08_.wvu.PrintTitles" localSheetId="16" hidden="1">'tab 10'!$13:$14</definedName>
    <definedName name="Z_7BA3C5DE_8A6A_449C_A7D7_FD0BB6C73A08_.wvu.PrintTitles" localSheetId="17" hidden="1">'tab 11'!$9:$10</definedName>
    <definedName name="Z_7BA3C5DE_8A6A_449C_A7D7_FD0BB6C73A08_.wvu.PrintTitles" localSheetId="18" hidden="1">'tab 12'!$10:$11</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16'!$10:$11</definedName>
    <definedName name="Z_7BA3C5DE_8A6A_449C_A7D7_FD0BB6C73A08_.wvu.PrintTitles" localSheetId="23" hidden="1">'tab 17'!$13:$14</definedName>
    <definedName name="Z_7BA3C5DE_8A6A_449C_A7D7_FD0BB6C73A08_.wvu.PrintTitles" localSheetId="24" hidden="1">'tab 18'!$11:$12</definedName>
    <definedName name="Z_7BA3C5DE_8A6A_449C_A7D7_FD0BB6C73A08_.wvu.PrintTitles" localSheetId="25" hidden="1">'tab 19'!$11:$12</definedName>
    <definedName name="Z_7BA3C5DE_8A6A_449C_A7D7_FD0BB6C73A08_.wvu.PrintTitles" localSheetId="26" hidden="1">'tab 20'!$11:$12</definedName>
    <definedName name="Z_7BA3C5DE_8A6A_449C_A7D7_FD0BB6C73A08_.wvu.PrintTitles" localSheetId="30" hidden="1">'tab 24'!$2:$3</definedName>
    <definedName name="Z_7BA3C5DE_8A6A_449C_A7D7_FD0BB6C73A08_.wvu.PrintTitles" localSheetId="36" hidden="1">'tab 30'!$4:$7</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14" hidden="1">'tab 8'!$12:$13</definedName>
    <definedName name="Z_7BA3C5DE_8A6A_449C_A7D7_FD0BB6C73A08_.wvu.PrintTitles" localSheetId="15" hidden="1">'tab 9'!$11:$12</definedName>
    <definedName name="Z_8135008D_FA09_47D0_A3D6_431443FF0074_.wvu.Cols" localSheetId="9" hidden="1">'tab 3'!$A:$A</definedName>
    <definedName name="Z_8135008D_FA09_47D0_A3D6_431443FF0074_.wvu.PrintArea" localSheetId="9" hidden="1">'tab 3'!$A$2:$R$214</definedName>
    <definedName name="Z_8135008D_FA09_47D0_A3D6_431443FF0074_.wvu.PrintTitles" localSheetId="9" hidden="1">'tab 3'!$3:$6</definedName>
    <definedName name="Z_816DCA7E_FC41_44AE_85AF_FE12F0BC4BE0_.wvu.Cols" localSheetId="9" hidden="1">'tab 3'!$A:$A,'tab 3'!#REF!</definedName>
    <definedName name="Z_816DCA7E_FC41_44AE_85AF_FE12F0BC4BE0_.wvu.PrintArea" localSheetId="9" hidden="1">'tab 3'!$A$2:$R$214</definedName>
    <definedName name="Z_816DCA7E_FC41_44AE_85AF_FE12F0BC4BE0_.wvu.PrintTitles" localSheetId="9" hidden="1">'tab 3'!$3:$6</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10'!$A$1:$H$107</definedName>
    <definedName name="Z_93F2F524_822E_4393_B685_8677486B23E3_.wvu.PrintArea" localSheetId="17" hidden="1">'tab 11'!$A$1:$H$25</definedName>
    <definedName name="Z_93F2F524_822E_4393_B685_8677486B23E3_.wvu.PrintArea" localSheetId="18" hidden="1">'tab 12'!$A$1:$H$50</definedName>
    <definedName name="Z_93F2F524_822E_4393_B685_8677486B23E3_.wvu.PrintArea" localSheetId="19" hidden="1">'tab 13'!$A$1:$H$44</definedName>
    <definedName name="Z_93F2F524_822E_4393_B685_8677486B23E3_.wvu.PrintArea" localSheetId="20" hidden="1">'tab 14'!$A$1:$H$123</definedName>
    <definedName name="Z_93F2F524_822E_4393_B685_8677486B23E3_.wvu.PrintArea" localSheetId="21" hidden="1">'tab 15'!$A$1:$H$267</definedName>
    <definedName name="Z_93F2F524_822E_4393_B685_8677486B23E3_.wvu.PrintArea" localSheetId="22" hidden="1">'tab 16'!$A$1:$H$21</definedName>
    <definedName name="Z_93F2F524_822E_4393_B685_8677486B23E3_.wvu.PrintArea" localSheetId="23" hidden="1">'tab 17'!$A$1:$H$137</definedName>
    <definedName name="Z_93F2F524_822E_4393_B685_8677486B23E3_.wvu.PrintArea" localSheetId="24" hidden="1">'tab 18'!$A$1:$H$73</definedName>
    <definedName name="Z_93F2F524_822E_4393_B685_8677486B23E3_.wvu.PrintArea" localSheetId="25" hidden="1">'tab 19'!$A$1:$H$41</definedName>
    <definedName name="Z_93F2F524_822E_4393_B685_8677486B23E3_.wvu.PrintArea" localSheetId="26" hidden="1">'tab 20'!$A$1:$H$34</definedName>
    <definedName name="Z_93F2F524_822E_4393_B685_8677486B23E3_.wvu.PrintArea" localSheetId="14" hidden="1">'tab 8'!$A$1:$H$93</definedName>
    <definedName name="Z_93F2F524_822E_4393_B685_8677486B23E3_.wvu.PrintArea" localSheetId="15" hidden="1">'tab 9'!$A$1:$H$60</definedName>
    <definedName name="Z_93F2F524_822E_4393_B685_8677486B23E3_.wvu.PrintArea" localSheetId="6" hidden="1">Titul!$A$1:$N$29</definedName>
    <definedName name="Z_93F2F524_822E_4393_B685_8677486B23E3_.wvu.PrintTitles" localSheetId="16" hidden="1">'tab 10'!$13:$14</definedName>
    <definedName name="Z_93F2F524_822E_4393_B685_8677486B23E3_.wvu.PrintTitles" localSheetId="17" hidden="1">'tab 11'!$9:$10</definedName>
    <definedName name="Z_93F2F524_822E_4393_B685_8677486B23E3_.wvu.PrintTitles" localSheetId="18" hidden="1">'tab 12'!$10:$11</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16'!$10:$11</definedName>
    <definedName name="Z_93F2F524_822E_4393_B685_8677486B23E3_.wvu.PrintTitles" localSheetId="23" hidden="1">'tab 17'!$13:$14</definedName>
    <definedName name="Z_93F2F524_822E_4393_B685_8677486B23E3_.wvu.PrintTitles" localSheetId="24" hidden="1">'tab 18'!$11:$12</definedName>
    <definedName name="Z_93F2F524_822E_4393_B685_8677486B23E3_.wvu.PrintTitles" localSheetId="25" hidden="1">'tab 19'!$11:$12</definedName>
    <definedName name="Z_93F2F524_822E_4393_B685_8677486B23E3_.wvu.PrintTitles" localSheetId="26" hidden="1">'tab 20'!$11:$12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9'!$11:$12</definedName>
    <definedName name="Z_A45EA3DE_5B96_4607_A0C5_478ED8E5C5A2_.wvu.Cols" localSheetId="9" hidden="1">'tab 3'!$A:$A,'tab 3'!#REF!</definedName>
    <definedName name="Z_A45EA3DE_5B96_4607_A0C5_478ED8E5C5A2_.wvu.PrintArea" localSheetId="9" hidden="1">'tab 3'!$A$2:$R$214</definedName>
    <definedName name="Z_A45EA3DE_5B96_4607_A0C5_478ED8E5C5A2_.wvu.PrintTitles" localSheetId="9" hidden="1">'tab 3'!$3:$6</definedName>
    <definedName name="Z_A75D8D73_D84E_45ED_81CC_3AB447ABD77C_.wvu.Cols" localSheetId="9" hidden="1">'tab 3'!#REF!</definedName>
    <definedName name="Z_A75D8D73_D84E_45ED_81CC_3AB447ABD77C_.wvu.PrintArea" localSheetId="9" hidden="1">'tab 3'!$A$2:$R$214</definedName>
    <definedName name="Z_A75D8D73_D84E_45ED_81CC_3AB447ABD77C_.wvu.PrintTitles" localSheetId="9" hidden="1">'tab 3'!$3:$6</definedName>
    <definedName name="Z_ACBE103E_D216_4C19_86CA_1FEE6266433A_.wvu.Cols" localSheetId="30" hidden="1">'tab 24'!#REF!,'tab 24'!#REF!</definedName>
    <definedName name="Z_ACBE103E_D216_4C19_86CA_1FEE6266433A_.wvu.FilterData" localSheetId="30" hidden="1">'tab 24'!$A$3:$C$186</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9" hidden="1">'tab 23'!$A$1:$C$27</definedName>
    <definedName name="Z_ACBE103E_D216_4C19_86CA_1FEE6266433A_.wvu.PrintArea" localSheetId="30" hidden="1">'tab 24'!$A$1:$C$186</definedName>
    <definedName name="Z_ACBE103E_D216_4C19_86CA_1FEE6266433A_.wvu.PrintTitles" localSheetId="30" hidden="1">'tab 24'!$2:$3</definedName>
    <definedName name="Z_AF65B0D2_A89B_4D75_B4AE_5BFEE1615BA9_.wvu.Cols" localSheetId="9" hidden="1">'tab 3'!$A:$A</definedName>
    <definedName name="Z_AF65B0D2_A89B_4D75_B4AE_5BFEE1615BA9_.wvu.PrintArea" localSheetId="9" hidden="1">'tab 3'!$A$2:$R$214</definedName>
    <definedName name="Z_AF65B0D2_A89B_4D75_B4AE_5BFEE1615BA9_.wvu.PrintTitles" localSheetId="9" hidden="1">'tab 3'!$3:$6</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0" hidden="1">'tab 24'!$A$1:$C$186</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7" hidden="1">'tab 21'!$A$1:$C$7</definedName>
    <definedName name="Z_B44BB22B_FBD0_4AC6_A8B4_CC1EB720AEFD_.wvu.PrintArea" localSheetId="28" hidden="1">'tab 22'!$A$1:$C$11</definedName>
    <definedName name="Z_B44BB22B_FBD0_4AC6_A8B4_CC1EB720AEFD_.wvu.PrintArea" localSheetId="29" hidden="1">'tab 23'!$A$1:$C$27</definedName>
    <definedName name="Z_B44BB22B_FBD0_4AC6_A8B4_CC1EB720AEFD_.wvu.PrintArea" localSheetId="30" hidden="1">'tab 24'!$A$1:$C$186</definedName>
    <definedName name="Z_B44BB22B_FBD0_4AC6_A8B4_CC1EB720AEFD_.wvu.PrintArea" localSheetId="31" hidden="1">'tab 25'!$A$1:$C$12</definedName>
    <definedName name="Z_B44BB22B_FBD0_4AC6_A8B4_CC1EB720AEFD_.wvu.PrintArea" localSheetId="36" hidden="1">'tab 30'!$A$1:$F$166</definedName>
    <definedName name="Z_B44BB22B_FBD0_4AC6_A8B4_CC1EB720AEFD_.wvu.PrintArea" localSheetId="37" hidden="1">'tab 31'!$A$1:$G$164</definedName>
    <definedName name="Z_B44BB22B_FBD0_4AC6_A8B4_CC1EB720AEFD_.wvu.PrintArea" localSheetId="38" hidden="1">'tab 32'!$A$1:$G$141</definedName>
    <definedName name="Z_B44BB22B_FBD0_4AC6_A8B4_CC1EB720AEFD_.wvu.PrintArea" localSheetId="40" hidden="1">'tab 34'!$A$1:$G$123</definedName>
    <definedName name="Z_B44BB22B_FBD0_4AC6_A8B4_CC1EB720AEFD_.wvu.PrintArea" localSheetId="42" hidden="1">'tab 36'!$A$1:$G$146</definedName>
    <definedName name="Z_B44BB22B_FBD0_4AC6_A8B4_CC1EB720AEFD_.wvu.PrintArea" localSheetId="44" hidden="1">'tab 38'!$A$1:$G$135</definedName>
    <definedName name="Z_B44BB22B_FBD0_4AC6_A8B4_CC1EB720AEFD_.wvu.PrintArea" localSheetId="46" hidden="1">'tab 40'!$A$1:$G$146</definedName>
    <definedName name="Z_B44BB22B_FBD0_4AC6_A8B4_CC1EB720AEFD_.wvu.PrintArea" localSheetId="48" hidden="1">'tab 42'!$A$1:$G$146</definedName>
    <definedName name="Z_B44BB22B_FBD0_4AC6_A8B4_CC1EB720AEFD_.wvu.PrintArea" localSheetId="49" hidden="1">'tab 43'!$A$1:$G$83</definedName>
    <definedName name="Z_B44BB22B_FBD0_4AC6_A8B4_CC1EB720AEFD_.wvu.PrintArea" localSheetId="6" hidden="1">Titul!$A$1:$N$29</definedName>
    <definedName name="Z_B44BB22B_FBD0_4AC6_A8B4_CC1EB720AEFD_.wvu.PrintTitles" localSheetId="30" hidden="1">'tab 24'!$2:$3</definedName>
    <definedName name="Z_B44BB22B_FBD0_4AC6_A8B4_CC1EB720AEFD_.wvu.PrintTitles" localSheetId="36" hidden="1">'tab 30'!$4:$7</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987D3EC_F819_4A27_976A_1583D9C2229A_.wvu.Cols" localSheetId="30" hidden="1">'tab 24'!#REF!,'tab 24'!#REF!</definedName>
    <definedName name="Z_B987D3EC_F819_4A27_976A_1583D9C2229A_.wvu.FilterData" localSheetId="30" hidden="1">'tab 24'!$A$3:$C$186</definedName>
    <definedName name="Z_B987D3EC_F819_4A27_976A_1583D9C2229A_.wvu.PrintArea" localSheetId="29" hidden="1">'tab 23'!$A$1:$C$27</definedName>
    <definedName name="Z_B987D3EC_F819_4A27_976A_1583D9C2229A_.wvu.PrintTitles" localSheetId="30" hidden="1">'tab 24'!$2:$3</definedName>
    <definedName name="Z_B987D3EC_F819_4A27_976A_1583D9C2229A_.wvu.Rows" localSheetId="29" hidden="1">'tab 23'!$25:$25</definedName>
    <definedName name="Z_B987D3EC_F819_4A27_976A_1583D9C2229A_.wvu.Rows" localSheetId="30" hidden="1">'tab 24'!$188:$190</definedName>
    <definedName name="Z_B987D3EC_F819_4A27_976A_1583D9C2229A_.wvu.Rows" localSheetId="31" hidden="1">'tab 25'!$6:$7,'tab 25'!$10:$10</definedName>
    <definedName name="Z_C49FCFC9_CF51_484E_9F6E_E5FACC7A48A4_.wvu.Cols" localSheetId="9" hidden="1">'tab 3'!$A:$A,'tab 3'!#REF!</definedName>
    <definedName name="Z_C49FCFC9_CF51_484E_9F6E_E5FACC7A48A4_.wvu.PrintArea" localSheetId="9" hidden="1">'tab 3'!$A$2:$R$214</definedName>
    <definedName name="Z_C49FCFC9_CF51_484E_9F6E_E5FACC7A48A4_.wvu.PrintTitles" localSheetId="9" hidden="1">'tab 3'!$3:$6</definedName>
    <definedName name="Z_EBE613F2_32CB_4E3D_B0BB_2E9DFB67D43D_.wvu.Cols" localSheetId="9" hidden="1">'tab 3'!$A:$A</definedName>
    <definedName name="Z_EBE613F2_32CB_4E3D_B0BB_2E9DFB67D43D_.wvu.PrintArea" localSheetId="9" hidden="1">'tab 3'!$A$2:$R$214</definedName>
    <definedName name="Z_EBE613F2_32CB_4E3D_B0BB_2E9DFB67D43D_.wvu.PrintTitles" localSheetId="9" hidden="1">'tab 3'!$3:$6</definedName>
  </definedNames>
  <calcPr calcId="191029"/>
  <customWorkbookViews>
    <customWorkbookView name="Metelka Tomáš – osobní zobrazení" guid="{53E72506-0B1D-4F4A-A157-6DE69D2E678D}" mergeInterval="0" personalView="1" maximized="1" windowWidth="1916" windowHeight="855" tabRatio="94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44" i="47" l="1"/>
  <c r="B1144" i="47"/>
  <c r="C2002" i="48" l="1"/>
  <c r="B2002" i="48"/>
  <c r="G612" i="50" l="1"/>
  <c r="F612" i="50"/>
  <c r="G611" i="50"/>
  <c r="F611" i="50"/>
  <c r="G610" i="50"/>
  <c r="F610" i="50"/>
  <c r="G609" i="50"/>
  <c r="F609" i="50"/>
  <c r="G608" i="50"/>
  <c r="F608" i="50"/>
  <c r="G607" i="50"/>
  <c r="F607" i="50"/>
  <c r="G606" i="50"/>
  <c r="F606" i="50"/>
  <c r="G605" i="50"/>
  <c r="F605" i="50"/>
  <c r="G604" i="50"/>
  <c r="F604" i="50"/>
  <c r="G603" i="50"/>
  <c r="F603" i="50"/>
  <c r="G602" i="50"/>
  <c r="F602" i="50"/>
  <c r="G601" i="50"/>
  <c r="F601" i="50"/>
  <c r="G600" i="50"/>
  <c r="F600" i="50"/>
  <c r="G599" i="50"/>
  <c r="F599" i="50"/>
  <c r="G598" i="50"/>
  <c r="F598" i="50"/>
  <c r="G597" i="50"/>
  <c r="F597" i="50"/>
  <c r="G596" i="50"/>
  <c r="F596" i="50"/>
  <c r="G595" i="50"/>
  <c r="F595" i="50"/>
  <c r="G594" i="50"/>
  <c r="F594" i="50"/>
  <c r="G593" i="50"/>
  <c r="F593" i="50"/>
  <c r="G592" i="50"/>
  <c r="F592" i="50"/>
  <c r="G591" i="50"/>
  <c r="F591" i="50"/>
  <c r="G590" i="50"/>
  <c r="F590" i="50"/>
  <c r="G589" i="50"/>
  <c r="F589" i="50"/>
  <c r="G588" i="50"/>
  <c r="F588" i="50"/>
  <c r="G587" i="50"/>
  <c r="F587" i="50"/>
  <c r="G586" i="50"/>
  <c r="F586" i="50"/>
  <c r="G585" i="50"/>
  <c r="F585" i="50"/>
  <c r="G584" i="50"/>
  <c r="F584" i="50"/>
  <c r="G583" i="50"/>
  <c r="F583" i="50"/>
  <c r="G582" i="50"/>
  <c r="F582" i="50"/>
  <c r="G581" i="50"/>
  <c r="F581" i="50"/>
  <c r="G580" i="50"/>
  <c r="F580" i="50"/>
  <c r="G579" i="50"/>
  <c r="F579" i="50"/>
  <c r="G578" i="50"/>
  <c r="F578" i="50"/>
  <c r="G577" i="50"/>
  <c r="F577" i="50"/>
  <c r="G576" i="50"/>
  <c r="F576" i="50"/>
  <c r="G575" i="50"/>
  <c r="F575" i="50"/>
  <c r="G574" i="50"/>
  <c r="F574" i="50"/>
  <c r="G573" i="50"/>
  <c r="F573" i="50"/>
  <c r="G572" i="50"/>
  <c r="F572" i="50"/>
  <c r="G571" i="50"/>
  <c r="F571" i="50"/>
  <c r="G570" i="50"/>
  <c r="F570" i="50"/>
  <c r="G569" i="50"/>
  <c r="F569" i="50"/>
  <c r="G568" i="50"/>
  <c r="F568" i="50"/>
  <c r="G567" i="50"/>
  <c r="F567" i="50"/>
  <c r="G566" i="50"/>
  <c r="F566" i="50"/>
  <c r="G565" i="50"/>
  <c r="F565" i="50"/>
  <c r="G564" i="50"/>
  <c r="F564" i="50"/>
  <c r="G563" i="50"/>
  <c r="F563" i="50"/>
  <c r="G562" i="50"/>
  <c r="F562" i="50"/>
  <c r="G561" i="50"/>
  <c r="F561" i="50"/>
  <c r="G560" i="50"/>
  <c r="F560" i="50"/>
  <c r="G559" i="50"/>
  <c r="F559" i="50"/>
  <c r="G558" i="50"/>
  <c r="F558" i="50"/>
  <c r="G557" i="50"/>
  <c r="F557" i="50"/>
  <c r="G556" i="50"/>
  <c r="F556" i="50"/>
  <c r="G555" i="50"/>
  <c r="F555" i="50"/>
  <c r="G554" i="50"/>
  <c r="F554" i="50"/>
  <c r="G553" i="50"/>
  <c r="F553" i="50"/>
  <c r="G552" i="50"/>
  <c r="F552" i="50"/>
  <c r="G551" i="50"/>
  <c r="F551" i="50"/>
  <c r="G550" i="50"/>
  <c r="F550" i="50"/>
  <c r="G549" i="50"/>
  <c r="F549" i="50"/>
  <c r="G548" i="50"/>
  <c r="F548" i="50"/>
  <c r="G547" i="50"/>
  <c r="F547" i="50"/>
  <c r="G546" i="50"/>
  <c r="F546" i="50"/>
  <c r="G545" i="50"/>
  <c r="F545" i="50"/>
  <c r="G544" i="50"/>
  <c r="F544" i="50"/>
  <c r="G543" i="50"/>
  <c r="F543" i="50"/>
  <c r="G542" i="50"/>
  <c r="F542" i="50"/>
  <c r="G541" i="50"/>
  <c r="F541" i="50"/>
  <c r="G540" i="50"/>
  <c r="F540" i="50"/>
  <c r="G539" i="50"/>
  <c r="F539" i="50"/>
  <c r="G538" i="50"/>
  <c r="F538" i="50"/>
  <c r="G537" i="50"/>
  <c r="F537" i="50"/>
  <c r="G536" i="50"/>
  <c r="F536" i="50"/>
  <c r="G535" i="50"/>
  <c r="F535" i="50"/>
  <c r="G534" i="50"/>
  <c r="F534" i="50"/>
  <c r="G533" i="50"/>
  <c r="F533" i="50"/>
  <c r="G532" i="50"/>
  <c r="F532" i="50"/>
  <c r="G531" i="50"/>
  <c r="F531" i="50"/>
  <c r="G530" i="50"/>
  <c r="F530" i="50"/>
  <c r="G529" i="50"/>
  <c r="F529" i="50"/>
  <c r="G528" i="50"/>
  <c r="F528" i="50"/>
  <c r="G527" i="50"/>
  <c r="F527" i="50"/>
  <c r="G526" i="50"/>
  <c r="F526" i="50"/>
  <c r="G525" i="50"/>
  <c r="F525" i="50"/>
  <c r="G524" i="50"/>
  <c r="F524" i="50"/>
  <c r="G523" i="50"/>
  <c r="F523" i="50"/>
  <c r="G522" i="50"/>
  <c r="F522" i="50"/>
  <c r="G521" i="50"/>
  <c r="F521" i="50"/>
  <c r="G520" i="50"/>
  <c r="F520" i="50"/>
  <c r="G519" i="50"/>
  <c r="F519" i="50"/>
  <c r="G518" i="50"/>
  <c r="F518" i="50"/>
  <c r="G517" i="50"/>
  <c r="F517" i="50"/>
  <c r="G516" i="50"/>
  <c r="F516" i="50"/>
  <c r="G515" i="50"/>
  <c r="F515" i="50"/>
  <c r="G514" i="50"/>
  <c r="F514" i="50"/>
  <c r="G513" i="50"/>
  <c r="F513" i="50"/>
  <c r="G512" i="50"/>
  <c r="F512" i="50"/>
  <c r="G511" i="50"/>
  <c r="F511" i="50"/>
  <c r="G510" i="50"/>
  <c r="F510" i="50"/>
  <c r="G509" i="50"/>
  <c r="F509" i="50"/>
  <c r="G508" i="50"/>
  <c r="F508" i="50"/>
  <c r="G507" i="50"/>
  <c r="F507" i="50"/>
  <c r="G506" i="50"/>
  <c r="F506" i="50"/>
  <c r="G505" i="50"/>
  <c r="F505" i="50"/>
  <c r="G504" i="50"/>
  <c r="F504" i="50"/>
  <c r="G503" i="50"/>
  <c r="F503" i="50"/>
  <c r="G502" i="50"/>
  <c r="F502" i="50"/>
  <c r="G501" i="50"/>
  <c r="F501" i="50"/>
  <c r="G500" i="50"/>
  <c r="F500" i="50"/>
  <c r="G499" i="50"/>
  <c r="F499" i="50"/>
  <c r="G498" i="50"/>
  <c r="F498" i="50"/>
  <c r="G497" i="50"/>
  <c r="F497" i="50"/>
  <c r="G496" i="50"/>
  <c r="F496" i="50"/>
  <c r="G495" i="50"/>
  <c r="F495" i="50"/>
  <c r="G494" i="50"/>
  <c r="F494" i="50"/>
  <c r="G493" i="50"/>
  <c r="F493" i="50"/>
  <c r="G492" i="50"/>
  <c r="F492" i="50"/>
  <c r="G491" i="50"/>
  <c r="F491" i="50"/>
  <c r="G490" i="50"/>
  <c r="F490" i="50"/>
  <c r="G489" i="50"/>
  <c r="F489" i="50"/>
  <c r="G488" i="50"/>
  <c r="F488" i="50"/>
  <c r="G487" i="50"/>
  <c r="F487" i="50"/>
  <c r="G486" i="50"/>
  <c r="F486" i="50"/>
  <c r="G485" i="50"/>
  <c r="F485" i="50"/>
  <c r="G484" i="50"/>
  <c r="F484" i="50"/>
  <c r="G483" i="50"/>
  <c r="F483" i="50"/>
  <c r="G482" i="50"/>
  <c r="F482" i="50"/>
  <c r="G481" i="50"/>
  <c r="F481" i="50"/>
  <c r="G480" i="50"/>
  <c r="F480" i="50"/>
  <c r="G479" i="50"/>
  <c r="F479" i="50"/>
  <c r="G478" i="50"/>
  <c r="F478" i="50"/>
  <c r="G477" i="50"/>
  <c r="F477" i="50"/>
  <c r="G476" i="50"/>
  <c r="F476" i="50"/>
  <c r="G475" i="50"/>
  <c r="F475" i="50"/>
  <c r="G474" i="50"/>
  <c r="F474" i="50"/>
  <c r="G473" i="50"/>
  <c r="F473" i="50"/>
  <c r="G472" i="50"/>
  <c r="F472" i="50"/>
  <c r="G471" i="50"/>
  <c r="F471" i="50"/>
  <c r="G470" i="50"/>
  <c r="F470" i="50"/>
  <c r="G469" i="50"/>
  <c r="F469" i="50"/>
  <c r="G468" i="50"/>
  <c r="F468" i="50"/>
  <c r="G467" i="50"/>
  <c r="F467" i="50"/>
  <c r="G466" i="50"/>
  <c r="F466" i="50"/>
  <c r="G465" i="50"/>
  <c r="F465" i="50"/>
  <c r="G464" i="50"/>
  <c r="F464" i="50"/>
  <c r="G463" i="50"/>
  <c r="F463" i="50"/>
  <c r="G462" i="50"/>
  <c r="F462" i="50"/>
  <c r="G461" i="50"/>
  <c r="F461" i="50"/>
  <c r="G460" i="50"/>
  <c r="F460" i="50"/>
  <c r="G459" i="50"/>
  <c r="F459" i="50"/>
  <c r="G458" i="50"/>
  <c r="F458" i="50"/>
  <c r="G457" i="50"/>
  <c r="F457" i="50"/>
  <c r="G456" i="50"/>
  <c r="F456" i="50"/>
  <c r="G455" i="50"/>
  <c r="F455" i="50"/>
  <c r="G454" i="50"/>
  <c r="F454" i="50"/>
  <c r="G453" i="50"/>
  <c r="F453" i="50"/>
  <c r="G452" i="50"/>
  <c r="F452" i="50"/>
  <c r="G451" i="50"/>
  <c r="F451" i="50"/>
  <c r="G450" i="50"/>
  <c r="F450" i="50"/>
  <c r="G449" i="50"/>
  <c r="F449" i="50"/>
  <c r="G448" i="50"/>
  <c r="F448" i="50"/>
  <c r="G447" i="50"/>
  <c r="F447" i="50"/>
  <c r="G446" i="50"/>
  <c r="F446" i="50"/>
  <c r="G445" i="50"/>
  <c r="F445" i="50"/>
  <c r="G444" i="50"/>
  <c r="F444" i="50"/>
  <c r="G443" i="50"/>
  <c r="F443" i="50"/>
  <c r="G442" i="50"/>
  <c r="F442" i="50"/>
  <c r="G441" i="50"/>
  <c r="F441" i="50"/>
  <c r="G440" i="50"/>
  <c r="F440" i="50"/>
  <c r="G439" i="50"/>
  <c r="F439" i="50"/>
  <c r="G438" i="50"/>
  <c r="F438" i="50"/>
  <c r="G437" i="50"/>
  <c r="F437" i="50"/>
  <c r="G436" i="50"/>
  <c r="F436" i="50"/>
  <c r="G435" i="50"/>
  <c r="F435" i="50"/>
  <c r="G434" i="50"/>
  <c r="F434" i="50"/>
  <c r="G433" i="50"/>
  <c r="F433" i="50"/>
  <c r="G432" i="50"/>
  <c r="F432" i="50"/>
  <c r="G431" i="50"/>
  <c r="F431" i="50"/>
  <c r="G430" i="50"/>
  <c r="F430" i="50"/>
  <c r="G429" i="50"/>
  <c r="F429" i="50"/>
  <c r="G428" i="50"/>
  <c r="F428" i="50"/>
  <c r="G427" i="50"/>
  <c r="F427" i="50"/>
  <c r="G426" i="50"/>
  <c r="F426" i="50"/>
  <c r="G425" i="50"/>
  <c r="F425" i="50"/>
  <c r="G424" i="50"/>
  <c r="F424" i="50"/>
  <c r="G423" i="50"/>
  <c r="F423" i="50"/>
  <c r="G422" i="50"/>
  <c r="F422" i="50"/>
  <c r="G421" i="50"/>
  <c r="F421" i="50"/>
  <c r="G420" i="50"/>
  <c r="F420" i="50"/>
  <c r="G419" i="50"/>
  <c r="F419" i="50"/>
  <c r="G418" i="50"/>
  <c r="F418" i="50"/>
  <c r="G417" i="50"/>
  <c r="F417" i="50"/>
  <c r="G416" i="50"/>
  <c r="F416" i="50"/>
  <c r="G415" i="50"/>
  <c r="F415" i="50"/>
  <c r="G414" i="50"/>
  <c r="F414" i="50"/>
  <c r="G413" i="50"/>
  <c r="F413" i="50"/>
  <c r="G412" i="50"/>
  <c r="F412" i="50"/>
  <c r="G411" i="50"/>
  <c r="F411" i="50"/>
  <c r="G410" i="50"/>
  <c r="F410" i="50"/>
  <c r="G409" i="50"/>
  <c r="F409" i="50"/>
  <c r="G408" i="50"/>
  <c r="F408" i="50"/>
  <c r="G407" i="50"/>
  <c r="F407" i="50"/>
  <c r="G406" i="50"/>
  <c r="F406" i="50"/>
  <c r="G405" i="50"/>
  <c r="F405" i="50"/>
  <c r="G404" i="50"/>
  <c r="F404" i="50"/>
  <c r="G403" i="50"/>
  <c r="F403" i="50"/>
  <c r="G402" i="50"/>
  <c r="F402" i="50"/>
  <c r="G401" i="50"/>
  <c r="F401" i="50"/>
  <c r="G400" i="50"/>
  <c r="F400" i="50"/>
  <c r="G399" i="50"/>
  <c r="F399" i="50"/>
  <c r="G398" i="50"/>
  <c r="F398" i="50"/>
  <c r="G397" i="50"/>
  <c r="F397" i="50"/>
  <c r="G396" i="50"/>
  <c r="F396" i="50"/>
  <c r="G395" i="50"/>
  <c r="F395" i="50"/>
  <c r="G394" i="50"/>
  <c r="F394" i="50"/>
  <c r="G393" i="50"/>
  <c r="F393" i="50"/>
  <c r="G392" i="50"/>
  <c r="F392" i="50"/>
  <c r="G391" i="50"/>
  <c r="F391" i="50"/>
  <c r="G390" i="50"/>
  <c r="F390" i="50"/>
  <c r="G389" i="50"/>
  <c r="F389" i="50"/>
  <c r="G388" i="50"/>
  <c r="F388" i="50"/>
  <c r="G387" i="50"/>
  <c r="F387" i="50"/>
  <c r="G386" i="50"/>
  <c r="F386" i="50"/>
  <c r="G385" i="50"/>
  <c r="F385" i="50"/>
  <c r="G384" i="50"/>
  <c r="F384" i="50"/>
  <c r="G383" i="50"/>
  <c r="F383" i="50"/>
  <c r="G382" i="50"/>
  <c r="F382" i="50"/>
  <c r="G381" i="50"/>
  <c r="F381" i="50"/>
  <c r="G380" i="50"/>
  <c r="F380" i="50"/>
  <c r="G379" i="50"/>
  <c r="F379" i="50"/>
  <c r="G378" i="50"/>
  <c r="F378" i="50"/>
  <c r="G377" i="50"/>
  <c r="F377" i="50"/>
  <c r="G376" i="50"/>
  <c r="F376" i="50"/>
  <c r="G375" i="50"/>
  <c r="F375" i="50"/>
  <c r="G374" i="50"/>
  <c r="F374" i="50"/>
  <c r="G373" i="50"/>
  <c r="F373" i="50"/>
  <c r="G372" i="50"/>
  <c r="F372" i="50"/>
  <c r="G371" i="50"/>
  <c r="F371" i="50"/>
  <c r="G370" i="50"/>
  <c r="F370" i="50"/>
  <c r="G369" i="50"/>
  <c r="F369" i="50"/>
  <c r="G368" i="50"/>
  <c r="F368" i="50"/>
  <c r="G367" i="50"/>
  <c r="F367" i="50"/>
  <c r="G366" i="50"/>
  <c r="F366" i="50"/>
  <c r="G365" i="50"/>
  <c r="F365" i="50"/>
  <c r="G364" i="50"/>
  <c r="F364" i="50"/>
  <c r="G363" i="50"/>
  <c r="F363" i="50"/>
  <c r="G362" i="50"/>
  <c r="F362" i="50"/>
  <c r="G361" i="50"/>
  <c r="F361" i="50"/>
  <c r="G360" i="50"/>
  <c r="F360" i="50"/>
  <c r="G359" i="50"/>
  <c r="F359" i="50"/>
  <c r="G358" i="50"/>
  <c r="F358" i="50"/>
  <c r="G357" i="50"/>
  <c r="F357" i="50"/>
  <c r="G356" i="50"/>
  <c r="F356" i="50"/>
  <c r="G355" i="50"/>
  <c r="F355" i="50"/>
  <c r="G354" i="50"/>
  <c r="F354" i="50"/>
  <c r="G353" i="50"/>
  <c r="F353" i="50"/>
  <c r="G352" i="50"/>
  <c r="F352" i="50"/>
  <c r="G351" i="50"/>
  <c r="F351" i="50"/>
  <c r="G350" i="50"/>
  <c r="F350" i="50"/>
  <c r="G349" i="50"/>
  <c r="F349" i="50"/>
  <c r="G348" i="50"/>
  <c r="F348" i="50"/>
  <c r="G347" i="50"/>
  <c r="F347" i="50"/>
  <c r="G346" i="50"/>
  <c r="F346" i="50"/>
  <c r="G345" i="50"/>
  <c r="F345" i="50"/>
  <c r="G344" i="50"/>
  <c r="F344" i="50"/>
  <c r="G343" i="50"/>
  <c r="F343" i="50"/>
  <c r="G342" i="50"/>
  <c r="F342" i="50"/>
  <c r="G341" i="50"/>
  <c r="F341" i="50"/>
  <c r="G340" i="50"/>
  <c r="F340" i="50"/>
  <c r="G339" i="50"/>
  <c r="F339" i="50"/>
  <c r="G338" i="50"/>
  <c r="F338" i="50"/>
  <c r="G337" i="50"/>
  <c r="F337" i="50"/>
  <c r="G336" i="50"/>
  <c r="F336" i="50"/>
  <c r="G335" i="50"/>
  <c r="F335" i="50"/>
  <c r="G334" i="50"/>
  <c r="F334" i="50"/>
  <c r="G333" i="50"/>
  <c r="F333" i="50"/>
  <c r="G332" i="50"/>
  <c r="F332" i="50"/>
  <c r="G331" i="50"/>
  <c r="F331" i="50"/>
  <c r="G330" i="50"/>
  <c r="F330" i="50"/>
  <c r="G329" i="50"/>
  <c r="F329" i="50"/>
  <c r="G328" i="50"/>
  <c r="F328" i="50"/>
  <c r="G327" i="50"/>
  <c r="F327" i="50"/>
  <c r="G326" i="50"/>
  <c r="F326" i="50"/>
  <c r="G325" i="50"/>
  <c r="F325" i="50"/>
  <c r="G324" i="50"/>
  <c r="F324" i="50"/>
  <c r="G323" i="50"/>
  <c r="F323" i="50"/>
  <c r="G322" i="50"/>
  <c r="F322" i="50"/>
  <c r="G321" i="50"/>
  <c r="F321" i="50"/>
  <c r="G320" i="50"/>
  <c r="F320" i="50"/>
  <c r="G319" i="50"/>
  <c r="F319" i="50"/>
  <c r="G318" i="50"/>
  <c r="F318" i="50"/>
  <c r="G317" i="50"/>
  <c r="F317" i="50"/>
  <c r="G316" i="50"/>
  <c r="F316" i="50"/>
  <c r="G315" i="50"/>
  <c r="F315" i="50"/>
  <c r="G314" i="50"/>
  <c r="F314" i="50"/>
  <c r="G313" i="50"/>
  <c r="F313" i="50"/>
  <c r="G312" i="50"/>
  <c r="F312" i="50"/>
  <c r="G311" i="50"/>
  <c r="F311" i="50"/>
  <c r="G310" i="50"/>
  <c r="F310" i="50"/>
  <c r="G309" i="50"/>
  <c r="F309" i="50"/>
  <c r="G308" i="50"/>
  <c r="F308" i="50"/>
  <c r="G307" i="50"/>
  <c r="F307" i="50"/>
  <c r="G306" i="50"/>
  <c r="F306" i="50"/>
  <c r="G305" i="50"/>
  <c r="F305" i="50"/>
  <c r="G304" i="50"/>
  <c r="F304" i="50"/>
  <c r="G303" i="50"/>
  <c r="F303" i="50"/>
  <c r="G302" i="50"/>
  <c r="F302" i="50"/>
  <c r="G301" i="50"/>
  <c r="F301" i="50"/>
  <c r="G300" i="50"/>
  <c r="F300" i="50"/>
  <c r="G299" i="50"/>
  <c r="F299" i="50"/>
  <c r="G298" i="50"/>
  <c r="F298" i="50"/>
  <c r="G297" i="50"/>
  <c r="F297" i="50"/>
  <c r="G296" i="50"/>
  <c r="F296" i="50"/>
  <c r="G295" i="50"/>
  <c r="F295" i="50"/>
  <c r="G294" i="50"/>
  <c r="F294" i="50"/>
  <c r="G293" i="50"/>
  <c r="F293" i="50"/>
  <c r="G292" i="50"/>
  <c r="F292" i="50"/>
  <c r="G291" i="50"/>
  <c r="F291" i="50"/>
  <c r="G290" i="50"/>
  <c r="F290" i="50"/>
  <c r="G289" i="50"/>
  <c r="F289" i="50"/>
  <c r="G288" i="50"/>
  <c r="F288" i="50"/>
  <c r="G287" i="50"/>
  <c r="F287" i="50"/>
  <c r="G286" i="50"/>
  <c r="F286" i="50"/>
  <c r="G285" i="50"/>
  <c r="F285" i="50"/>
  <c r="G284" i="50"/>
  <c r="F284" i="50"/>
  <c r="G283" i="50"/>
  <c r="F283" i="50"/>
  <c r="G282" i="50"/>
  <c r="F282" i="50"/>
  <c r="G281" i="50"/>
  <c r="F281" i="50"/>
  <c r="G280" i="50"/>
  <c r="F280" i="50"/>
  <c r="G279" i="50"/>
  <c r="F279" i="50"/>
  <c r="G278" i="50"/>
  <c r="F278" i="50"/>
  <c r="G277" i="50"/>
  <c r="F277" i="50"/>
  <c r="G276" i="50"/>
  <c r="F276" i="50"/>
  <c r="G275" i="50"/>
  <c r="F275" i="50"/>
  <c r="G274" i="50"/>
  <c r="F274" i="50"/>
  <c r="G273" i="50"/>
  <c r="F273" i="50"/>
  <c r="G272" i="50"/>
  <c r="F272" i="50"/>
  <c r="G271" i="50"/>
  <c r="F271" i="50"/>
  <c r="G270" i="50"/>
  <c r="F270" i="50"/>
  <c r="G269" i="50"/>
  <c r="F269" i="50"/>
  <c r="G268" i="50"/>
  <c r="F268" i="50"/>
  <c r="G267" i="50"/>
  <c r="F267" i="50"/>
  <c r="G266" i="50"/>
  <c r="F266" i="50"/>
  <c r="G265" i="50"/>
  <c r="F265" i="50"/>
  <c r="G264" i="50"/>
  <c r="F264" i="50"/>
  <c r="G263" i="50"/>
  <c r="F263" i="50"/>
  <c r="G262" i="50"/>
  <c r="F262" i="50"/>
  <c r="G261" i="50"/>
  <c r="F261" i="50"/>
  <c r="G260" i="50"/>
  <c r="F260" i="50"/>
  <c r="G259" i="50"/>
  <c r="F259" i="50"/>
  <c r="G258" i="50"/>
  <c r="F258" i="50"/>
  <c r="G257" i="50"/>
  <c r="F257" i="50"/>
  <c r="G256" i="50"/>
  <c r="F256" i="50"/>
  <c r="G255" i="50"/>
  <c r="F255" i="50"/>
  <c r="G254" i="50"/>
  <c r="F254" i="50"/>
  <c r="G253" i="50"/>
  <c r="F253" i="50"/>
  <c r="G252" i="50"/>
  <c r="F252" i="50"/>
  <c r="G251" i="50"/>
  <c r="F251" i="50"/>
  <c r="G250" i="50"/>
  <c r="F250" i="50"/>
  <c r="G249" i="50"/>
  <c r="F249" i="50"/>
  <c r="G248" i="50"/>
  <c r="F248" i="50"/>
  <c r="G247" i="50"/>
  <c r="F247" i="50"/>
  <c r="G246" i="50"/>
  <c r="F246" i="50"/>
  <c r="G245" i="50"/>
  <c r="F245" i="50"/>
  <c r="G244" i="50"/>
  <c r="F244" i="50"/>
  <c r="G243" i="50"/>
  <c r="F243" i="50"/>
  <c r="G242" i="50"/>
  <c r="F242" i="50"/>
  <c r="G241" i="50"/>
  <c r="F241" i="50"/>
  <c r="G240" i="50"/>
  <c r="F240" i="50"/>
  <c r="G239" i="50"/>
  <c r="F239" i="50"/>
  <c r="G238" i="50"/>
  <c r="F238" i="50"/>
  <c r="G237" i="50"/>
  <c r="F237" i="50"/>
  <c r="G236" i="50"/>
  <c r="F236" i="50"/>
  <c r="G235" i="50"/>
  <c r="F235" i="50"/>
  <c r="G234" i="50"/>
  <c r="F234" i="50"/>
  <c r="G233" i="50"/>
  <c r="F233" i="50"/>
  <c r="G232" i="50"/>
  <c r="F232" i="50"/>
  <c r="G231" i="50"/>
  <c r="F231" i="50"/>
  <c r="G230" i="50"/>
  <c r="F230" i="50"/>
  <c r="G229" i="50"/>
  <c r="F229" i="50"/>
  <c r="G228" i="50"/>
  <c r="F228" i="50"/>
  <c r="G227" i="50"/>
  <c r="F227" i="50"/>
  <c r="G226" i="50"/>
  <c r="F226" i="50"/>
  <c r="G225" i="50"/>
  <c r="F225" i="50"/>
  <c r="G224" i="50"/>
  <c r="F224" i="50"/>
  <c r="G223" i="50"/>
  <c r="F223" i="50"/>
  <c r="G222" i="50"/>
  <c r="F222" i="50"/>
  <c r="G221" i="50"/>
  <c r="F221" i="50"/>
  <c r="G220" i="50"/>
  <c r="F220" i="50"/>
  <c r="G219" i="50"/>
  <c r="F219" i="50"/>
  <c r="G218" i="50"/>
  <c r="F218" i="50"/>
  <c r="G217" i="50"/>
  <c r="F217" i="50"/>
  <c r="G216" i="50"/>
  <c r="F216" i="50"/>
  <c r="G215" i="50"/>
  <c r="F215" i="50"/>
  <c r="G214" i="50"/>
  <c r="F214" i="50"/>
  <c r="G213" i="50"/>
  <c r="F213" i="50"/>
  <c r="G212" i="50"/>
  <c r="F212" i="50"/>
  <c r="G211" i="50"/>
  <c r="F211" i="50"/>
  <c r="G210" i="50"/>
  <c r="F210" i="50"/>
  <c r="G209" i="50"/>
  <c r="F209" i="50"/>
  <c r="G208" i="50"/>
  <c r="F208" i="50"/>
  <c r="G207" i="50"/>
  <c r="F207" i="50"/>
  <c r="G206" i="50"/>
  <c r="F206" i="50"/>
  <c r="G205" i="50"/>
  <c r="F205" i="50"/>
  <c r="G204" i="50"/>
  <c r="F204" i="50"/>
  <c r="G203" i="50"/>
  <c r="F203" i="50"/>
  <c r="G202" i="50"/>
  <c r="F202" i="50"/>
  <c r="G201" i="50"/>
  <c r="F201" i="50"/>
  <c r="G200" i="50"/>
  <c r="F200" i="50"/>
  <c r="G199" i="50"/>
  <c r="F199" i="50"/>
  <c r="G198" i="50"/>
  <c r="F198" i="50"/>
  <c r="G197" i="50"/>
  <c r="F197" i="50"/>
  <c r="G196" i="50"/>
  <c r="F196" i="50"/>
  <c r="G195" i="50"/>
  <c r="F195" i="50"/>
  <c r="G194" i="50"/>
  <c r="F194" i="50"/>
  <c r="G193" i="50"/>
  <c r="F193" i="50"/>
  <c r="G192" i="50"/>
  <c r="F192" i="50"/>
  <c r="G191" i="50"/>
  <c r="F191" i="50"/>
  <c r="G190" i="50"/>
  <c r="F190" i="50"/>
  <c r="G189" i="50"/>
  <c r="F189" i="50"/>
  <c r="G188" i="50"/>
  <c r="F188" i="50"/>
  <c r="G187" i="50"/>
  <c r="F187" i="50"/>
  <c r="G186" i="50"/>
  <c r="F186" i="50"/>
  <c r="G185" i="50"/>
  <c r="F185" i="50"/>
  <c r="G184" i="50"/>
  <c r="F184" i="50"/>
  <c r="G183" i="50"/>
  <c r="F183" i="50"/>
  <c r="G182" i="50"/>
  <c r="F182" i="50"/>
  <c r="G181" i="50"/>
  <c r="F181" i="50"/>
  <c r="G180" i="50"/>
  <c r="F180" i="50"/>
  <c r="G179" i="50"/>
  <c r="F179" i="50"/>
  <c r="G178" i="50"/>
  <c r="F178" i="50"/>
  <c r="G177" i="50"/>
  <c r="F177" i="50"/>
  <c r="G176" i="50"/>
  <c r="F176" i="50"/>
  <c r="G175" i="50"/>
  <c r="F175" i="50"/>
  <c r="G174" i="50"/>
  <c r="F174" i="50"/>
  <c r="G173" i="50"/>
  <c r="F173" i="50"/>
  <c r="G172" i="50"/>
  <c r="F172" i="50"/>
  <c r="G171" i="50"/>
  <c r="F171" i="50"/>
  <c r="G170" i="50"/>
  <c r="F170" i="50"/>
  <c r="G169" i="50"/>
  <c r="F169" i="50"/>
  <c r="G168" i="50"/>
  <c r="F168" i="50"/>
  <c r="G167" i="50"/>
  <c r="F167" i="50"/>
  <c r="G166" i="50"/>
  <c r="F166" i="50"/>
  <c r="G165" i="50"/>
  <c r="F165" i="50"/>
  <c r="G164" i="50"/>
  <c r="F164" i="50"/>
  <c r="G163" i="50"/>
  <c r="F163" i="50"/>
  <c r="G162" i="50"/>
  <c r="F162" i="50"/>
  <c r="G161" i="50"/>
  <c r="F161" i="50"/>
  <c r="G160" i="50"/>
  <c r="F160" i="50"/>
  <c r="G159" i="50"/>
  <c r="F159" i="50"/>
  <c r="G158" i="50"/>
  <c r="F158" i="50"/>
  <c r="G157" i="50"/>
  <c r="F157" i="50"/>
  <c r="G156" i="50"/>
  <c r="F156" i="50"/>
  <c r="G155" i="50"/>
  <c r="F155" i="50"/>
  <c r="G154" i="50"/>
  <c r="F154" i="50"/>
  <c r="G153" i="50"/>
  <c r="F153" i="50"/>
  <c r="G152" i="50"/>
  <c r="F152" i="50"/>
  <c r="G151" i="50"/>
  <c r="F151" i="50"/>
  <c r="G150" i="50"/>
  <c r="F150" i="50"/>
  <c r="G149" i="50"/>
  <c r="F149" i="50"/>
  <c r="G148" i="50"/>
  <c r="F148" i="50"/>
  <c r="G147" i="50"/>
  <c r="F147" i="50"/>
  <c r="G146" i="50"/>
  <c r="F146" i="50"/>
  <c r="G145" i="50"/>
  <c r="F145" i="50"/>
  <c r="G144" i="50"/>
  <c r="F144" i="50"/>
  <c r="G143" i="50"/>
  <c r="F143" i="50"/>
  <c r="G142" i="50"/>
  <c r="F142" i="50"/>
  <c r="G141" i="50"/>
  <c r="F141" i="50"/>
  <c r="G140" i="50"/>
  <c r="F140" i="50"/>
  <c r="G139" i="50"/>
  <c r="F139" i="50"/>
  <c r="G138" i="50"/>
  <c r="F138" i="50"/>
  <c r="G137" i="50"/>
  <c r="F137" i="50"/>
  <c r="G136" i="50"/>
  <c r="F136" i="50"/>
  <c r="G135" i="50"/>
  <c r="F135" i="50"/>
  <c r="G134" i="50"/>
  <c r="F134" i="50"/>
  <c r="G133" i="50"/>
  <c r="F133" i="50"/>
  <c r="G132" i="50"/>
  <c r="F132" i="50"/>
  <c r="G131" i="50"/>
  <c r="F131" i="50"/>
  <c r="G130" i="50"/>
  <c r="F130" i="50"/>
  <c r="G129" i="50"/>
  <c r="F129" i="50"/>
  <c r="G128" i="50"/>
  <c r="F128" i="50"/>
  <c r="G127" i="50"/>
  <c r="F127" i="50"/>
  <c r="G126" i="50"/>
  <c r="F126" i="50"/>
  <c r="G125" i="50"/>
  <c r="F125" i="50"/>
  <c r="G124" i="50"/>
  <c r="F124" i="50"/>
  <c r="G123" i="50"/>
  <c r="F123" i="50"/>
  <c r="G122" i="50"/>
  <c r="F122" i="50"/>
  <c r="G121" i="50"/>
  <c r="F121" i="50"/>
  <c r="G120" i="50"/>
  <c r="F120" i="50"/>
  <c r="G119" i="50"/>
  <c r="F119" i="50"/>
  <c r="G118" i="50"/>
  <c r="F118" i="50"/>
  <c r="G117" i="50"/>
  <c r="F117" i="50"/>
  <c r="G116" i="50"/>
  <c r="F116" i="50"/>
  <c r="G115" i="50"/>
  <c r="F115" i="50"/>
  <c r="G114" i="50"/>
  <c r="F114" i="50"/>
  <c r="G113" i="50"/>
  <c r="F113" i="50"/>
  <c r="G112" i="50"/>
  <c r="F112" i="50"/>
  <c r="G111" i="50"/>
  <c r="F111" i="50"/>
  <c r="G110" i="50"/>
  <c r="F110" i="50"/>
  <c r="G109" i="50"/>
  <c r="F109" i="50"/>
  <c r="G108" i="50"/>
  <c r="F108" i="50"/>
  <c r="G107" i="50"/>
  <c r="F107" i="50"/>
  <c r="G106" i="50"/>
  <c r="F106" i="50"/>
  <c r="G105" i="50"/>
  <c r="F105" i="50"/>
  <c r="G104" i="50"/>
  <c r="F104" i="50"/>
  <c r="G103" i="50"/>
  <c r="F103" i="50"/>
  <c r="G102" i="50"/>
  <c r="F102" i="50"/>
  <c r="G101" i="50"/>
  <c r="F101" i="50"/>
  <c r="G100" i="50"/>
  <c r="F100" i="50"/>
  <c r="G99" i="50"/>
  <c r="F99" i="50"/>
  <c r="G98" i="50"/>
  <c r="F98" i="50"/>
  <c r="G97" i="50"/>
  <c r="F97" i="50"/>
  <c r="G96" i="50"/>
  <c r="F96" i="50"/>
  <c r="G95" i="50"/>
  <c r="F95" i="50"/>
  <c r="G94" i="50"/>
  <c r="F94" i="50"/>
  <c r="G93" i="50"/>
  <c r="F93" i="50"/>
  <c r="G92" i="50"/>
  <c r="F92" i="50"/>
  <c r="G91" i="50"/>
  <c r="F91" i="50"/>
  <c r="G90" i="50"/>
  <c r="F90" i="50"/>
  <c r="G89" i="50"/>
  <c r="F89" i="50"/>
  <c r="G88" i="50"/>
  <c r="F88" i="50"/>
  <c r="G87" i="50"/>
  <c r="F87" i="50"/>
  <c r="G86" i="50"/>
  <c r="F86" i="50"/>
  <c r="G85" i="50"/>
  <c r="F85" i="50"/>
  <c r="G84" i="50"/>
  <c r="F84" i="50"/>
  <c r="G83" i="50"/>
  <c r="F83" i="50"/>
  <c r="G82" i="50"/>
  <c r="F82" i="50"/>
  <c r="G81" i="50"/>
  <c r="F81" i="50"/>
  <c r="G80" i="50"/>
  <c r="F80" i="50"/>
  <c r="G79" i="50"/>
  <c r="F79" i="50"/>
  <c r="G78" i="50"/>
  <c r="F78" i="50"/>
  <c r="G77" i="50"/>
  <c r="F77" i="50"/>
  <c r="G76" i="50"/>
  <c r="F76" i="50"/>
  <c r="G75" i="50"/>
  <c r="F75" i="50"/>
  <c r="G74" i="50"/>
  <c r="F74" i="50"/>
  <c r="G73" i="50"/>
  <c r="F73" i="50"/>
  <c r="G72" i="50"/>
  <c r="F72" i="50"/>
  <c r="G71" i="50"/>
  <c r="F71" i="50"/>
  <c r="G70" i="50"/>
  <c r="F70" i="50"/>
  <c r="G69" i="50"/>
  <c r="F69" i="50"/>
  <c r="G68" i="50"/>
  <c r="F68" i="50"/>
  <c r="G67" i="50"/>
  <c r="F67" i="50"/>
  <c r="G66" i="50"/>
  <c r="F66" i="50"/>
  <c r="G65" i="50"/>
  <c r="F65" i="50"/>
  <c r="G64" i="50"/>
  <c r="F64" i="50"/>
  <c r="G63" i="50"/>
  <c r="F63" i="50"/>
  <c r="G62" i="50"/>
  <c r="F62" i="50"/>
  <c r="G61" i="50"/>
  <c r="F61" i="50"/>
  <c r="G60" i="50"/>
  <c r="F60" i="50"/>
  <c r="G59" i="50"/>
  <c r="F59" i="50"/>
  <c r="G58" i="50"/>
  <c r="F58" i="50"/>
  <c r="G57" i="50"/>
  <c r="F57" i="50"/>
  <c r="G56" i="50"/>
  <c r="F56" i="50"/>
  <c r="G55" i="50"/>
  <c r="F55" i="50"/>
  <c r="G54" i="50"/>
  <c r="F54" i="50"/>
  <c r="G53" i="50"/>
  <c r="F53" i="50"/>
  <c r="G52" i="50"/>
  <c r="F52" i="50"/>
  <c r="G51" i="50"/>
  <c r="F51" i="50"/>
  <c r="G50" i="50"/>
  <c r="F50" i="50"/>
  <c r="G49" i="50"/>
  <c r="F49" i="50"/>
  <c r="G48" i="50"/>
  <c r="F48" i="50"/>
  <c r="G47" i="50"/>
  <c r="F47" i="50"/>
  <c r="G46" i="50"/>
  <c r="F46" i="50"/>
  <c r="G45" i="50"/>
  <c r="F45" i="50"/>
  <c r="G44" i="50"/>
  <c r="F44" i="50"/>
  <c r="G43" i="50"/>
  <c r="F43" i="50"/>
  <c r="G42" i="50"/>
  <c r="F42" i="50"/>
  <c r="G41" i="50"/>
  <c r="F41" i="50"/>
  <c r="G40" i="50"/>
  <c r="F40" i="50"/>
  <c r="G39" i="50"/>
  <c r="F39" i="50"/>
  <c r="G38" i="50"/>
  <c r="F38" i="50"/>
  <c r="G37" i="50"/>
  <c r="F37" i="50"/>
  <c r="G36" i="50"/>
  <c r="F36" i="50"/>
  <c r="G35" i="50"/>
  <c r="F35" i="50"/>
  <c r="G34" i="50"/>
  <c r="F34" i="50"/>
  <c r="G33" i="50"/>
  <c r="F33" i="50"/>
  <c r="G32" i="50"/>
  <c r="F32" i="50"/>
  <c r="G31" i="50"/>
  <c r="F31" i="50"/>
  <c r="G30" i="50"/>
  <c r="F30" i="50"/>
  <c r="G29" i="50"/>
  <c r="F29" i="50"/>
  <c r="G28" i="50"/>
  <c r="F28" i="50"/>
  <c r="G27" i="50"/>
  <c r="F27" i="50"/>
  <c r="G26" i="50"/>
  <c r="F26" i="50"/>
  <c r="G25" i="50"/>
  <c r="F25" i="50"/>
  <c r="G24" i="50"/>
  <c r="F24" i="50"/>
  <c r="G23" i="50"/>
  <c r="F23" i="50"/>
  <c r="G22" i="50"/>
  <c r="F22" i="50"/>
  <c r="G21" i="50"/>
  <c r="F21" i="50"/>
  <c r="G20" i="50"/>
  <c r="F20" i="50"/>
  <c r="G19" i="50"/>
  <c r="F19" i="50"/>
  <c r="G18" i="50"/>
  <c r="F18" i="50"/>
  <c r="G17" i="50"/>
  <c r="F17" i="50"/>
  <c r="G16" i="50"/>
  <c r="F16" i="50"/>
  <c r="G15" i="50"/>
  <c r="F15" i="50"/>
  <c r="G14" i="50"/>
  <c r="F14" i="50"/>
  <c r="G13" i="50"/>
  <c r="F13" i="50"/>
  <c r="G12" i="50"/>
  <c r="F12" i="50"/>
  <c r="G11" i="50"/>
  <c r="F11" i="50"/>
  <c r="G10" i="50"/>
  <c r="F10" i="50"/>
  <c r="G9" i="50"/>
  <c r="F9" i="50"/>
  <c r="G8" i="50"/>
  <c r="F8" i="50"/>
  <c r="G7" i="50"/>
  <c r="F7" i="50"/>
  <c r="G6" i="50"/>
  <c r="F6" i="50"/>
  <c r="G5" i="50"/>
  <c r="F5" i="50"/>
  <c r="C12" i="32"/>
  <c r="C186" i="31"/>
  <c r="C26" i="30"/>
  <c r="C11" i="29"/>
  <c r="C7" i="28"/>
  <c r="F34" i="27"/>
  <c r="E34" i="27"/>
  <c r="D34" i="27"/>
  <c r="C34" i="27"/>
  <c r="F33" i="27"/>
  <c r="A33" i="27"/>
  <c r="F32" i="27"/>
  <c r="A32" i="27"/>
  <c r="F31" i="27"/>
  <c r="A31" i="27"/>
  <c r="F30" i="27"/>
  <c r="A30" i="27"/>
  <c r="F29" i="27"/>
  <c r="A29" i="27"/>
  <c r="F27" i="27"/>
  <c r="E27" i="27"/>
  <c r="D27" i="27"/>
  <c r="C27" i="27"/>
  <c r="F26" i="27"/>
  <c r="A26" i="27"/>
  <c r="F25" i="27"/>
  <c r="A25" i="27"/>
  <c r="F24" i="27"/>
  <c r="A24" i="27"/>
  <c r="F23" i="27"/>
  <c r="A23" i="27"/>
  <c r="F21" i="27"/>
  <c r="E21" i="27"/>
  <c r="D21" i="27"/>
  <c r="C21" i="27"/>
  <c r="F20" i="27"/>
  <c r="A20" i="27"/>
  <c r="F19" i="27"/>
  <c r="A19" i="27"/>
  <c r="F18" i="27"/>
  <c r="A18" i="27"/>
  <c r="F17" i="27"/>
  <c r="A17" i="27"/>
  <c r="F16" i="27"/>
  <c r="A16" i="27"/>
  <c r="F15" i="27"/>
  <c r="A15" i="27"/>
  <c r="F14" i="27"/>
  <c r="F8" i="27"/>
  <c r="E8" i="27"/>
  <c r="D8" i="27"/>
  <c r="C8" i="27"/>
  <c r="F7" i="27"/>
  <c r="E7" i="27"/>
  <c r="D7" i="27"/>
  <c r="C7" i="27"/>
  <c r="F6" i="27"/>
  <c r="E6" i="27"/>
  <c r="D6" i="27"/>
  <c r="C6" i="27"/>
  <c r="F5" i="27"/>
  <c r="E5" i="27"/>
  <c r="D5" i="27"/>
  <c r="C5" i="27"/>
  <c r="F41" i="26"/>
  <c r="E41" i="26"/>
  <c r="D41" i="26"/>
  <c r="C41" i="26"/>
  <c r="A40" i="26"/>
  <c r="F39" i="26"/>
  <c r="A39" i="26"/>
  <c r="F38" i="26"/>
  <c r="A38" i="26"/>
  <c r="F36" i="26"/>
  <c r="E36" i="26"/>
  <c r="D36" i="26"/>
  <c r="C36" i="26"/>
  <c r="F35" i="26"/>
  <c r="A35" i="26"/>
  <c r="F34" i="26"/>
  <c r="A34" i="26"/>
  <c r="F32" i="26"/>
  <c r="E32" i="26"/>
  <c r="D32" i="26"/>
  <c r="C32" i="26"/>
  <c r="F31" i="26"/>
  <c r="A31" i="26"/>
  <c r="F30" i="26"/>
  <c r="A30" i="26"/>
  <c r="A29" i="26"/>
  <c r="F28" i="26"/>
  <c r="A28" i="26"/>
  <c r="F27" i="26"/>
  <c r="A27" i="26"/>
  <c r="F26" i="26"/>
  <c r="A26" i="26"/>
  <c r="F25" i="26"/>
  <c r="A25" i="26"/>
  <c r="F24" i="26"/>
  <c r="A24" i="26"/>
  <c r="F23" i="26"/>
  <c r="A23" i="26"/>
  <c r="F22" i="26"/>
  <c r="A22" i="26"/>
  <c r="F21" i="26"/>
  <c r="A21" i="26"/>
  <c r="F20" i="26"/>
  <c r="A20" i="26"/>
  <c r="F19" i="26"/>
  <c r="A19" i="26"/>
  <c r="F18" i="26"/>
  <c r="A18" i="26"/>
  <c r="F17" i="26"/>
  <c r="A17" i="26"/>
  <c r="F16" i="26"/>
  <c r="A16" i="26"/>
  <c r="F15" i="26"/>
  <c r="A15" i="26"/>
  <c r="F14" i="26"/>
  <c r="F8" i="26"/>
  <c r="E8" i="26"/>
  <c r="D8" i="26"/>
  <c r="C8" i="26"/>
  <c r="F7" i="26"/>
  <c r="E7" i="26"/>
  <c r="D7" i="26"/>
  <c r="C7" i="26"/>
  <c r="F6" i="26"/>
  <c r="E6" i="26"/>
  <c r="D6" i="26"/>
  <c r="C6" i="26"/>
  <c r="F5" i="26"/>
  <c r="E5" i="26"/>
  <c r="D5" i="26"/>
  <c r="C5" i="26"/>
  <c r="F73" i="25"/>
  <c r="E73" i="25"/>
  <c r="D73" i="25"/>
  <c r="C73" i="25"/>
  <c r="F72" i="25"/>
  <c r="A72" i="25"/>
  <c r="F71" i="25"/>
  <c r="A71" i="25"/>
  <c r="F70" i="25"/>
  <c r="A70" i="25"/>
  <c r="F69" i="25"/>
  <c r="A69" i="25"/>
  <c r="A68" i="25"/>
  <c r="F67" i="25"/>
  <c r="A67" i="25"/>
  <c r="A66" i="25"/>
  <c r="F65" i="25"/>
  <c r="A65" i="25"/>
  <c r="F64" i="25"/>
  <c r="A64" i="25"/>
  <c r="F63" i="25"/>
  <c r="A63" i="25"/>
  <c r="F62" i="25"/>
  <c r="A62" i="25"/>
  <c r="F61" i="25"/>
  <c r="A61" i="25"/>
  <c r="F60" i="25"/>
  <c r="A60" i="25"/>
  <c r="A59" i="25"/>
  <c r="F58" i="25"/>
  <c r="A58" i="25"/>
  <c r="F56" i="25"/>
  <c r="E56" i="25"/>
  <c r="D56" i="25"/>
  <c r="C56" i="25"/>
  <c r="F55" i="25"/>
  <c r="A55" i="25"/>
  <c r="F53" i="25"/>
  <c r="E53" i="25"/>
  <c r="D53" i="25"/>
  <c r="C53" i="25"/>
  <c r="F52" i="25"/>
  <c r="A52" i="25"/>
  <c r="F51" i="25"/>
  <c r="A51" i="25"/>
  <c r="F50" i="25"/>
  <c r="A50" i="25"/>
  <c r="F49" i="25"/>
  <c r="A49" i="25"/>
  <c r="F48" i="25"/>
  <c r="A48" i="25"/>
  <c r="F47" i="25"/>
  <c r="A47" i="25"/>
  <c r="F46" i="25"/>
  <c r="A46" i="25"/>
  <c r="F45" i="25"/>
  <c r="A45" i="25"/>
  <c r="F44" i="25"/>
  <c r="A44" i="25"/>
  <c r="F43" i="25"/>
  <c r="A43" i="25"/>
  <c r="F42" i="25"/>
  <c r="A42" i="25"/>
  <c r="A41" i="25"/>
  <c r="F40" i="25"/>
  <c r="A40" i="25"/>
  <c r="F39" i="25"/>
  <c r="A39" i="25"/>
  <c r="F38" i="25"/>
  <c r="A38" i="25"/>
  <c r="F37" i="25"/>
  <c r="A37" i="25"/>
  <c r="F36" i="25"/>
  <c r="A36" i="25"/>
  <c r="F35" i="25"/>
  <c r="A35" i="25"/>
  <c r="F34" i="25"/>
  <c r="A34" i="25"/>
  <c r="F33" i="25"/>
  <c r="A33" i="25"/>
  <c r="F32" i="25"/>
  <c r="A32" i="25"/>
  <c r="F31" i="25"/>
  <c r="A31" i="25"/>
  <c r="F30" i="25"/>
  <c r="A30" i="25"/>
  <c r="F29" i="25"/>
  <c r="A29" i="25"/>
  <c r="F28" i="25"/>
  <c r="A28" i="25"/>
  <c r="F27" i="25"/>
  <c r="A27" i="25"/>
  <c r="A26" i="25"/>
  <c r="F25" i="25"/>
  <c r="A25" i="25"/>
  <c r="A24" i="25"/>
  <c r="F23" i="25"/>
  <c r="A23" i="25"/>
  <c r="F22" i="25"/>
  <c r="A22" i="25"/>
  <c r="F21" i="25"/>
  <c r="A21" i="25"/>
  <c r="F20" i="25"/>
  <c r="A20" i="25"/>
  <c r="F19" i="25"/>
  <c r="A19" i="25"/>
  <c r="F18" i="25"/>
  <c r="A18" i="25"/>
  <c r="F17" i="25"/>
  <c r="A17" i="25"/>
  <c r="F16" i="25"/>
  <c r="A16" i="25"/>
  <c r="F15" i="25"/>
  <c r="A15" i="25"/>
  <c r="F14" i="25"/>
  <c r="F8" i="25"/>
  <c r="E8" i="25"/>
  <c r="D8" i="25"/>
  <c r="C8" i="25"/>
  <c r="F7" i="25"/>
  <c r="E7" i="25"/>
  <c r="D7" i="25"/>
  <c r="C7" i="25"/>
  <c r="F6" i="25"/>
  <c r="E6" i="25"/>
  <c r="D6" i="25"/>
  <c r="C6" i="25"/>
  <c r="F5" i="25"/>
  <c r="E5" i="25"/>
  <c r="D5" i="25"/>
  <c r="C5" i="25"/>
  <c r="F137" i="24"/>
  <c r="E137" i="24"/>
  <c r="D137" i="24"/>
  <c r="C137" i="24"/>
  <c r="F136" i="24"/>
  <c r="A136" i="24"/>
  <c r="F135" i="24"/>
  <c r="A135" i="24"/>
  <c r="F134" i="24"/>
  <c r="A134" i="24"/>
  <c r="F133" i="24"/>
  <c r="A133" i="24"/>
  <c r="F132" i="24"/>
  <c r="A132" i="24"/>
  <c r="A131" i="24"/>
  <c r="F130" i="24"/>
  <c r="A130" i="24"/>
  <c r="F129" i="24"/>
  <c r="A129" i="24"/>
  <c r="A128" i="24"/>
  <c r="F127" i="24"/>
  <c r="A127" i="24"/>
  <c r="F126" i="24"/>
  <c r="A126" i="24"/>
  <c r="F125" i="24"/>
  <c r="A125" i="24"/>
  <c r="F124" i="24"/>
  <c r="A124" i="24"/>
  <c r="F123" i="24"/>
  <c r="A123" i="24"/>
  <c r="A122" i="24"/>
  <c r="F121" i="24"/>
  <c r="A121" i="24"/>
  <c r="F120" i="24"/>
  <c r="A120" i="24"/>
  <c r="F118" i="24"/>
  <c r="E118" i="24"/>
  <c r="D118" i="24"/>
  <c r="C118" i="24"/>
  <c r="F117" i="24"/>
  <c r="A117" i="24"/>
  <c r="F116" i="24"/>
  <c r="A116" i="24"/>
  <c r="F115" i="24"/>
  <c r="A115" i="24"/>
  <c r="F114" i="24"/>
  <c r="A114" i="24"/>
  <c r="F113" i="24"/>
  <c r="A113" i="24"/>
  <c r="F112" i="24"/>
  <c r="A112" i="24"/>
  <c r="F111" i="24"/>
  <c r="A111" i="24"/>
  <c r="F110" i="24"/>
  <c r="A110" i="24"/>
  <c r="F109" i="24"/>
  <c r="A109" i="24"/>
  <c r="F108" i="24"/>
  <c r="A108" i="24"/>
  <c r="F107" i="24"/>
  <c r="A107" i="24"/>
  <c r="F106" i="24"/>
  <c r="A106" i="24"/>
  <c r="F105" i="24"/>
  <c r="A105" i="24"/>
  <c r="F104" i="24"/>
  <c r="E104" i="24"/>
  <c r="D104" i="24"/>
  <c r="A104" i="24"/>
  <c r="F103" i="24"/>
  <c r="A103" i="24"/>
  <c r="F102" i="24"/>
  <c r="A102" i="24"/>
  <c r="F101" i="24"/>
  <c r="A101" i="24"/>
  <c r="F100" i="24"/>
  <c r="A100" i="24"/>
  <c r="F99" i="24"/>
  <c r="A99" i="24"/>
  <c r="F98" i="24"/>
  <c r="A98" i="24"/>
  <c r="F97" i="24"/>
  <c r="A97" i="24"/>
  <c r="F96" i="24"/>
  <c r="A96" i="24"/>
  <c r="A95" i="24"/>
  <c r="F94" i="24"/>
  <c r="A94" i="24"/>
  <c r="F93" i="24"/>
  <c r="A93" i="24"/>
  <c r="F92" i="24"/>
  <c r="A92" i="24"/>
  <c r="F91" i="24"/>
  <c r="A91" i="24"/>
  <c r="F90" i="24"/>
  <c r="A90" i="24"/>
  <c r="F89" i="24"/>
  <c r="A89" i="24"/>
  <c r="A88" i="24"/>
  <c r="F87" i="24"/>
  <c r="A87" i="24"/>
  <c r="F86" i="24"/>
  <c r="A86" i="24"/>
  <c r="F85" i="24"/>
  <c r="A85" i="24"/>
  <c r="F84" i="24"/>
  <c r="A84" i="24"/>
  <c r="F83" i="24"/>
  <c r="A83" i="24"/>
  <c r="A82" i="24"/>
  <c r="F81" i="24"/>
  <c r="A81" i="24"/>
  <c r="F80" i="24"/>
  <c r="A80" i="24"/>
  <c r="F79" i="24"/>
  <c r="A79" i="24"/>
  <c r="F78" i="24"/>
  <c r="A78" i="24"/>
  <c r="F77" i="24"/>
  <c r="A77" i="24"/>
  <c r="F76" i="24"/>
  <c r="A76" i="24"/>
  <c r="F75" i="24"/>
  <c r="A75" i="24"/>
  <c r="F74" i="24"/>
  <c r="A74" i="24"/>
  <c r="F73" i="24"/>
  <c r="A73" i="24"/>
  <c r="F72" i="24"/>
  <c r="A72" i="24"/>
  <c r="F71" i="24"/>
  <c r="A71" i="24"/>
  <c r="F69" i="24"/>
  <c r="E69" i="24"/>
  <c r="D69" i="24"/>
  <c r="C69" i="24"/>
  <c r="F68" i="24"/>
  <c r="A68" i="24"/>
  <c r="F66" i="24"/>
  <c r="E66" i="24"/>
  <c r="D66" i="24"/>
  <c r="C66" i="24"/>
  <c r="F65" i="24"/>
  <c r="A65" i="24"/>
  <c r="F64" i="24"/>
  <c r="A64" i="24"/>
  <c r="F63" i="24"/>
  <c r="A63" i="24"/>
  <c r="F62" i="24"/>
  <c r="A62" i="24"/>
  <c r="F61" i="24"/>
  <c r="A61" i="24"/>
  <c r="F60" i="24"/>
  <c r="A60" i="24"/>
  <c r="F59" i="24"/>
  <c r="A59" i="24"/>
  <c r="F58" i="24"/>
  <c r="A58" i="24"/>
  <c r="F57" i="24"/>
  <c r="A57" i="24"/>
  <c r="F56" i="24"/>
  <c r="A56" i="24"/>
  <c r="F55" i="24"/>
  <c r="A55" i="24"/>
  <c r="F54" i="24"/>
  <c r="A54" i="24"/>
  <c r="F53" i="24"/>
  <c r="A53" i="24"/>
  <c r="F52" i="24"/>
  <c r="A52" i="24"/>
  <c r="F51" i="24"/>
  <c r="A51" i="24"/>
  <c r="F50" i="24"/>
  <c r="A50" i="24"/>
  <c r="F49" i="24"/>
  <c r="A49" i="24"/>
  <c r="F48" i="24"/>
  <c r="A48" i="24"/>
  <c r="F47" i="24"/>
  <c r="A47" i="24"/>
  <c r="F46" i="24"/>
  <c r="A46" i="24"/>
  <c r="F44" i="24"/>
  <c r="E44" i="24"/>
  <c r="D44" i="24"/>
  <c r="C44" i="24"/>
  <c r="A43" i="24"/>
  <c r="F42" i="24"/>
  <c r="A42" i="24"/>
  <c r="F41" i="24"/>
  <c r="A41" i="24"/>
  <c r="F40" i="24"/>
  <c r="A40" i="24"/>
  <c r="F39" i="24"/>
  <c r="A39" i="24"/>
  <c r="F38" i="24"/>
  <c r="A38" i="24"/>
  <c r="F37" i="24"/>
  <c r="A37" i="24"/>
  <c r="F36" i="24"/>
  <c r="A36" i="24"/>
  <c r="F35" i="24"/>
  <c r="A35" i="24"/>
  <c r="F34" i="24"/>
  <c r="A34" i="24"/>
  <c r="F33" i="24"/>
  <c r="A33" i="24"/>
  <c r="F32" i="24"/>
  <c r="A32" i="24"/>
  <c r="F31" i="24"/>
  <c r="A31" i="24"/>
  <c r="F30" i="24"/>
  <c r="A30" i="24"/>
  <c r="F29" i="24"/>
  <c r="A29" i="24"/>
  <c r="F28" i="24"/>
  <c r="A28" i="24"/>
  <c r="F27" i="24"/>
  <c r="A27" i="24"/>
  <c r="F26" i="24"/>
  <c r="A26" i="24"/>
  <c r="F25" i="24"/>
  <c r="A25" i="24"/>
  <c r="F24" i="24"/>
  <c r="A24" i="24"/>
  <c r="F23" i="24"/>
  <c r="A23" i="24"/>
  <c r="F22" i="24"/>
  <c r="A22" i="24"/>
  <c r="F21" i="24"/>
  <c r="A21" i="24"/>
  <c r="F20" i="24"/>
  <c r="A20" i="24"/>
  <c r="F19" i="24"/>
  <c r="A19" i="24"/>
  <c r="F18" i="24"/>
  <c r="A18" i="24"/>
  <c r="F17" i="24"/>
  <c r="A17" i="24"/>
  <c r="F16" i="24"/>
  <c r="F10" i="24"/>
  <c r="E10" i="24"/>
  <c r="D10" i="24"/>
  <c r="C10" i="24"/>
  <c r="F9" i="24"/>
  <c r="E9" i="24"/>
  <c r="D9" i="24"/>
  <c r="C9" i="24"/>
  <c r="F8" i="24"/>
  <c r="E8" i="24"/>
  <c r="D8" i="24"/>
  <c r="C8" i="24"/>
  <c r="F7" i="24"/>
  <c r="E7" i="24"/>
  <c r="D7" i="24"/>
  <c r="C7" i="24"/>
  <c r="F6" i="24"/>
  <c r="E6" i="24"/>
  <c r="D6" i="24"/>
  <c r="C6" i="24"/>
  <c r="F5" i="24"/>
  <c r="E5" i="24"/>
  <c r="D5" i="24"/>
  <c r="C5" i="24"/>
  <c r="F21" i="23"/>
  <c r="E21" i="23"/>
  <c r="D21" i="23"/>
  <c r="C21" i="23"/>
  <c r="F20" i="23"/>
  <c r="A20" i="23"/>
  <c r="F18" i="23"/>
  <c r="E18" i="23"/>
  <c r="D18" i="23"/>
  <c r="C18" i="23"/>
  <c r="F17" i="23"/>
  <c r="A17" i="23"/>
  <c r="F16" i="23"/>
  <c r="A16" i="23"/>
  <c r="F15" i="23"/>
  <c r="A15" i="23"/>
  <c r="F14" i="23"/>
  <c r="A14" i="23"/>
  <c r="F13" i="23"/>
  <c r="F7" i="23"/>
  <c r="E7" i="23"/>
  <c r="D7" i="23"/>
  <c r="C7" i="23"/>
  <c r="F6" i="23"/>
  <c r="E6" i="23"/>
  <c r="D6" i="23"/>
  <c r="C6" i="23"/>
  <c r="F5" i="23"/>
  <c r="E5" i="23"/>
  <c r="D5" i="23"/>
  <c r="C5" i="23"/>
  <c r="F267" i="22"/>
  <c r="E267" i="22"/>
  <c r="D267" i="22"/>
  <c r="C267" i="22"/>
  <c r="F266" i="22"/>
  <c r="A266" i="22"/>
  <c r="F265" i="22"/>
  <c r="A265" i="22"/>
  <c r="F264" i="22"/>
  <c r="A264" i="22"/>
  <c r="F263" i="22"/>
  <c r="A263" i="22"/>
  <c r="F262" i="22"/>
  <c r="A262" i="22"/>
  <c r="F261" i="22"/>
  <c r="A261" i="22"/>
  <c r="F260" i="22"/>
  <c r="A260" i="22"/>
  <c r="F259" i="22"/>
  <c r="A259" i="22"/>
  <c r="F258" i="22"/>
  <c r="A258" i="22"/>
  <c r="F257" i="22"/>
  <c r="A257" i="22"/>
  <c r="F256" i="22"/>
  <c r="A256" i="22"/>
  <c r="F255" i="22"/>
  <c r="A255" i="22"/>
  <c r="F254" i="22"/>
  <c r="A254" i="22"/>
  <c r="F253" i="22"/>
  <c r="A253" i="22"/>
  <c r="F252" i="22"/>
  <c r="A252" i="22"/>
  <c r="F251" i="22"/>
  <c r="A251" i="22"/>
  <c r="F250" i="22"/>
  <c r="A250" i="22"/>
  <c r="F249" i="22"/>
  <c r="A249" i="22"/>
  <c r="F248" i="22"/>
  <c r="A248" i="22"/>
  <c r="F247" i="22"/>
  <c r="A247" i="22"/>
  <c r="F246" i="22"/>
  <c r="A246" i="22"/>
  <c r="F245" i="22"/>
  <c r="A245" i="22"/>
  <c r="F244" i="22"/>
  <c r="A244" i="22"/>
  <c r="F243" i="22"/>
  <c r="A243" i="22"/>
  <c r="F242" i="22"/>
  <c r="A242" i="22"/>
  <c r="F241" i="22"/>
  <c r="A241" i="22"/>
  <c r="F240" i="22"/>
  <c r="A240" i="22"/>
  <c r="F239" i="22"/>
  <c r="A239" i="22"/>
  <c r="F238" i="22"/>
  <c r="A238" i="22"/>
  <c r="F237" i="22"/>
  <c r="A237" i="22"/>
  <c r="F236" i="22"/>
  <c r="A236" i="22"/>
  <c r="F235" i="22"/>
  <c r="A235" i="22"/>
  <c r="F234" i="22"/>
  <c r="A234" i="22"/>
  <c r="F233" i="22"/>
  <c r="A233" i="22"/>
  <c r="F232" i="22"/>
  <c r="A232" i="22"/>
  <c r="F231" i="22"/>
  <c r="A231" i="22"/>
  <c r="F230" i="22"/>
  <c r="A230" i="22"/>
  <c r="F229" i="22"/>
  <c r="A229" i="22"/>
  <c r="F228" i="22"/>
  <c r="A228" i="22"/>
  <c r="F227" i="22"/>
  <c r="A227" i="22"/>
  <c r="F226" i="22"/>
  <c r="A226" i="22"/>
  <c r="F225" i="22"/>
  <c r="A225" i="22"/>
  <c r="F224" i="22"/>
  <c r="A224" i="22"/>
  <c r="F223" i="22"/>
  <c r="A223" i="22"/>
  <c r="F222" i="22"/>
  <c r="A222" i="22"/>
  <c r="F221" i="22"/>
  <c r="A221" i="22"/>
  <c r="A220" i="22"/>
  <c r="F219" i="22"/>
  <c r="A219" i="22"/>
  <c r="F218" i="22"/>
  <c r="A218" i="22"/>
  <c r="F217" i="22"/>
  <c r="A217" i="22"/>
  <c r="F216" i="22"/>
  <c r="A216" i="22"/>
  <c r="F215" i="22"/>
  <c r="A215" i="22"/>
  <c r="F214" i="22"/>
  <c r="A214" i="22"/>
  <c r="F213" i="22"/>
  <c r="A213" i="22"/>
  <c r="F212" i="22"/>
  <c r="A212" i="22"/>
  <c r="F211" i="22"/>
  <c r="A211" i="22"/>
  <c r="F209" i="22"/>
  <c r="E209" i="22"/>
  <c r="D209" i="22"/>
  <c r="C209" i="22"/>
  <c r="F208" i="22"/>
  <c r="A208" i="22"/>
  <c r="F207" i="22"/>
  <c r="A207" i="22"/>
  <c r="F206" i="22"/>
  <c r="A206" i="22"/>
  <c r="F205" i="22"/>
  <c r="A205" i="22"/>
  <c r="F204" i="22"/>
  <c r="A204" i="22"/>
  <c r="F203" i="22"/>
  <c r="A203" i="22"/>
  <c r="F202" i="22"/>
  <c r="A202" i="22"/>
  <c r="F201" i="22"/>
  <c r="A201" i="22"/>
  <c r="F200" i="22"/>
  <c r="A200" i="22"/>
  <c r="F199" i="22"/>
  <c r="A199" i="22"/>
  <c r="F198" i="22"/>
  <c r="A198" i="22"/>
  <c r="F197" i="22"/>
  <c r="A197" i="22"/>
  <c r="F196" i="22"/>
  <c r="A196" i="22"/>
  <c r="F195" i="22"/>
  <c r="A195" i="22"/>
  <c r="F194" i="22"/>
  <c r="A194" i="22"/>
  <c r="F193" i="22"/>
  <c r="A193" i="22"/>
  <c r="F192" i="22"/>
  <c r="A192" i="22"/>
  <c r="F191" i="22"/>
  <c r="A191" i="22"/>
  <c r="F190" i="22"/>
  <c r="A190" i="22"/>
  <c r="F189" i="22"/>
  <c r="A189" i="22"/>
  <c r="F188" i="22"/>
  <c r="A188" i="22"/>
  <c r="F187" i="22"/>
  <c r="A187" i="22"/>
  <c r="F186" i="22"/>
  <c r="A186" i="22"/>
  <c r="F185" i="22"/>
  <c r="A185" i="22"/>
  <c r="F184" i="22"/>
  <c r="A184" i="22"/>
  <c r="F183" i="22"/>
  <c r="A183" i="22"/>
  <c r="F182" i="22"/>
  <c r="A182" i="22"/>
  <c r="F181" i="22"/>
  <c r="A181" i="22"/>
  <c r="F180" i="22"/>
  <c r="A180" i="22"/>
  <c r="F179" i="22"/>
  <c r="A179" i="22"/>
  <c r="F178" i="22"/>
  <c r="A178" i="22"/>
  <c r="F177" i="22"/>
  <c r="A177" i="22"/>
  <c r="F176" i="22"/>
  <c r="A176" i="22"/>
  <c r="F175" i="22"/>
  <c r="A175" i="22"/>
  <c r="F174" i="22"/>
  <c r="A174" i="22"/>
  <c r="F173" i="22"/>
  <c r="A173" i="22"/>
  <c r="F172" i="22"/>
  <c r="A172" i="22"/>
  <c r="F171" i="22"/>
  <c r="A171" i="22"/>
  <c r="F170" i="22"/>
  <c r="A170" i="22"/>
  <c r="F169" i="22"/>
  <c r="A169" i="22"/>
  <c r="F168" i="22"/>
  <c r="A168" i="22"/>
  <c r="F167" i="22"/>
  <c r="A167" i="22"/>
  <c r="F166" i="22"/>
  <c r="A166" i="22"/>
  <c r="F165" i="22"/>
  <c r="A165" i="22"/>
  <c r="F164" i="22"/>
  <c r="A164" i="22"/>
  <c r="F163" i="22"/>
  <c r="A163" i="22"/>
  <c r="F162" i="22"/>
  <c r="A162" i="22"/>
  <c r="F161" i="22"/>
  <c r="A161" i="22"/>
  <c r="F160" i="22"/>
  <c r="A160" i="22"/>
  <c r="F159" i="22"/>
  <c r="A159" i="22"/>
  <c r="F158" i="22"/>
  <c r="A158" i="22"/>
  <c r="F157" i="22"/>
  <c r="A157" i="22"/>
  <c r="F156" i="22"/>
  <c r="A156" i="22"/>
  <c r="F155" i="22"/>
  <c r="A155" i="22"/>
  <c r="F154" i="22"/>
  <c r="A154" i="22"/>
  <c r="F153" i="22"/>
  <c r="A153" i="22"/>
  <c r="F152" i="22"/>
  <c r="A152" i="22"/>
  <c r="F151" i="22"/>
  <c r="A151" i="22"/>
  <c r="F150" i="22"/>
  <c r="A150" i="22"/>
  <c r="F149" i="22"/>
  <c r="A149" i="22"/>
  <c r="F148" i="22"/>
  <c r="A148" i="22"/>
  <c r="F147" i="22"/>
  <c r="A147" i="22"/>
  <c r="F146" i="22"/>
  <c r="A146" i="22"/>
  <c r="F145" i="22"/>
  <c r="A145" i="22"/>
  <c r="F144" i="22"/>
  <c r="A144" i="22"/>
  <c r="F143" i="22"/>
  <c r="A143" i="22"/>
  <c r="F142" i="22"/>
  <c r="A142" i="22"/>
  <c r="F141" i="22"/>
  <c r="A141" i="22"/>
  <c r="F140" i="22"/>
  <c r="A140" i="22"/>
  <c r="F139" i="22"/>
  <c r="A139" i="22"/>
  <c r="F138" i="22"/>
  <c r="A138" i="22"/>
  <c r="F137" i="22"/>
  <c r="A137" i="22"/>
  <c r="F136" i="22"/>
  <c r="A136" i="22"/>
  <c r="F135" i="22"/>
  <c r="A135" i="22"/>
  <c r="F134" i="22"/>
  <c r="A134" i="22"/>
  <c r="F133" i="22"/>
  <c r="A133" i="22"/>
  <c r="F132" i="22"/>
  <c r="A132" i="22"/>
  <c r="F131" i="22"/>
  <c r="A131" i="22"/>
  <c r="F130" i="22"/>
  <c r="A130" i="22"/>
  <c r="F129" i="22"/>
  <c r="A129" i="22"/>
  <c r="F128" i="22"/>
  <c r="A128" i="22"/>
  <c r="F127" i="22"/>
  <c r="A127" i="22"/>
  <c r="F126" i="22"/>
  <c r="A126" i="22"/>
  <c r="F125" i="22"/>
  <c r="A125" i="22"/>
  <c r="F124" i="22"/>
  <c r="A124" i="22"/>
  <c r="F123" i="22"/>
  <c r="A123" i="22"/>
  <c r="F122" i="22"/>
  <c r="A122" i="22"/>
  <c r="F121" i="22"/>
  <c r="A121" i="22"/>
  <c r="F120" i="22"/>
  <c r="A120" i="22"/>
  <c r="F119" i="22"/>
  <c r="A119" i="22"/>
  <c r="F118" i="22"/>
  <c r="A118" i="22"/>
  <c r="F117" i="22"/>
  <c r="A117" i="22"/>
  <c r="F116" i="22"/>
  <c r="A116" i="22"/>
  <c r="F115" i="22"/>
  <c r="A115" i="22"/>
  <c r="F114" i="22"/>
  <c r="A114" i="22"/>
  <c r="F113" i="22"/>
  <c r="A113" i="22"/>
  <c r="F112" i="22"/>
  <c r="A112" i="22"/>
  <c r="F111" i="22"/>
  <c r="A111" i="22"/>
  <c r="F110" i="22"/>
  <c r="A110" i="22"/>
  <c r="F109" i="22"/>
  <c r="A109" i="22"/>
  <c r="F108" i="22"/>
  <c r="A108" i="22"/>
  <c r="F107" i="22"/>
  <c r="A107" i="22"/>
  <c r="F106" i="22"/>
  <c r="A106" i="22"/>
  <c r="F104" i="22"/>
  <c r="E104" i="22"/>
  <c r="D104" i="22"/>
  <c r="C104" i="22"/>
  <c r="F103" i="22"/>
  <c r="A103" i="22"/>
  <c r="F101" i="22"/>
  <c r="E101" i="22"/>
  <c r="D101" i="22"/>
  <c r="C101" i="22"/>
  <c r="F100" i="22"/>
  <c r="A100" i="22"/>
  <c r="F99" i="22"/>
  <c r="A99" i="22"/>
  <c r="F98" i="22"/>
  <c r="A98" i="22"/>
  <c r="F97" i="22"/>
  <c r="A97" i="22"/>
  <c r="F96" i="22"/>
  <c r="A96" i="22"/>
  <c r="F95" i="22"/>
  <c r="A95" i="22"/>
  <c r="F94" i="22"/>
  <c r="A94" i="22"/>
  <c r="F93" i="22"/>
  <c r="A93" i="22"/>
  <c r="F92" i="22"/>
  <c r="A92" i="22"/>
  <c r="F91" i="22"/>
  <c r="A91" i="22"/>
  <c r="F90" i="22"/>
  <c r="A90" i="22"/>
  <c r="F89" i="22"/>
  <c r="A89" i="22"/>
  <c r="F88" i="22"/>
  <c r="A88" i="22"/>
  <c r="F87" i="22"/>
  <c r="A87" i="22"/>
  <c r="F86" i="22"/>
  <c r="A86" i="22"/>
  <c r="F85" i="22"/>
  <c r="A85" i="22"/>
  <c r="F84" i="22"/>
  <c r="A84" i="22"/>
  <c r="F83" i="22"/>
  <c r="A83" i="22"/>
  <c r="F82" i="22"/>
  <c r="A82" i="22"/>
  <c r="F81" i="22"/>
  <c r="A81" i="22"/>
  <c r="F80" i="22"/>
  <c r="A80" i="22"/>
  <c r="F79" i="22"/>
  <c r="A79" i="22"/>
  <c r="F78" i="22"/>
  <c r="A78" i="22"/>
  <c r="F77" i="22"/>
  <c r="A77" i="22"/>
  <c r="F76" i="22"/>
  <c r="A76" i="22"/>
  <c r="F75" i="22"/>
  <c r="A75" i="22"/>
  <c r="F74" i="22"/>
  <c r="A74" i="22"/>
  <c r="F73" i="22"/>
  <c r="A73" i="22"/>
  <c r="F72" i="22"/>
  <c r="A72" i="22"/>
  <c r="F71" i="22"/>
  <c r="A71" i="22"/>
  <c r="F70" i="22"/>
  <c r="A70" i="22"/>
  <c r="F69" i="22"/>
  <c r="A69" i="22"/>
  <c r="F68" i="22"/>
  <c r="A68" i="22"/>
  <c r="F66" i="22"/>
  <c r="E66" i="22"/>
  <c r="D66" i="22"/>
  <c r="C66" i="22"/>
  <c r="F65" i="22"/>
  <c r="A65" i="22"/>
  <c r="F64" i="22"/>
  <c r="A64" i="22"/>
  <c r="F63" i="22"/>
  <c r="A63" i="22"/>
  <c r="A62" i="22"/>
  <c r="A61" i="22"/>
  <c r="A60" i="22"/>
  <c r="A59" i="22"/>
  <c r="A58" i="22"/>
  <c r="A57" i="22"/>
  <c r="A56" i="22"/>
  <c r="A55" i="22"/>
  <c r="A54" i="22"/>
  <c r="A53" i="22"/>
  <c r="A52" i="22"/>
  <c r="F51" i="22"/>
  <c r="A51" i="22"/>
  <c r="F50" i="22"/>
  <c r="A50" i="22"/>
  <c r="F49" i="22"/>
  <c r="A49" i="22"/>
  <c r="F48" i="22"/>
  <c r="A48" i="22"/>
  <c r="F47" i="22"/>
  <c r="A47" i="22"/>
  <c r="F46" i="22"/>
  <c r="A46" i="22"/>
  <c r="F45" i="22"/>
  <c r="A45" i="22"/>
  <c r="F44" i="22"/>
  <c r="A44" i="22"/>
  <c r="F43" i="22"/>
  <c r="A43" i="22"/>
  <c r="F42" i="22"/>
  <c r="A42" i="22"/>
  <c r="F41" i="22"/>
  <c r="A41" i="22"/>
  <c r="F40" i="22"/>
  <c r="A40" i="22"/>
  <c r="F39" i="22"/>
  <c r="A39" i="22"/>
  <c r="F38" i="22"/>
  <c r="A38" i="22"/>
  <c r="F37" i="22"/>
  <c r="A37" i="22"/>
  <c r="F36" i="22"/>
  <c r="A36" i="22"/>
  <c r="F35" i="22"/>
  <c r="A35" i="22"/>
  <c r="F34" i="22"/>
  <c r="A34" i="22"/>
  <c r="F33" i="22"/>
  <c r="A33" i="22"/>
  <c r="F32" i="22"/>
  <c r="A32" i="22"/>
  <c r="F31" i="22"/>
  <c r="A31" i="22"/>
  <c r="F30" i="22"/>
  <c r="A30" i="22"/>
  <c r="F29" i="22"/>
  <c r="A29" i="22"/>
  <c r="F28" i="22"/>
  <c r="A28" i="22"/>
  <c r="F27" i="22"/>
  <c r="A27" i="22"/>
  <c r="F26" i="22"/>
  <c r="A26" i="22"/>
  <c r="F25" i="22"/>
  <c r="A25" i="22"/>
  <c r="F24" i="22"/>
  <c r="A24" i="22"/>
  <c r="F23" i="22"/>
  <c r="A23" i="22"/>
  <c r="F22" i="22"/>
  <c r="A22" i="22"/>
  <c r="F21" i="22"/>
  <c r="A21" i="22"/>
  <c r="F20" i="22"/>
  <c r="A20" i="22"/>
  <c r="F19" i="22"/>
  <c r="A19" i="22"/>
  <c r="F18" i="22"/>
  <c r="A18" i="22"/>
  <c r="F17" i="22"/>
  <c r="A17" i="22"/>
  <c r="F16" i="22"/>
  <c r="F10" i="22"/>
  <c r="E10" i="22"/>
  <c r="D10" i="22"/>
  <c r="C10" i="22"/>
  <c r="F9" i="22"/>
  <c r="E9" i="22"/>
  <c r="D9" i="22"/>
  <c r="C9" i="22"/>
  <c r="F8" i="22"/>
  <c r="E8" i="22"/>
  <c r="D8" i="22"/>
  <c r="C8" i="22"/>
  <c r="F7" i="22"/>
  <c r="E7" i="22"/>
  <c r="D7" i="22"/>
  <c r="C7" i="22"/>
  <c r="F6" i="22"/>
  <c r="E6" i="22"/>
  <c r="D6" i="22"/>
  <c r="C6" i="22"/>
  <c r="F5" i="22"/>
  <c r="E5" i="22"/>
  <c r="D5" i="22"/>
  <c r="C5" i="22"/>
  <c r="F123" i="21"/>
  <c r="E123" i="21"/>
  <c r="D123" i="21"/>
  <c r="C123" i="21"/>
  <c r="F122" i="21"/>
  <c r="A122" i="21"/>
  <c r="F121" i="21"/>
  <c r="A121" i="21"/>
  <c r="F120" i="21"/>
  <c r="A120" i="21"/>
  <c r="F119" i="21"/>
  <c r="A119" i="21"/>
  <c r="F118" i="21"/>
  <c r="A118" i="21"/>
  <c r="F117" i="21"/>
  <c r="A117" i="21"/>
  <c r="F116" i="21"/>
  <c r="A116" i="21"/>
  <c r="F115" i="21"/>
  <c r="A115" i="21"/>
  <c r="F114" i="21"/>
  <c r="A114" i="21"/>
  <c r="A113" i="21"/>
  <c r="F112" i="21"/>
  <c r="A112" i="21"/>
  <c r="F111" i="21"/>
  <c r="A111" i="21"/>
  <c r="F110" i="21"/>
  <c r="A110" i="21"/>
  <c r="F109" i="21"/>
  <c r="A109" i="21"/>
  <c r="A108" i="21"/>
  <c r="F107" i="21"/>
  <c r="A107" i="21"/>
  <c r="F106" i="21"/>
  <c r="A106" i="21"/>
  <c r="F105" i="21"/>
  <c r="A105" i="21"/>
  <c r="F104" i="21"/>
  <c r="A104" i="21"/>
  <c r="F103" i="21"/>
  <c r="A103" i="21"/>
  <c r="F102" i="21"/>
  <c r="A102" i="21"/>
  <c r="F101" i="21"/>
  <c r="A101" i="21"/>
  <c r="F100" i="21"/>
  <c r="A100" i="21"/>
  <c r="F99" i="21"/>
  <c r="A99" i="21"/>
  <c r="F98" i="21"/>
  <c r="A98" i="21"/>
  <c r="F97" i="21"/>
  <c r="A97" i="21"/>
  <c r="F96" i="21"/>
  <c r="A96" i="21"/>
  <c r="F95" i="21"/>
  <c r="A95" i="21"/>
  <c r="F94" i="21"/>
  <c r="A94" i="21"/>
  <c r="F93" i="21"/>
  <c r="A93" i="21"/>
  <c r="F92" i="21"/>
  <c r="A92" i="21"/>
  <c r="F91" i="21"/>
  <c r="A91" i="21"/>
  <c r="F90" i="21"/>
  <c r="A90" i="21"/>
  <c r="F89" i="21"/>
  <c r="A89" i="21"/>
  <c r="F88" i="21"/>
  <c r="A88" i="21"/>
  <c r="F87" i="21"/>
  <c r="A87" i="21"/>
  <c r="F86" i="21"/>
  <c r="A86" i="21"/>
  <c r="F84" i="21"/>
  <c r="E84" i="21"/>
  <c r="D84" i="21"/>
  <c r="C84" i="21"/>
  <c r="F83" i="21"/>
  <c r="A83" i="21"/>
  <c r="F82" i="21"/>
  <c r="A82" i="21"/>
  <c r="F81" i="21"/>
  <c r="A81" i="21"/>
  <c r="F80" i="21"/>
  <c r="A80" i="21"/>
  <c r="F79" i="21"/>
  <c r="A79" i="21"/>
  <c r="F78" i="21"/>
  <c r="A78" i="21"/>
  <c r="F77" i="21"/>
  <c r="A77" i="21"/>
  <c r="F76" i="21"/>
  <c r="A76" i="21"/>
  <c r="F75" i="21"/>
  <c r="A75" i="21"/>
  <c r="F74" i="21"/>
  <c r="A74" i="21"/>
  <c r="F73" i="21"/>
  <c r="A73" i="21"/>
  <c r="F72" i="21"/>
  <c r="A72" i="21"/>
  <c r="F71" i="21"/>
  <c r="A71" i="21"/>
  <c r="F70" i="21"/>
  <c r="A70" i="21"/>
  <c r="F69" i="21"/>
  <c r="A69" i="21"/>
  <c r="F68" i="21"/>
  <c r="A68" i="21"/>
  <c r="F67" i="21"/>
  <c r="A67" i="21"/>
  <c r="F66" i="21"/>
  <c r="A66" i="21"/>
  <c r="F65" i="21"/>
  <c r="A65" i="21"/>
  <c r="F64" i="21"/>
  <c r="A64" i="21"/>
  <c r="F63" i="21"/>
  <c r="A63" i="21"/>
  <c r="F62" i="21"/>
  <c r="A62" i="21"/>
  <c r="F61" i="21"/>
  <c r="A61" i="21"/>
  <c r="F60" i="21"/>
  <c r="A60" i="21"/>
  <c r="F58" i="21"/>
  <c r="E58" i="21"/>
  <c r="D58" i="21"/>
  <c r="C58" i="21"/>
  <c r="F57" i="21"/>
  <c r="A57" i="21"/>
  <c r="F55" i="21"/>
  <c r="E55" i="21"/>
  <c r="D55" i="21"/>
  <c r="C55" i="21"/>
  <c r="F54" i="21"/>
  <c r="A54" i="21"/>
  <c r="F53" i="21"/>
  <c r="A53" i="21"/>
  <c r="F52" i="21"/>
  <c r="A52" i="21"/>
  <c r="A51" i="21"/>
  <c r="F50" i="21"/>
  <c r="A50" i="21"/>
  <c r="F49" i="21"/>
  <c r="A49" i="21"/>
  <c r="F48" i="21"/>
  <c r="A48" i="21"/>
  <c r="F47" i="21"/>
  <c r="A47" i="21"/>
  <c r="F45" i="21"/>
  <c r="E45" i="21"/>
  <c r="D45" i="21"/>
  <c r="C45" i="21"/>
  <c r="F44" i="21"/>
  <c r="A44" i="21"/>
  <c r="F43" i="21"/>
  <c r="A43" i="21"/>
  <c r="F42" i="21"/>
  <c r="A42" i="21"/>
  <c r="F41" i="21"/>
  <c r="A41" i="21"/>
  <c r="F40" i="21"/>
  <c r="A40" i="21"/>
  <c r="F39" i="21"/>
  <c r="A39" i="21"/>
  <c r="F38" i="21"/>
  <c r="A38" i="21"/>
  <c r="F37" i="21"/>
  <c r="A37" i="21"/>
  <c r="F36" i="21"/>
  <c r="A36" i="21"/>
  <c r="F35" i="21"/>
  <c r="A35" i="21"/>
  <c r="F34" i="21"/>
  <c r="A34" i="21"/>
  <c r="F33" i="21"/>
  <c r="A33" i="21"/>
  <c r="F32" i="21"/>
  <c r="A32" i="21"/>
  <c r="F31" i="21"/>
  <c r="A31" i="21"/>
  <c r="F30" i="21"/>
  <c r="A30" i="21"/>
  <c r="F29" i="21"/>
  <c r="A29" i="21"/>
  <c r="F28" i="21"/>
  <c r="A28" i="21"/>
  <c r="F27" i="21"/>
  <c r="A27" i="21"/>
  <c r="F26" i="21"/>
  <c r="A26" i="21"/>
  <c r="F25" i="21"/>
  <c r="A25" i="21"/>
  <c r="F24" i="21"/>
  <c r="A24" i="21"/>
  <c r="F23" i="21"/>
  <c r="A23" i="21"/>
  <c r="F22" i="21"/>
  <c r="A22" i="21"/>
  <c r="F21" i="21"/>
  <c r="A21" i="21"/>
  <c r="F20" i="21"/>
  <c r="A20" i="21"/>
  <c r="F19" i="21"/>
  <c r="A19" i="21"/>
  <c r="F18" i="21"/>
  <c r="A18" i="21"/>
  <c r="F17" i="21"/>
  <c r="A17" i="21"/>
  <c r="F16" i="21"/>
  <c r="F10" i="21"/>
  <c r="E10" i="21"/>
  <c r="D10" i="21"/>
  <c r="C10" i="21"/>
  <c r="F9" i="21"/>
  <c r="E9" i="21"/>
  <c r="D9" i="21"/>
  <c r="C9" i="21"/>
  <c r="F8" i="21"/>
  <c r="E8" i="21"/>
  <c r="D8" i="21"/>
  <c r="C8" i="21"/>
  <c r="F7" i="21"/>
  <c r="E7" i="21"/>
  <c r="D7" i="21"/>
  <c r="C7" i="21"/>
  <c r="F6" i="21"/>
  <c r="E6" i="21"/>
  <c r="D6" i="21"/>
  <c r="C6" i="21"/>
  <c r="F5" i="21"/>
  <c r="E5" i="21"/>
  <c r="D5" i="21"/>
  <c r="C5" i="21"/>
  <c r="F44" i="20"/>
  <c r="E44" i="20"/>
  <c r="D44" i="20"/>
  <c r="C44" i="20"/>
  <c r="F43" i="20"/>
  <c r="A43" i="20"/>
  <c r="F42" i="20"/>
  <c r="A42" i="20"/>
  <c r="A41" i="20"/>
  <c r="F39" i="20"/>
  <c r="E39" i="20"/>
  <c r="D39" i="20"/>
  <c r="C39" i="20"/>
  <c r="F38" i="20"/>
  <c r="A38" i="20"/>
  <c r="F37" i="20"/>
  <c r="A37" i="20"/>
  <c r="F36" i="20"/>
  <c r="A36" i="20"/>
  <c r="F34" i="20"/>
  <c r="E34" i="20"/>
  <c r="D34" i="20"/>
  <c r="C34" i="20"/>
  <c r="F33" i="20"/>
  <c r="A33" i="20"/>
  <c r="F31" i="20"/>
  <c r="E31" i="20"/>
  <c r="D31" i="20"/>
  <c r="C31" i="20"/>
  <c r="F30" i="20"/>
  <c r="A30" i="20"/>
  <c r="F29" i="20"/>
  <c r="A29" i="20"/>
  <c r="F28" i="20"/>
  <c r="A28" i="20"/>
  <c r="F27" i="20"/>
  <c r="A27" i="20"/>
  <c r="F26" i="20"/>
  <c r="A26" i="20"/>
  <c r="F25" i="20"/>
  <c r="A25" i="20"/>
  <c r="F24" i="20"/>
  <c r="A24" i="20"/>
  <c r="F23" i="20"/>
  <c r="A23" i="20"/>
  <c r="F22" i="20"/>
  <c r="A22" i="20"/>
  <c r="F21" i="20"/>
  <c r="A21" i="20"/>
  <c r="F20" i="20"/>
  <c r="A20" i="20"/>
  <c r="F19" i="20"/>
  <c r="A19" i="20"/>
  <c r="F18" i="20"/>
  <c r="A18" i="20"/>
  <c r="F17" i="20"/>
  <c r="A17" i="20"/>
  <c r="F16" i="20"/>
  <c r="A16" i="20"/>
  <c r="F15" i="20"/>
  <c r="F9" i="20"/>
  <c r="E9" i="20"/>
  <c r="D9" i="20"/>
  <c r="C9" i="20"/>
  <c r="F8" i="20"/>
  <c r="E8" i="20"/>
  <c r="D8" i="20"/>
  <c r="C8" i="20"/>
  <c r="F7" i="20"/>
  <c r="E7" i="20"/>
  <c r="D7" i="20"/>
  <c r="C7" i="20"/>
  <c r="F6" i="20"/>
  <c r="E6" i="20"/>
  <c r="D6" i="20"/>
  <c r="C6" i="20"/>
  <c r="F5" i="20"/>
  <c r="E5" i="20"/>
  <c r="D5" i="20"/>
  <c r="C5" i="20"/>
  <c r="F50" i="19"/>
  <c r="E50" i="19"/>
  <c r="D50" i="19"/>
  <c r="C50" i="19"/>
  <c r="F49" i="19"/>
  <c r="A49" i="19"/>
  <c r="F48" i="19"/>
  <c r="A48" i="19"/>
  <c r="F47" i="19"/>
  <c r="A47" i="19"/>
  <c r="F46" i="19"/>
  <c r="A46" i="19"/>
  <c r="F45" i="19"/>
  <c r="A45" i="19"/>
  <c r="F43" i="19"/>
  <c r="E43" i="19"/>
  <c r="D43" i="19"/>
  <c r="C43" i="19"/>
  <c r="F42" i="19"/>
  <c r="A42" i="19"/>
  <c r="F41" i="19"/>
  <c r="A41" i="19"/>
  <c r="F40" i="19"/>
  <c r="A40" i="19"/>
  <c r="F39" i="19"/>
  <c r="A39" i="19"/>
  <c r="F38" i="19"/>
  <c r="A38" i="19"/>
  <c r="F37" i="19"/>
  <c r="A37" i="19"/>
  <c r="F36" i="19"/>
  <c r="A36" i="19"/>
  <c r="F35" i="19"/>
  <c r="A35" i="19"/>
  <c r="F34" i="19"/>
  <c r="A34" i="19"/>
  <c r="A33" i="19"/>
  <c r="A32" i="19"/>
  <c r="F31" i="19"/>
  <c r="A31" i="19"/>
  <c r="A30" i="19"/>
  <c r="F29" i="19"/>
  <c r="A29" i="19"/>
  <c r="F28" i="19"/>
  <c r="A28" i="19"/>
  <c r="F27" i="19"/>
  <c r="A27" i="19"/>
  <c r="F26" i="19"/>
  <c r="A26" i="19"/>
  <c r="F25" i="19"/>
  <c r="A25" i="19"/>
  <c r="F24" i="19"/>
  <c r="A24" i="19"/>
  <c r="F23" i="19"/>
  <c r="A23" i="19"/>
  <c r="F22" i="19"/>
  <c r="A22" i="19"/>
  <c r="F21" i="19"/>
  <c r="A21" i="19"/>
  <c r="F20" i="19"/>
  <c r="A20" i="19"/>
  <c r="F19" i="19"/>
  <c r="A19" i="19"/>
  <c r="F18" i="19"/>
  <c r="A18" i="19"/>
  <c r="F17" i="19"/>
  <c r="A17" i="19"/>
  <c r="F16" i="19"/>
  <c r="A16" i="19"/>
  <c r="F15" i="19"/>
  <c r="A15" i="19"/>
  <c r="F14" i="19"/>
  <c r="A14" i="19"/>
  <c r="F13" i="19"/>
  <c r="F7" i="19"/>
  <c r="E7" i="19"/>
  <c r="D7" i="19"/>
  <c r="C7" i="19"/>
  <c r="F6" i="19"/>
  <c r="E6" i="19"/>
  <c r="D6" i="19"/>
  <c r="C6" i="19"/>
  <c r="F5" i="19"/>
  <c r="E5" i="19"/>
  <c r="D5" i="19"/>
  <c r="C5" i="19"/>
  <c r="F25" i="18"/>
  <c r="E25" i="18"/>
  <c r="D25" i="18"/>
  <c r="C25" i="18"/>
  <c r="F24" i="18"/>
  <c r="A24" i="18"/>
  <c r="F23" i="18"/>
  <c r="A23" i="18"/>
  <c r="F22" i="18"/>
  <c r="A22" i="18"/>
  <c r="F21" i="18"/>
  <c r="A21" i="18"/>
  <c r="F20" i="18"/>
  <c r="A20" i="18"/>
  <c r="F19" i="18"/>
  <c r="A19" i="18"/>
  <c r="F18" i="18"/>
  <c r="A18" i="18"/>
  <c r="F17" i="18"/>
  <c r="A17" i="18"/>
  <c r="F16" i="18"/>
  <c r="A16" i="18"/>
  <c r="F15" i="18"/>
  <c r="A15" i="18"/>
  <c r="F14" i="18"/>
  <c r="A14" i="18"/>
  <c r="F13" i="18"/>
  <c r="A13" i="18"/>
  <c r="F12" i="18"/>
  <c r="F6" i="18"/>
  <c r="E6" i="18"/>
  <c r="D6" i="18"/>
  <c r="C6" i="18"/>
  <c r="F5" i="18"/>
  <c r="E5" i="18"/>
  <c r="D5" i="18"/>
  <c r="C5" i="18"/>
  <c r="F107" i="17"/>
  <c r="E107" i="17"/>
  <c r="D107" i="17"/>
  <c r="C107" i="17"/>
  <c r="F106" i="17"/>
  <c r="A106" i="17"/>
  <c r="F105" i="17"/>
  <c r="A105" i="17"/>
  <c r="F104" i="17"/>
  <c r="A104" i="17"/>
  <c r="F103" i="17"/>
  <c r="A103" i="17"/>
  <c r="F102" i="17"/>
  <c r="A102" i="17"/>
  <c r="F101" i="17"/>
  <c r="A101" i="17"/>
  <c r="F100" i="17"/>
  <c r="A100" i="17"/>
  <c r="F99" i="17"/>
  <c r="A99" i="17"/>
  <c r="F98" i="17"/>
  <c r="A98" i="17"/>
  <c r="F97" i="17"/>
  <c r="A97" i="17"/>
  <c r="F96" i="17"/>
  <c r="A96" i="17"/>
  <c r="F95" i="17"/>
  <c r="A95" i="17"/>
  <c r="F94" i="17"/>
  <c r="A94" i="17"/>
  <c r="F92" i="17"/>
  <c r="E92" i="17"/>
  <c r="D92" i="17"/>
  <c r="C92" i="17"/>
  <c r="F91" i="17"/>
  <c r="A91" i="17"/>
  <c r="F90" i="17"/>
  <c r="A90" i="17"/>
  <c r="F89" i="17"/>
  <c r="A89" i="17"/>
  <c r="F88" i="17"/>
  <c r="A88" i="17"/>
  <c r="F87" i="17"/>
  <c r="A87" i="17"/>
  <c r="F86" i="17"/>
  <c r="A86" i="17"/>
  <c r="F85" i="17"/>
  <c r="A85" i="17"/>
  <c r="F84" i="17"/>
  <c r="A84" i="17"/>
  <c r="F83" i="17"/>
  <c r="A83" i="17"/>
  <c r="F82" i="17"/>
  <c r="A82" i="17"/>
  <c r="F81" i="17"/>
  <c r="A81" i="17"/>
  <c r="F80" i="17"/>
  <c r="A80" i="17"/>
  <c r="F79" i="17"/>
  <c r="A79" i="17"/>
  <c r="F78" i="17"/>
  <c r="A78" i="17"/>
  <c r="F77" i="17"/>
  <c r="A77" i="17"/>
  <c r="F76" i="17"/>
  <c r="A76" i="17"/>
  <c r="F75" i="17"/>
  <c r="A75" i="17"/>
  <c r="F74" i="17"/>
  <c r="A74" i="17"/>
  <c r="F73" i="17"/>
  <c r="A73" i="17"/>
  <c r="F72" i="17"/>
  <c r="A72" i="17"/>
  <c r="F71" i="17"/>
  <c r="A71" i="17"/>
  <c r="F70" i="17"/>
  <c r="A70" i="17"/>
  <c r="F69" i="17"/>
  <c r="A69" i="17"/>
  <c r="F68" i="17"/>
  <c r="A68" i="17"/>
  <c r="F67" i="17"/>
  <c r="A67" i="17"/>
  <c r="F66" i="17"/>
  <c r="A66" i="17"/>
  <c r="F65" i="17"/>
  <c r="A65" i="17"/>
  <c r="F64" i="17"/>
  <c r="A64" i="17"/>
  <c r="F63" i="17"/>
  <c r="A63" i="17"/>
  <c r="F62" i="17"/>
  <c r="A62" i="17"/>
  <c r="F60" i="17"/>
  <c r="E60" i="17"/>
  <c r="D60" i="17"/>
  <c r="C60" i="17"/>
  <c r="F59" i="17"/>
  <c r="A59" i="17"/>
  <c r="F57" i="17"/>
  <c r="E57" i="17"/>
  <c r="D57" i="17"/>
  <c r="C57" i="17"/>
  <c r="F56" i="17"/>
  <c r="A56" i="17"/>
  <c r="F55" i="17"/>
  <c r="A55" i="17"/>
  <c r="F54" i="17"/>
  <c r="A54" i="17"/>
  <c r="F53" i="17"/>
  <c r="A53" i="17"/>
  <c r="F52" i="17"/>
  <c r="A52" i="17"/>
  <c r="F51" i="17"/>
  <c r="A51" i="17"/>
  <c r="F50" i="17"/>
  <c r="A50" i="17"/>
  <c r="F49" i="17"/>
  <c r="A49" i="17"/>
  <c r="F48" i="17"/>
  <c r="A48" i="17"/>
  <c r="F47" i="17"/>
  <c r="A47" i="17"/>
  <c r="F46" i="17"/>
  <c r="A46" i="17"/>
  <c r="F45" i="17"/>
  <c r="A45" i="17"/>
  <c r="F43" i="17"/>
  <c r="E43" i="17"/>
  <c r="D43" i="17"/>
  <c r="C43" i="17"/>
  <c r="F42" i="17"/>
  <c r="A42" i="17"/>
  <c r="F41" i="17"/>
  <c r="A41" i="17"/>
  <c r="F40" i="17"/>
  <c r="A40" i="17"/>
  <c r="F39" i="17"/>
  <c r="A39" i="17"/>
  <c r="F38" i="17"/>
  <c r="A38" i="17"/>
  <c r="F37" i="17"/>
  <c r="A37" i="17"/>
  <c r="F36" i="17"/>
  <c r="A36" i="17"/>
  <c r="F35" i="17"/>
  <c r="A35" i="17"/>
  <c r="F34" i="17"/>
  <c r="A34" i="17"/>
  <c r="F33" i="17"/>
  <c r="A33" i="17"/>
  <c r="F32" i="17"/>
  <c r="A32" i="17"/>
  <c r="F31" i="17"/>
  <c r="A31" i="17"/>
  <c r="F30" i="17"/>
  <c r="A30" i="17"/>
  <c r="F29" i="17"/>
  <c r="A29" i="17"/>
  <c r="F28" i="17"/>
  <c r="A28" i="17"/>
  <c r="F27" i="17"/>
  <c r="A27" i="17"/>
  <c r="A26" i="17"/>
  <c r="F25" i="17"/>
  <c r="A25" i="17"/>
  <c r="F24" i="17"/>
  <c r="A24" i="17"/>
  <c r="F23" i="17"/>
  <c r="A23" i="17"/>
  <c r="F22" i="17"/>
  <c r="A22" i="17"/>
  <c r="F21" i="17"/>
  <c r="A21" i="17"/>
  <c r="F20" i="17"/>
  <c r="A20" i="17"/>
  <c r="F19" i="17"/>
  <c r="A19" i="17"/>
  <c r="F18" i="17"/>
  <c r="A18" i="17"/>
  <c r="F17" i="17"/>
  <c r="A17" i="17"/>
  <c r="F16" i="17"/>
  <c r="F10" i="17"/>
  <c r="E10" i="17"/>
  <c r="D10" i="17"/>
  <c r="C10" i="17"/>
  <c r="F9" i="17"/>
  <c r="E9" i="17"/>
  <c r="D9" i="17"/>
  <c r="C9" i="17"/>
  <c r="F8" i="17"/>
  <c r="E8" i="17"/>
  <c r="D8" i="17"/>
  <c r="C8" i="17"/>
  <c r="F7" i="17"/>
  <c r="E7" i="17"/>
  <c r="D7" i="17"/>
  <c r="C7" i="17"/>
  <c r="F6" i="17"/>
  <c r="E6" i="17"/>
  <c r="D6" i="17"/>
  <c r="C6" i="17"/>
  <c r="F5" i="17"/>
  <c r="E5" i="17"/>
  <c r="D5" i="17"/>
  <c r="C5" i="17"/>
  <c r="F60" i="16"/>
  <c r="E60" i="16"/>
  <c r="D60" i="16"/>
  <c r="C60" i="16"/>
  <c r="F59" i="16"/>
  <c r="A59" i="16"/>
  <c r="F58" i="16"/>
  <c r="A58" i="16"/>
  <c r="F57" i="16"/>
  <c r="A57" i="16"/>
  <c r="F56" i="16"/>
  <c r="A56" i="16"/>
  <c r="F55" i="16"/>
  <c r="A55" i="16"/>
  <c r="F54" i="16"/>
  <c r="A54" i="16"/>
  <c r="F52" i="16"/>
  <c r="E52" i="16"/>
  <c r="D52" i="16"/>
  <c r="C52" i="16"/>
  <c r="F51" i="16"/>
  <c r="A51" i="16"/>
  <c r="F50" i="16"/>
  <c r="A50" i="16"/>
  <c r="F49" i="16"/>
  <c r="A49" i="16"/>
  <c r="F48" i="16"/>
  <c r="A48" i="16"/>
  <c r="F47" i="16"/>
  <c r="A47" i="16"/>
  <c r="F46" i="16"/>
  <c r="A46" i="16"/>
  <c r="A45" i="16"/>
  <c r="F44" i="16"/>
  <c r="A44" i="16"/>
  <c r="F43" i="16"/>
  <c r="A43" i="16"/>
  <c r="F41" i="16"/>
  <c r="E41" i="16"/>
  <c r="D41" i="16"/>
  <c r="C41" i="16"/>
  <c r="F40" i="16"/>
  <c r="A40" i="16"/>
  <c r="F39" i="16"/>
  <c r="A39" i="16"/>
  <c r="F38" i="16"/>
  <c r="A38" i="16"/>
  <c r="F37" i="16"/>
  <c r="A37" i="16"/>
  <c r="F36" i="16"/>
  <c r="A36" i="16"/>
  <c r="F35" i="16"/>
  <c r="A35" i="16"/>
  <c r="F34" i="16"/>
  <c r="A34" i="16"/>
  <c r="F33" i="16"/>
  <c r="A33" i="16"/>
  <c r="F32" i="16"/>
  <c r="A32" i="16"/>
  <c r="F31" i="16"/>
  <c r="A31" i="16"/>
  <c r="F30" i="16"/>
  <c r="A30" i="16"/>
  <c r="A29" i="16"/>
  <c r="F28" i="16"/>
  <c r="A28" i="16"/>
  <c r="F27" i="16"/>
  <c r="A27" i="16"/>
  <c r="F26" i="16"/>
  <c r="A26" i="16"/>
  <c r="A25" i="16"/>
  <c r="F24" i="16"/>
  <c r="A24" i="16"/>
  <c r="F23" i="16"/>
  <c r="A23" i="16"/>
  <c r="F22" i="16"/>
  <c r="A22" i="16"/>
  <c r="F21" i="16"/>
  <c r="A21" i="16"/>
  <c r="F20" i="16"/>
  <c r="A20" i="16"/>
  <c r="F19" i="16"/>
  <c r="A19" i="16"/>
  <c r="F18" i="16"/>
  <c r="A18" i="16"/>
  <c r="F17" i="16"/>
  <c r="A17" i="16"/>
  <c r="F16" i="16"/>
  <c r="A16" i="16"/>
  <c r="F15" i="16"/>
  <c r="A15" i="16"/>
  <c r="F14" i="16"/>
  <c r="F8" i="16"/>
  <c r="E8" i="16"/>
  <c r="D8" i="16"/>
  <c r="C8" i="16"/>
  <c r="F7" i="16"/>
  <c r="E7" i="16"/>
  <c r="D7" i="16"/>
  <c r="C7" i="16"/>
  <c r="F6" i="16"/>
  <c r="E6" i="16"/>
  <c r="D6" i="16"/>
  <c r="C6" i="16"/>
  <c r="F5" i="16"/>
  <c r="E5" i="16"/>
  <c r="D5" i="16"/>
  <c r="C5" i="16"/>
  <c r="F93" i="15"/>
  <c r="E93" i="15"/>
  <c r="D93" i="15"/>
  <c r="C93" i="15"/>
  <c r="F92" i="15"/>
  <c r="A92" i="15"/>
  <c r="F91" i="15"/>
  <c r="A91" i="15"/>
  <c r="F90" i="15"/>
  <c r="A90" i="15"/>
  <c r="F89" i="15"/>
  <c r="A89" i="15"/>
  <c r="F88" i="15"/>
  <c r="A88" i="15"/>
  <c r="F87" i="15"/>
  <c r="A87" i="15"/>
  <c r="A86" i="15"/>
  <c r="A85" i="15"/>
  <c r="F84" i="15"/>
  <c r="A84" i="15"/>
  <c r="F83" i="15"/>
  <c r="A83" i="15"/>
  <c r="F82" i="15"/>
  <c r="A82" i="15"/>
  <c r="F81" i="15"/>
  <c r="A81" i="15"/>
  <c r="F80" i="15"/>
  <c r="A80" i="15"/>
  <c r="F79" i="15"/>
  <c r="A79" i="15"/>
  <c r="F78" i="15"/>
  <c r="A78" i="15"/>
  <c r="F77" i="15"/>
  <c r="A77" i="15"/>
  <c r="F76" i="15"/>
  <c r="A76" i="15"/>
  <c r="F75" i="15"/>
  <c r="A75" i="15"/>
  <c r="F74" i="15"/>
  <c r="A74" i="15"/>
  <c r="F73" i="15"/>
  <c r="A73" i="15"/>
  <c r="F72" i="15"/>
  <c r="A72" i="15"/>
  <c r="F71" i="15"/>
  <c r="A71" i="15"/>
  <c r="F70" i="15"/>
  <c r="A70" i="15"/>
  <c r="F69" i="15"/>
  <c r="A69" i="15"/>
  <c r="F67" i="15"/>
  <c r="E67" i="15"/>
  <c r="D67" i="15"/>
  <c r="C67" i="15"/>
  <c r="F66" i="15"/>
  <c r="A66" i="15"/>
  <c r="F65" i="15"/>
  <c r="A65" i="15"/>
  <c r="F64" i="15"/>
  <c r="A64" i="15"/>
  <c r="F63" i="15"/>
  <c r="A63" i="15"/>
  <c r="F62" i="15"/>
  <c r="A62" i="15"/>
  <c r="A61" i="15"/>
  <c r="F60" i="15"/>
  <c r="A60" i="15"/>
  <c r="F59" i="15"/>
  <c r="A59" i="15"/>
  <c r="A58" i="15"/>
  <c r="F57" i="15"/>
  <c r="A57" i="15"/>
  <c r="F56" i="15"/>
  <c r="A56" i="15"/>
  <c r="F55" i="15"/>
  <c r="A55" i="15"/>
  <c r="F54" i="15"/>
  <c r="A54" i="15"/>
  <c r="A53" i="15"/>
  <c r="F52" i="15"/>
  <c r="A52" i="15"/>
  <c r="F50" i="15"/>
  <c r="E50" i="15"/>
  <c r="D50" i="15"/>
  <c r="C50" i="15"/>
  <c r="F49" i="15"/>
  <c r="A49" i="15"/>
  <c r="F48" i="15"/>
  <c r="A48" i="15"/>
  <c r="F47" i="15"/>
  <c r="A47" i="15"/>
  <c r="F46" i="15"/>
  <c r="A46" i="15"/>
  <c r="F45" i="15"/>
  <c r="A45" i="15"/>
  <c r="F43" i="15"/>
  <c r="E43" i="15"/>
  <c r="D43" i="15"/>
  <c r="C43" i="15"/>
  <c r="F42" i="15"/>
  <c r="A42" i="15"/>
  <c r="F41" i="15"/>
  <c r="A41" i="15"/>
  <c r="F40" i="15"/>
  <c r="A40" i="15"/>
  <c r="F39" i="15"/>
  <c r="A39" i="15"/>
  <c r="F38" i="15"/>
  <c r="A38" i="15"/>
  <c r="F37" i="15"/>
  <c r="A37" i="15"/>
  <c r="F36" i="15"/>
  <c r="A36" i="15"/>
  <c r="F35" i="15"/>
  <c r="A35" i="15"/>
  <c r="F34" i="15"/>
  <c r="A34" i="15"/>
  <c r="F33" i="15"/>
  <c r="A33" i="15"/>
  <c r="F32" i="15"/>
  <c r="A32" i="15"/>
  <c r="F31" i="15"/>
  <c r="A31" i="15"/>
  <c r="F30" i="15"/>
  <c r="A30" i="15"/>
  <c r="F29" i="15"/>
  <c r="A29" i="15"/>
  <c r="A28" i="15"/>
  <c r="F27" i="15"/>
  <c r="A27" i="15"/>
  <c r="F26" i="15"/>
  <c r="A26" i="15"/>
  <c r="F25" i="15"/>
  <c r="A25" i="15"/>
  <c r="F24" i="15"/>
  <c r="A24" i="15"/>
  <c r="F23" i="15"/>
  <c r="A23" i="15"/>
  <c r="F22" i="15"/>
  <c r="A22" i="15"/>
  <c r="F21" i="15"/>
  <c r="A21" i="15"/>
  <c r="F20" i="15"/>
  <c r="A20" i="15"/>
  <c r="F19" i="15"/>
  <c r="A19" i="15"/>
  <c r="F18" i="15"/>
  <c r="A18" i="15"/>
  <c r="F17" i="15"/>
  <c r="A17" i="15"/>
  <c r="F16" i="15"/>
  <c r="A16" i="15"/>
  <c r="F15" i="15"/>
  <c r="F9" i="15"/>
  <c r="E9" i="15"/>
  <c r="D9" i="15"/>
  <c r="C9" i="15"/>
  <c r="F8" i="15"/>
  <c r="E8" i="15"/>
  <c r="D8" i="15"/>
  <c r="C8" i="15"/>
  <c r="F7" i="15"/>
  <c r="E7" i="15"/>
  <c r="D7" i="15"/>
  <c r="C7" i="15"/>
  <c r="F6" i="15"/>
  <c r="E6" i="15"/>
  <c r="D6" i="15"/>
  <c r="C6" i="15"/>
  <c r="F5" i="15"/>
  <c r="E5" i="15"/>
  <c r="D5" i="15"/>
  <c r="C5" i="15"/>
  <c r="J81" i="14"/>
  <c r="I81" i="14"/>
  <c r="H81" i="14"/>
  <c r="G81" i="14"/>
  <c r="F81" i="14"/>
  <c r="E81" i="14"/>
  <c r="D81" i="14"/>
  <c r="J80" i="14"/>
  <c r="I80" i="14"/>
  <c r="H80" i="14"/>
  <c r="G80" i="14"/>
  <c r="F80" i="14"/>
  <c r="E80" i="14"/>
  <c r="D80" i="14"/>
  <c r="H79" i="14"/>
  <c r="F79" i="14"/>
  <c r="J78" i="14"/>
  <c r="I78" i="14"/>
  <c r="H78" i="14"/>
  <c r="G78" i="14"/>
  <c r="F78" i="14"/>
  <c r="E78" i="14"/>
  <c r="D78" i="14"/>
  <c r="H77" i="14"/>
  <c r="F77" i="14"/>
  <c r="H76" i="14"/>
  <c r="F76" i="14"/>
  <c r="J75" i="14"/>
  <c r="I75" i="14"/>
  <c r="H75" i="14"/>
  <c r="G75" i="14"/>
  <c r="F75" i="14"/>
  <c r="E75" i="14"/>
  <c r="D75" i="14"/>
  <c r="H74" i="14"/>
  <c r="F74" i="14"/>
  <c r="H73" i="14"/>
  <c r="F73" i="14"/>
  <c r="J72" i="14"/>
  <c r="I72" i="14"/>
  <c r="H72" i="14"/>
  <c r="G72" i="14"/>
  <c r="F72" i="14"/>
  <c r="E72" i="14"/>
  <c r="D72" i="14"/>
  <c r="H71" i="14"/>
  <c r="F71" i="14"/>
  <c r="H70" i="14"/>
  <c r="F70" i="14"/>
  <c r="H69" i="14"/>
  <c r="F69" i="14"/>
  <c r="H68" i="14"/>
  <c r="F68" i="14"/>
  <c r="H67" i="14"/>
  <c r="F67" i="14"/>
  <c r="H66" i="14"/>
  <c r="F66" i="14"/>
  <c r="H65" i="14"/>
  <c r="F65" i="14"/>
  <c r="H64" i="14"/>
  <c r="F64" i="14"/>
  <c r="H63" i="14"/>
  <c r="F63" i="14"/>
  <c r="H62" i="14"/>
  <c r="F62" i="14"/>
  <c r="H61" i="14"/>
  <c r="F61" i="14"/>
  <c r="H60" i="14"/>
  <c r="F60" i="14"/>
  <c r="J59" i="14"/>
  <c r="I59" i="14"/>
  <c r="H59" i="14"/>
  <c r="G59" i="14"/>
  <c r="F59" i="14"/>
  <c r="E59" i="14"/>
  <c r="D59" i="14"/>
  <c r="H58" i="14"/>
  <c r="F58" i="14"/>
  <c r="J57" i="14"/>
  <c r="I57" i="14"/>
  <c r="H57" i="14"/>
  <c r="G57" i="14"/>
  <c r="F57" i="14"/>
  <c r="E57" i="14"/>
  <c r="D57" i="14"/>
  <c r="H56" i="14"/>
  <c r="F56" i="14"/>
  <c r="H55" i="14"/>
  <c r="F55" i="14"/>
  <c r="H54" i="14"/>
  <c r="F54" i="14"/>
  <c r="H53" i="14"/>
  <c r="F53" i="14"/>
  <c r="H52" i="14"/>
  <c r="F52" i="14"/>
  <c r="J51" i="14"/>
  <c r="I51" i="14"/>
  <c r="H51" i="14"/>
  <c r="G51" i="14"/>
  <c r="F51" i="14"/>
  <c r="E51" i="14"/>
  <c r="D51" i="14"/>
  <c r="H50" i="14"/>
  <c r="F50" i="14"/>
  <c r="H49" i="14"/>
  <c r="F49" i="14"/>
  <c r="J48" i="14"/>
  <c r="I48" i="14"/>
  <c r="H48" i="14"/>
  <c r="G48" i="14"/>
  <c r="F48" i="14"/>
  <c r="E48" i="14"/>
  <c r="D48" i="14"/>
  <c r="H47" i="14"/>
  <c r="F47" i="14"/>
  <c r="H46" i="14"/>
  <c r="F46" i="14"/>
  <c r="J45" i="14"/>
  <c r="I45" i="14"/>
  <c r="H45" i="14"/>
  <c r="G45" i="14"/>
  <c r="F45" i="14"/>
  <c r="E45" i="14"/>
  <c r="D45" i="14"/>
  <c r="H44" i="14"/>
  <c r="F44" i="14"/>
  <c r="H43" i="14"/>
  <c r="F43" i="14"/>
  <c r="J42" i="14"/>
  <c r="I42" i="14"/>
  <c r="H42" i="14"/>
  <c r="G42" i="14"/>
  <c r="F42" i="14"/>
  <c r="E42" i="14"/>
  <c r="D42" i="14"/>
  <c r="H41" i="14"/>
  <c r="F41" i="14"/>
  <c r="H40" i="14"/>
  <c r="F40" i="14"/>
  <c r="H39" i="14"/>
  <c r="F39" i="14"/>
  <c r="J38" i="14"/>
  <c r="I38" i="14"/>
  <c r="H38" i="14"/>
  <c r="G38" i="14"/>
  <c r="F38" i="14"/>
  <c r="E38" i="14"/>
  <c r="D38" i="14"/>
  <c r="H37" i="14"/>
  <c r="F37" i="14"/>
  <c r="H36" i="14"/>
  <c r="F36" i="14"/>
  <c r="H35" i="14"/>
  <c r="F35" i="14"/>
  <c r="H34" i="14"/>
  <c r="F34" i="14"/>
  <c r="H33" i="14"/>
  <c r="F33" i="14"/>
  <c r="H32" i="14"/>
  <c r="F32" i="14"/>
  <c r="H31" i="14"/>
  <c r="F31" i="14"/>
  <c r="J30" i="14"/>
  <c r="I30" i="14"/>
  <c r="H30" i="14"/>
  <c r="G30" i="14"/>
  <c r="F30" i="14"/>
  <c r="E30" i="14"/>
  <c r="D30" i="14"/>
  <c r="H29" i="14"/>
  <c r="F29" i="14"/>
  <c r="J28" i="14"/>
  <c r="I28" i="14"/>
  <c r="H28" i="14"/>
  <c r="G28" i="14"/>
  <c r="F28" i="14"/>
  <c r="E28" i="14"/>
  <c r="D28" i="14"/>
  <c r="H27" i="14"/>
  <c r="F27" i="14"/>
  <c r="H26" i="14"/>
  <c r="F26" i="14"/>
  <c r="H25" i="14"/>
  <c r="F25" i="14"/>
  <c r="H24" i="14"/>
  <c r="F24" i="14"/>
  <c r="H23" i="14"/>
  <c r="F23" i="14"/>
  <c r="H22" i="14"/>
  <c r="F22" i="14"/>
  <c r="H21" i="14"/>
  <c r="F21" i="14"/>
  <c r="H20" i="14"/>
  <c r="F20" i="14"/>
  <c r="H19" i="14"/>
  <c r="F19" i="14"/>
  <c r="H18" i="14"/>
  <c r="F18" i="14"/>
  <c r="H17" i="14"/>
  <c r="F17" i="14"/>
  <c r="H16" i="14"/>
  <c r="F16" i="14"/>
  <c r="H15" i="14"/>
  <c r="F15" i="14"/>
  <c r="H14" i="14"/>
  <c r="F14" i="14"/>
  <c r="H13" i="14"/>
  <c r="F13" i="14"/>
  <c r="H12" i="14"/>
  <c r="F12" i="14"/>
  <c r="H11" i="14"/>
  <c r="F11" i="14"/>
  <c r="H10" i="14"/>
  <c r="F10" i="14"/>
  <c r="H9" i="14"/>
  <c r="F9" i="14"/>
  <c r="H8" i="14"/>
  <c r="F8" i="14"/>
  <c r="H7" i="14"/>
  <c r="F7" i="14"/>
  <c r="H6" i="14"/>
  <c r="F6" i="14"/>
  <c r="H5" i="14"/>
  <c r="F5" i="14"/>
  <c r="H4" i="14"/>
  <c r="F4" i="14"/>
  <c r="I146" i="13"/>
  <c r="H146" i="13"/>
  <c r="G146" i="13"/>
  <c r="F146" i="13"/>
  <c r="E146" i="13"/>
  <c r="D146" i="13"/>
  <c r="C146" i="13"/>
  <c r="C145" i="13"/>
  <c r="C144" i="13"/>
  <c r="C143" i="13"/>
  <c r="C142" i="13"/>
  <c r="C141" i="13"/>
  <c r="C140" i="13"/>
  <c r="C139" i="13"/>
  <c r="C138" i="13"/>
  <c r="C137" i="13"/>
  <c r="C136" i="13"/>
  <c r="C135" i="13"/>
  <c r="C134" i="13"/>
  <c r="I133" i="13"/>
  <c r="H133" i="13"/>
  <c r="G133" i="13"/>
  <c r="F133" i="13"/>
  <c r="E133" i="13"/>
  <c r="D133" i="13"/>
  <c r="C133" i="13"/>
  <c r="C132" i="13"/>
  <c r="C131" i="13"/>
  <c r="C130" i="13"/>
  <c r="C129" i="13"/>
  <c r="C128" i="13"/>
  <c r="C127" i="13"/>
  <c r="C126" i="13"/>
  <c r="C125" i="13"/>
  <c r="C124" i="13"/>
  <c r="C123" i="13"/>
  <c r="C122" i="13"/>
  <c r="I121" i="13"/>
  <c r="H121" i="13"/>
  <c r="G121" i="13"/>
  <c r="F121" i="13"/>
  <c r="E121" i="13"/>
  <c r="D121"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I78" i="13"/>
  <c r="H78" i="13"/>
  <c r="G78" i="13"/>
  <c r="F78" i="13"/>
  <c r="E78" i="13"/>
  <c r="D78"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I52" i="13"/>
  <c r="H52" i="13"/>
  <c r="G52" i="13"/>
  <c r="F52" i="13"/>
  <c r="E52" i="13"/>
  <c r="D52" i="13"/>
  <c r="C52" i="13"/>
  <c r="C51" i="13"/>
  <c r="C50" i="13"/>
  <c r="I49" i="13"/>
  <c r="H49" i="13"/>
  <c r="G49" i="13"/>
  <c r="F49" i="13"/>
  <c r="E49" i="13"/>
  <c r="D49" i="13"/>
  <c r="C49" i="13"/>
  <c r="C48" i="13"/>
  <c r="C47" i="13"/>
  <c r="C46" i="13"/>
  <c r="C45" i="13"/>
  <c r="I44" i="13"/>
  <c r="H44" i="13"/>
  <c r="G44" i="13"/>
  <c r="F44" i="13"/>
  <c r="E44" i="13"/>
  <c r="D44" i="13"/>
  <c r="C44" i="13"/>
  <c r="C43" i="13"/>
  <c r="C42" i="13"/>
  <c r="C41" i="13"/>
  <c r="C40" i="13"/>
  <c r="C39" i="13"/>
  <c r="C38" i="13"/>
  <c r="C37" i="13"/>
  <c r="C36" i="13"/>
  <c r="C35" i="13"/>
  <c r="C34" i="13"/>
  <c r="C33" i="13"/>
  <c r="C32" i="13"/>
  <c r="I31" i="13"/>
  <c r="H31" i="13"/>
  <c r="G31" i="13"/>
  <c r="F31" i="13"/>
  <c r="E31" i="13"/>
  <c r="D31" i="13"/>
  <c r="C31" i="13"/>
  <c r="C30" i="13"/>
  <c r="C29" i="13"/>
  <c r="C28" i="13"/>
  <c r="C27" i="13"/>
  <c r="I26" i="13"/>
  <c r="H26" i="13"/>
  <c r="G26" i="13"/>
  <c r="F26" i="13"/>
  <c r="E26" i="13"/>
  <c r="D26" i="13"/>
  <c r="C26" i="13"/>
  <c r="C25" i="13"/>
  <c r="C24" i="13"/>
  <c r="C23" i="13"/>
  <c r="C22" i="13"/>
  <c r="C21" i="13"/>
  <c r="C20" i="13"/>
  <c r="C19" i="13"/>
  <c r="C18" i="13"/>
  <c r="C17" i="13"/>
  <c r="C16" i="13"/>
  <c r="C15" i="13"/>
  <c r="C14" i="13"/>
  <c r="C13" i="13"/>
  <c r="C12" i="13"/>
  <c r="C11" i="13"/>
  <c r="I10" i="13"/>
  <c r="H10" i="13"/>
  <c r="G10" i="13"/>
  <c r="F10" i="13"/>
  <c r="E10" i="13"/>
  <c r="D10" i="13"/>
  <c r="C10" i="13"/>
  <c r="C9" i="13"/>
  <c r="C8" i="13"/>
  <c r="C7" i="13"/>
  <c r="C6" i="13"/>
  <c r="I5" i="13"/>
  <c r="H5" i="13"/>
  <c r="G5" i="13"/>
  <c r="F5" i="13"/>
  <c r="E5" i="13"/>
  <c r="D5" i="13"/>
  <c r="C5" i="13"/>
  <c r="E624" i="11"/>
  <c r="D624" i="11"/>
  <c r="C624" i="11"/>
  <c r="E623" i="11"/>
  <c r="D623" i="11"/>
  <c r="C623" i="11"/>
  <c r="E622" i="11"/>
  <c r="E621" i="11"/>
  <c r="E619" i="11"/>
  <c r="D619" i="11"/>
  <c r="C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6" i="11"/>
  <c r="D576" i="11"/>
  <c r="C576" i="11"/>
  <c r="E575" i="11"/>
  <c r="E574" i="11"/>
  <c r="E573" i="11"/>
  <c r="E572" i="11"/>
  <c r="E571" i="11"/>
  <c r="E570" i="11"/>
  <c r="E569" i="11"/>
  <c r="E568" i="11"/>
  <c r="E567" i="11"/>
  <c r="E566" i="11"/>
  <c r="E565" i="11"/>
  <c r="E564" i="11"/>
  <c r="E563" i="11"/>
  <c r="E562" i="11"/>
  <c r="E561" i="11"/>
  <c r="E560" i="11"/>
  <c r="E559" i="11"/>
  <c r="E558" i="11"/>
  <c r="E557" i="11"/>
  <c r="E556" i="11"/>
  <c r="E555" i="11"/>
  <c r="E553" i="11"/>
  <c r="D553" i="11"/>
  <c r="C553" i="11"/>
  <c r="E552" i="11"/>
  <c r="E550" i="11"/>
  <c r="D550" i="11"/>
  <c r="C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0" i="11"/>
  <c r="D410" i="11"/>
  <c r="C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3" i="11"/>
  <c r="D363" i="11"/>
  <c r="C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09" i="11"/>
  <c r="D309" i="11"/>
  <c r="C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6" i="11"/>
  <c r="D276" i="11"/>
  <c r="C276" i="11"/>
  <c r="E275" i="11"/>
  <c r="E274" i="11"/>
  <c r="E273" i="11"/>
  <c r="E272" i="11"/>
  <c r="E271" i="11"/>
  <c r="E270" i="11"/>
  <c r="E269" i="11"/>
  <c r="E268" i="11"/>
  <c r="E267" i="11"/>
  <c r="E265" i="11"/>
  <c r="D265" i="11"/>
  <c r="C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4" i="11"/>
  <c r="D114" i="11"/>
  <c r="C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0" i="11"/>
  <c r="D30" i="11"/>
  <c r="C30" i="11"/>
  <c r="E29" i="11"/>
  <c r="E28" i="11"/>
  <c r="E27" i="11"/>
  <c r="E26" i="11"/>
  <c r="E25" i="11"/>
  <c r="E24" i="11"/>
  <c r="E23" i="11"/>
  <c r="E22" i="11"/>
  <c r="E21" i="11"/>
  <c r="E20" i="11"/>
  <c r="E19" i="11"/>
  <c r="E18" i="11"/>
  <c r="E17" i="11"/>
  <c r="E16" i="11"/>
  <c r="E15" i="11"/>
  <c r="E14" i="11"/>
  <c r="E13" i="11"/>
  <c r="E12" i="11"/>
  <c r="E11" i="11"/>
  <c r="E10" i="11"/>
  <c r="E9" i="11"/>
  <c r="F57" i="10"/>
  <c r="E57" i="10"/>
  <c r="D57" i="10"/>
  <c r="C57" i="10"/>
  <c r="F56" i="10"/>
  <c r="E56" i="10"/>
  <c r="D56" i="10"/>
  <c r="C56" i="10"/>
  <c r="F55" i="10"/>
  <c r="F54" i="10"/>
  <c r="F53" i="10"/>
  <c r="F52" i="10"/>
  <c r="F51" i="10"/>
  <c r="F50" i="10"/>
  <c r="F49" i="10"/>
  <c r="F48" i="10"/>
  <c r="F47" i="10"/>
  <c r="E47" i="10"/>
  <c r="D47" i="10"/>
  <c r="C47" i="10"/>
  <c r="F46" i="10"/>
  <c r="F45" i="10"/>
  <c r="F44" i="10"/>
  <c r="F43" i="10"/>
  <c r="E43" i="10"/>
  <c r="D43" i="10"/>
  <c r="C43" i="10"/>
  <c r="F42" i="10"/>
  <c r="F41" i="10"/>
  <c r="F40" i="10"/>
  <c r="F39" i="10"/>
  <c r="F38" i="10"/>
  <c r="F37" i="10"/>
  <c r="E37" i="10"/>
  <c r="D37" i="10"/>
  <c r="C37" i="10"/>
  <c r="F36" i="10"/>
  <c r="F35" i="10"/>
  <c r="F34" i="10"/>
  <c r="F33" i="10"/>
  <c r="F32" i="10"/>
  <c r="F31" i="10"/>
  <c r="F30" i="10"/>
  <c r="F29" i="10"/>
  <c r="F28" i="10"/>
  <c r="F27" i="10"/>
  <c r="E27" i="10"/>
  <c r="D27" i="10"/>
  <c r="C27" i="10"/>
  <c r="F26" i="10"/>
  <c r="F25" i="10"/>
  <c r="F24" i="10"/>
  <c r="F23" i="10"/>
  <c r="F22" i="10"/>
  <c r="F21" i="10"/>
  <c r="F20" i="10"/>
  <c r="E20" i="10"/>
  <c r="D20" i="10"/>
  <c r="C20" i="10"/>
  <c r="F19" i="10"/>
  <c r="F18" i="10"/>
  <c r="F17" i="10"/>
  <c r="F16" i="10"/>
  <c r="F15" i="10"/>
  <c r="F14" i="10"/>
  <c r="F13" i="10"/>
  <c r="F12" i="10"/>
  <c r="F11" i="10"/>
  <c r="E11" i="10"/>
  <c r="D11" i="10"/>
  <c r="C11" i="10"/>
  <c r="F10" i="10"/>
  <c r="F9" i="10"/>
  <c r="F8" i="10"/>
  <c r="F7" i="10"/>
  <c r="F6" i="10"/>
  <c r="E6" i="10"/>
  <c r="D6" i="10"/>
  <c r="C6" i="10"/>
  <c r="F5" i="10"/>
  <c r="Q214" i="12"/>
  <c r="P214" i="12"/>
  <c r="O214" i="12"/>
  <c r="N214" i="12"/>
  <c r="M214" i="12"/>
  <c r="L214" i="12"/>
  <c r="K214" i="12"/>
  <c r="J214" i="12"/>
  <c r="I214" i="12"/>
  <c r="H214" i="12"/>
  <c r="G214" i="12"/>
  <c r="F214" i="12"/>
  <c r="E214" i="12"/>
  <c r="D214" i="12"/>
  <c r="Q212" i="12"/>
  <c r="P212" i="12"/>
  <c r="O212" i="12"/>
  <c r="N212" i="12"/>
  <c r="M212" i="12"/>
  <c r="L212" i="12"/>
  <c r="K212" i="12"/>
  <c r="J212" i="12"/>
  <c r="I212" i="12"/>
  <c r="H212" i="12"/>
  <c r="G212" i="12"/>
  <c r="F212" i="12"/>
  <c r="E212" i="12"/>
  <c r="D212" i="12"/>
  <c r="Q172" i="12"/>
  <c r="P172" i="12"/>
  <c r="O172" i="12"/>
  <c r="N172" i="12"/>
  <c r="M172" i="12"/>
  <c r="L172" i="12"/>
  <c r="K172" i="12"/>
  <c r="J172" i="12"/>
  <c r="I172" i="12"/>
  <c r="H172" i="12"/>
  <c r="G172" i="12"/>
  <c r="F172" i="12"/>
  <c r="E172" i="12"/>
  <c r="D172" i="12"/>
  <c r="Q86" i="12"/>
  <c r="P86" i="12"/>
  <c r="O86" i="12"/>
  <c r="N86" i="12"/>
  <c r="M86" i="12"/>
  <c r="L86" i="12"/>
  <c r="K86" i="12"/>
  <c r="J86" i="12"/>
  <c r="I86" i="12"/>
  <c r="H86" i="12"/>
  <c r="G86" i="12"/>
  <c r="F86" i="12"/>
  <c r="E86" i="12"/>
  <c r="D86" i="12"/>
  <c r="Q68" i="12"/>
  <c r="P68" i="12"/>
  <c r="O68" i="12"/>
  <c r="N68" i="12"/>
  <c r="M68" i="12"/>
  <c r="L68" i="12"/>
  <c r="K68" i="12"/>
  <c r="J68" i="12"/>
  <c r="I68" i="12"/>
  <c r="H68" i="12"/>
  <c r="G68" i="12"/>
  <c r="F68" i="12"/>
  <c r="E68" i="12"/>
  <c r="D68" i="12"/>
  <c r="Q63" i="12"/>
  <c r="P63" i="12"/>
  <c r="O63" i="12"/>
  <c r="N63" i="12"/>
  <c r="M63" i="12"/>
  <c r="L63" i="12"/>
  <c r="K63" i="12"/>
  <c r="J63" i="12"/>
  <c r="I63" i="12"/>
  <c r="H63" i="12"/>
  <c r="G63" i="12"/>
  <c r="F63" i="12"/>
  <c r="E63" i="12"/>
  <c r="D63" i="12"/>
  <c r="Q29" i="12"/>
  <c r="P29" i="12"/>
  <c r="O29" i="12"/>
  <c r="N29" i="12"/>
  <c r="M29" i="12"/>
  <c r="L29" i="12"/>
  <c r="K29" i="12"/>
  <c r="J29" i="12"/>
  <c r="I29" i="12"/>
  <c r="H29" i="12"/>
  <c r="G29" i="12"/>
  <c r="F29" i="12"/>
  <c r="E29" i="12"/>
  <c r="D29" i="12"/>
  <c r="Q15" i="12"/>
  <c r="P15" i="12"/>
  <c r="O15" i="12"/>
  <c r="N15" i="12"/>
  <c r="M15" i="12"/>
  <c r="L15" i="12"/>
  <c r="K15" i="12"/>
  <c r="J15" i="12"/>
  <c r="I15" i="12"/>
  <c r="H15" i="12"/>
  <c r="G15" i="12"/>
  <c r="F15" i="12"/>
  <c r="E15" i="12"/>
  <c r="D15" i="12"/>
  <c r="Q11" i="12"/>
  <c r="P11" i="12"/>
  <c r="O11" i="12"/>
  <c r="N11" i="12"/>
  <c r="M11" i="12"/>
  <c r="L11" i="12"/>
  <c r="K11" i="12"/>
  <c r="J11" i="12"/>
  <c r="I11" i="12"/>
  <c r="H11" i="12"/>
  <c r="G11" i="12"/>
  <c r="F11" i="12"/>
  <c r="E11" i="12"/>
  <c r="D11" i="12"/>
  <c r="G1725" i="9"/>
  <c r="G1724" i="9"/>
  <c r="G1722" i="9"/>
  <c r="G1721" i="9"/>
  <c r="G1718" i="9"/>
  <c r="G1716" i="9"/>
  <c r="G1715" i="9"/>
  <c r="G1713" i="9"/>
  <c r="G1712" i="9"/>
  <c r="G1711" i="9"/>
  <c r="G1710" i="9"/>
  <c r="G1709" i="9"/>
  <c r="G1708" i="9"/>
  <c r="G1707" i="9"/>
  <c r="G1705" i="9"/>
  <c r="G1704" i="9"/>
  <c r="G1701" i="9"/>
  <c r="G1699" i="9"/>
  <c r="G1698" i="9"/>
  <c r="G1697" i="9"/>
  <c r="G1696" i="9"/>
  <c r="G1694" i="9"/>
  <c r="G1693" i="9"/>
  <c r="G1692" i="9"/>
  <c r="G1691" i="9"/>
  <c r="G1689" i="9"/>
  <c r="G1688" i="9"/>
  <c r="G1687" i="9"/>
  <c r="G1686" i="9"/>
  <c r="G1684" i="9"/>
  <c r="G1683" i="9"/>
  <c r="G1682" i="9"/>
  <c r="G1681" i="9"/>
  <c r="G1679" i="9"/>
  <c r="G1678" i="9"/>
  <c r="G1677" i="9"/>
  <c r="G1674" i="9"/>
  <c r="G1673" i="9"/>
  <c r="G1672" i="9"/>
  <c r="G1670" i="9"/>
  <c r="G1668" i="9"/>
  <c r="G1667" i="9"/>
  <c r="G1666" i="9"/>
  <c r="G1665" i="9"/>
  <c r="G1664" i="9"/>
  <c r="G1662" i="9"/>
  <c r="G1661" i="9"/>
  <c r="G1659" i="9"/>
  <c r="G1658" i="9"/>
  <c r="G1656" i="9"/>
  <c r="G1655" i="9"/>
  <c r="G1654" i="9"/>
  <c r="G1653" i="9"/>
  <c r="G1651" i="9"/>
  <c r="G1650" i="9"/>
  <c r="G1648" i="9"/>
  <c r="G1647" i="9"/>
  <c r="G1646" i="9"/>
  <c r="G1644" i="9"/>
  <c r="G1643" i="9"/>
  <c r="G1642" i="9"/>
  <c r="G1640" i="9"/>
  <c r="G1639" i="9"/>
  <c r="G1637" i="9"/>
  <c r="G1636" i="9"/>
  <c r="G1635" i="9"/>
  <c r="G1634" i="9"/>
  <c r="G1633" i="9"/>
  <c r="G1631" i="9"/>
  <c r="G1630" i="9"/>
  <c r="G1629" i="9"/>
  <c r="G1628" i="9"/>
  <c r="G1626" i="9"/>
  <c r="G1625" i="9"/>
  <c r="G1623" i="9"/>
  <c r="G1622" i="9"/>
  <c r="G1621" i="9"/>
  <c r="G1620" i="9"/>
  <c r="G1619" i="9"/>
  <c r="G1618" i="9"/>
  <c r="G1617" i="9"/>
  <c r="G1616" i="9"/>
  <c r="G1615" i="9"/>
  <c r="G1613" i="9"/>
  <c r="G1612" i="9"/>
  <c r="G1611" i="9"/>
  <c r="G1610" i="9"/>
  <c r="G1609" i="9"/>
  <c r="G1607" i="9"/>
  <c r="G1606" i="9"/>
  <c r="G1604" i="9"/>
  <c r="G1603" i="9"/>
  <c r="G1602" i="9"/>
  <c r="G1601" i="9"/>
  <c r="G1599" i="9"/>
  <c r="G1598" i="9"/>
  <c r="G1597" i="9"/>
  <c r="G1596" i="9"/>
  <c r="G1594" i="9"/>
  <c r="G1593" i="9"/>
  <c r="G1592" i="9"/>
  <c r="G1591" i="9"/>
  <c r="G1590" i="9"/>
  <c r="G1589" i="9"/>
  <c r="G1588" i="9"/>
  <c r="G1586" i="9"/>
  <c r="G1585" i="9"/>
  <c r="G1584" i="9"/>
  <c r="G1582" i="9"/>
  <c r="G1581" i="9"/>
  <c r="G1579" i="9"/>
  <c r="G1578" i="9"/>
  <c r="G1576" i="9"/>
  <c r="G1575" i="9"/>
  <c r="G1573" i="9"/>
  <c r="G1571" i="9"/>
  <c r="G1570" i="9"/>
  <c r="G1568" i="9"/>
  <c r="G1567" i="9"/>
  <c r="G1565" i="9"/>
  <c r="G1564" i="9"/>
  <c r="G1562" i="9"/>
  <c r="G1561" i="9"/>
  <c r="G1559" i="9"/>
  <c r="G1558" i="9"/>
  <c r="G1556" i="9"/>
  <c r="G1555" i="9"/>
  <c r="G1554" i="9"/>
  <c r="G1553" i="9"/>
  <c r="G1552" i="9"/>
  <c r="G1551" i="9"/>
  <c r="G1550" i="9"/>
  <c r="G1549" i="9"/>
  <c r="G1548" i="9"/>
  <c r="G1547" i="9"/>
  <c r="G1545" i="9"/>
  <c r="G1544" i="9"/>
  <c r="G1543" i="9"/>
  <c r="G1542" i="9"/>
  <c r="G1541" i="9"/>
  <c r="G1540" i="9"/>
  <c r="G1533" i="9"/>
  <c r="G1532" i="9"/>
  <c r="G1531" i="9"/>
  <c r="G1530" i="9"/>
  <c r="G1528" i="9"/>
  <c r="G1527" i="9"/>
  <c r="G1526" i="9"/>
  <c r="G1524" i="9"/>
  <c r="G1523" i="9"/>
  <c r="G1522" i="9"/>
  <c r="G1521" i="9"/>
  <c r="G1520" i="9"/>
  <c r="G1519" i="9"/>
  <c r="G1518" i="9"/>
  <c r="G1517" i="9"/>
  <c r="G1516" i="9"/>
  <c r="G1514" i="9"/>
  <c r="G1513" i="9"/>
  <c r="G1511" i="9"/>
  <c r="G1510" i="9"/>
  <c r="G1509" i="9"/>
  <c r="G1508" i="9"/>
  <c r="G1506" i="9"/>
  <c r="G1505" i="9"/>
  <c r="G1504" i="9"/>
  <c r="G1499" i="9"/>
  <c r="G1498" i="9"/>
  <c r="G1497" i="9"/>
  <c r="G1496" i="9"/>
  <c r="G1495" i="9"/>
  <c r="G1494" i="9"/>
  <c r="G1493" i="9"/>
  <c r="G1491" i="9"/>
  <c r="G1490" i="9"/>
  <c r="G1488" i="9"/>
  <c r="G1487" i="9"/>
  <c r="G1486" i="9"/>
  <c r="G1485" i="9"/>
  <c r="G1484" i="9"/>
  <c r="G1483" i="9"/>
  <c r="G1482" i="9"/>
  <c r="G1481" i="9"/>
  <c r="G1480" i="9"/>
  <c r="G1478" i="9"/>
  <c r="G1477" i="9"/>
  <c r="G1475" i="9"/>
  <c r="G1474" i="9"/>
  <c r="G1472" i="9"/>
  <c r="G1471" i="9"/>
  <c r="G1469" i="9"/>
  <c r="G1468" i="9"/>
  <c r="G1467" i="9"/>
  <c r="G1466" i="9"/>
  <c r="G1465" i="9"/>
  <c r="G1463" i="9"/>
  <c r="G1462" i="9"/>
  <c r="G1461" i="9"/>
  <c r="G1460" i="9"/>
  <c r="G1458" i="9"/>
  <c r="G1457" i="9"/>
  <c r="G1456" i="9"/>
  <c r="G1454" i="9"/>
  <c r="G1453" i="9"/>
  <c r="G1451" i="9"/>
  <c r="G1450" i="9"/>
  <c r="G1448" i="9"/>
  <c r="G1447" i="9"/>
  <c r="G1446" i="9"/>
  <c r="G1445" i="9"/>
  <c r="G1443" i="9"/>
  <c r="G1442" i="9"/>
  <c r="G1440" i="9"/>
  <c r="G1439" i="9"/>
  <c r="G1438" i="9"/>
  <c r="G1437" i="9"/>
  <c r="G1435" i="9"/>
  <c r="G1434" i="9"/>
  <c r="G1432" i="9"/>
  <c r="G1431" i="9"/>
  <c r="G1430" i="9"/>
  <c r="G1429" i="9"/>
  <c r="G1428" i="9"/>
  <c r="G1427" i="9"/>
  <c r="G1426" i="9"/>
  <c r="G1424" i="9"/>
  <c r="G1423" i="9"/>
  <c r="G1422" i="9"/>
  <c r="G1421" i="9"/>
  <c r="G1420" i="9"/>
  <c r="G1419" i="9"/>
  <c r="G1418" i="9"/>
  <c r="G1417" i="9"/>
  <c r="G1416" i="9"/>
  <c r="G1414" i="9"/>
  <c r="G1413" i="9"/>
  <c r="G1412" i="9"/>
  <c r="G1411" i="9"/>
  <c r="G1410" i="9"/>
  <c r="G1409" i="9"/>
  <c r="G1407" i="9"/>
  <c r="G1406" i="9"/>
  <c r="G1405" i="9"/>
  <c r="G1404" i="9"/>
  <c r="G1403" i="9"/>
  <c r="G1402" i="9"/>
  <c r="G1400" i="9"/>
  <c r="G1399" i="9"/>
  <c r="G1397" i="9"/>
  <c r="G1395" i="9"/>
  <c r="G1394" i="9"/>
  <c r="G1392" i="9"/>
  <c r="G1391" i="9"/>
  <c r="G1389" i="9"/>
  <c r="G1388" i="9"/>
  <c r="G1387" i="9"/>
  <c r="G1385" i="9"/>
  <c r="G1384" i="9"/>
  <c r="G1383" i="9"/>
  <c r="G1382" i="9"/>
  <c r="G1380" i="9"/>
  <c r="G1379" i="9"/>
  <c r="G1378" i="9"/>
  <c r="G1377" i="9"/>
  <c r="G1375" i="9"/>
  <c r="G1374" i="9"/>
  <c r="G1373" i="9"/>
  <c r="G1372" i="9"/>
  <c r="G1371" i="9"/>
  <c r="G1369" i="9"/>
  <c r="G1368" i="9"/>
  <c r="G1367" i="9"/>
  <c r="G1366" i="9"/>
  <c r="G1365" i="9"/>
  <c r="G1364" i="9"/>
  <c r="G1363" i="9"/>
  <c r="G1362" i="9"/>
  <c r="G1361" i="9"/>
  <c r="G1360" i="9"/>
  <c r="G1359" i="9"/>
  <c r="G1358" i="9"/>
  <c r="G1356" i="9"/>
  <c r="G1355" i="9"/>
  <c r="G1353" i="9"/>
  <c r="G1351" i="9"/>
  <c r="G1350" i="9"/>
  <c r="G1348" i="9"/>
  <c r="G1347" i="9"/>
  <c r="G1333" i="9"/>
  <c r="G1331" i="9"/>
  <c r="G1330" i="9"/>
  <c r="G1329" i="9"/>
  <c r="G1328" i="9"/>
  <c r="G1326" i="9"/>
  <c r="G1325" i="9"/>
  <c r="G1323" i="9"/>
  <c r="G1322" i="9"/>
  <c r="G1321" i="9"/>
  <c r="G1319" i="9"/>
  <c r="G1318" i="9"/>
  <c r="G1316" i="9"/>
  <c r="G1315" i="9"/>
  <c r="G1314" i="9"/>
  <c r="G1312" i="9"/>
  <c r="G1311" i="9"/>
  <c r="G1310" i="9"/>
  <c r="G1309" i="9"/>
  <c r="G1308" i="9"/>
  <c r="G1307" i="9"/>
  <c r="G1305" i="9"/>
  <c r="G1304" i="9"/>
  <c r="G1302" i="9"/>
  <c r="G1301" i="9"/>
  <c r="G1299" i="9"/>
  <c r="G1298" i="9"/>
  <c r="G1297" i="9"/>
  <c r="G1296" i="9"/>
  <c r="G1295" i="9"/>
  <c r="G1294" i="9"/>
  <c r="G1293" i="9"/>
  <c r="G1292" i="9"/>
  <c r="G1291" i="9"/>
  <c r="G1289" i="9"/>
  <c r="G1288" i="9"/>
  <c r="G1287" i="9"/>
  <c r="G1286" i="9"/>
  <c r="G1285" i="9"/>
  <c r="G1284" i="9"/>
  <c r="G1283" i="9"/>
  <c r="G1282" i="9"/>
  <c r="G1281" i="9"/>
  <c r="G1280" i="9"/>
  <c r="G1279" i="9"/>
  <c r="G1278" i="9"/>
  <c r="G1277" i="9"/>
  <c r="G1276" i="9"/>
  <c r="G1275" i="9"/>
  <c r="G1274" i="9"/>
  <c r="G1273" i="9"/>
  <c r="G1272" i="9"/>
  <c r="G1271" i="9"/>
  <c r="G1270" i="9"/>
  <c r="G1269" i="9"/>
  <c r="G1268" i="9"/>
  <c r="G1267" i="9"/>
  <c r="G1266" i="9"/>
  <c r="G1265" i="9"/>
  <c r="G1264" i="9"/>
  <c r="G1263" i="9"/>
  <c r="G1262" i="9"/>
  <c r="G1261" i="9"/>
  <c r="G1260" i="9"/>
  <c r="G1259" i="9"/>
  <c r="G1258" i="9"/>
  <c r="G1257" i="9"/>
  <c r="G1255" i="9"/>
  <c r="G1254" i="9"/>
  <c r="G1253" i="9"/>
  <c r="G1252" i="9"/>
  <c r="G1251" i="9"/>
  <c r="G1250" i="9"/>
  <c r="G1249" i="9"/>
  <c r="G1248" i="9"/>
  <c r="G1246" i="9"/>
  <c r="G1245" i="9"/>
  <c r="G1244" i="9"/>
  <c r="G1243" i="9"/>
  <c r="G1242" i="9"/>
  <c r="G1241" i="9"/>
  <c r="G1240" i="9"/>
  <c r="G1238" i="9"/>
  <c r="G1237" i="9"/>
  <c r="G1236" i="9"/>
  <c r="G1235" i="9"/>
  <c r="G1234" i="9"/>
  <c r="G1233" i="9"/>
  <c r="G1231" i="9"/>
  <c r="G1230" i="9"/>
  <c r="G1229" i="9"/>
  <c r="G1228" i="9"/>
  <c r="G1227" i="9"/>
  <c r="G1226" i="9"/>
  <c r="G1225" i="9"/>
  <c r="G1224" i="9"/>
  <c r="G1223" i="9"/>
  <c r="G1222" i="9"/>
  <c r="G1221" i="9"/>
  <c r="G1220" i="9"/>
  <c r="G1219" i="9"/>
  <c r="G1218" i="9"/>
  <c r="G1217" i="9"/>
  <c r="G1216" i="9"/>
  <c r="G1215" i="9"/>
  <c r="G1214" i="9"/>
  <c r="G1213" i="9"/>
  <c r="G1212" i="9"/>
  <c r="G1211" i="9"/>
  <c r="G1210" i="9"/>
  <c r="G1209" i="9"/>
  <c r="G1208" i="9"/>
  <c r="G1207" i="9"/>
  <c r="G1206" i="9"/>
  <c r="G1205" i="9"/>
  <c r="G1203" i="9"/>
  <c r="G1189" i="9"/>
  <c r="G1188" i="9"/>
  <c r="G1187" i="9"/>
  <c r="G1186" i="9"/>
  <c r="G1185" i="9"/>
  <c r="G1184" i="9"/>
  <c r="G1183" i="9"/>
  <c r="G1182" i="9"/>
  <c r="G1181" i="9"/>
  <c r="G1180" i="9"/>
  <c r="G1179" i="9"/>
  <c r="G1177" i="9"/>
  <c r="G1176" i="9"/>
  <c r="G1175" i="9"/>
  <c r="G1174" i="9"/>
  <c r="G1173" i="9"/>
  <c r="G1170" i="9"/>
  <c r="G1169" i="9"/>
  <c r="G1168" i="9"/>
  <c r="G1167" i="9"/>
  <c r="G1165" i="9"/>
  <c r="G1163" i="9"/>
  <c r="G1162" i="9"/>
  <c r="G1161" i="9"/>
  <c r="G1160" i="9"/>
  <c r="G1159" i="9"/>
  <c r="G1158" i="9"/>
  <c r="G1157" i="9"/>
  <c r="G1156" i="9"/>
  <c r="G1155" i="9"/>
  <c r="G1154" i="9"/>
  <c r="G1153" i="9"/>
  <c r="G1151" i="9"/>
  <c r="G1150" i="9"/>
  <c r="G1149" i="9"/>
  <c r="G1148" i="9"/>
  <c r="G1146" i="9"/>
  <c r="G1145" i="9"/>
  <c r="G1144" i="9"/>
  <c r="G1143" i="9"/>
  <c r="G1142" i="9"/>
  <c r="G1141" i="9"/>
  <c r="G1140" i="9"/>
  <c r="G1139" i="9"/>
  <c r="G1138" i="9"/>
  <c r="G1136" i="9"/>
  <c r="G1135" i="9"/>
  <c r="G1134" i="9"/>
  <c r="G1133" i="9"/>
  <c r="G1132" i="9"/>
  <c r="G1130" i="9"/>
  <c r="G1129" i="9"/>
  <c r="G1128" i="9"/>
  <c r="G1126" i="9"/>
  <c r="G1125" i="9"/>
  <c r="G1124" i="9"/>
  <c r="G1123" i="9"/>
  <c r="G1122" i="9"/>
  <c r="G1121" i="9"/>
  <c r="G1120" i="9"/>
  <c r="G1119" i="9"/>
  <c r="G1117" i="9"/>
  <c r="G1115" i="9"/>
  <c r="G1114" i="9"/>
  <c r="G1113" i="9"/>
  <c r="G1111" i="9"/>
  <c r="G1109" i="9"/>
  <c r="G1108" i="9"/>
  <c r="G1105" i="9"/>
  <c r="G1104" i="9"/>
  <c r="G1103" i="9"/>
  <c r="G1102" i="9"/>
  <c r="G1101" i="9"/>
  <c r="G1100" i="9"/>
  <c r="G1099" i="9"/>
  <c r="G1098" i="9"/>
  <c r="G1097" i="9"/>
  <c r="G1096" i="9"/>
  <c r="G1095" i="9"/>
  <c r="G1094" i="9"/>
  <c r="G1093" i="9"/>
  <c r="G1092" i="9"/>
  <c r="G1091" i="9"/>
  <c r="G1090" i="9"/>
  <c r="G1089" i="9"/>
  <c r="G1088" i="9"/>
  <c r="G1087" i="9"/>
  <c r="G1086" i="9"/>
  <c r="G1084" i="9"/>
  <c r="G1083" i="9"/>
  <c r="G1082" i="9"/>
  <c r="G1081" i="9"/>
  <c r="G1080" i="9"/>
  <c r="G1079" i="9"/>
  <c r="G1078" i="9"/>
  <c r="G1077" i="9"/>
  <c r="G1075" i="9"/>
  <c r="G1074" i="9"/>
  <c r="G1073" i="9"/>
  <c r="G1072" i="9"/>
  <c r="G1071" i="9"/>
  <c r="G1070" i="9"/>
  <c r="G1069" i="9"/>
  <c r="G1068" i="9"/>
  <c r="G1067" i="9"/>
  <c r="G1066" i="9"/>
  <c r="G1065" i="9"/>
  <c r="G1064" i="9"/>
  <c r="G1063" i="9"/>
  <c r="G1062" i="9"/>
  <c r="G1061" i="9"/>
  <c r="G1060" i="9"/>
  <c r="G1059" i="9"/>
  <c r="G1058" i="9"/>
  <c r="G1057" i="9"/>
  <c r="G1055" i="9"/>
  <c r="G1054" i="9"/>
  <c r="G1053" i="9"/>
  <c r="G1052" i="9"/>
  <c r="G1051" i="9"/>
  <c r="G1050" i="9"/>
  <c r="G1049" i="9"/>
  <c r="G1047" i="9"/>
  <c r="G1046" i="9"/>
  <c r="G1045" i="9"/>
  <c r="G1044" i="9"/>
  <c r="G1043" i="9"/>
  <c r="G1042" i="9"/>
  <c r="G1041" i="9"/>
  <c r="G1040" i="9"/>
  <c r="G1039" i="9"/>
  <c r="G1037" i="9"/>
  <c r="G1036" i="9"/>
  <c r="G1035" i="9"/>
  <c r="G1034" i="9"/>
  <c r="G1033" i="9"/>
  <c r="G1032" i="9"/>
  <c r="G1031" i="9"/>
  <c r="G1029" i="9"/>
  <c r="G1028" i="9"/>
  <c r="G1027" i="9"/>
  <c r="G1026" i="9"/>
  <c r="G1025" i="9"/>
  <c r="G1024" i="9"/>
  <c r="G1023" i="9"/>
  <c r="G1022" i="9"/>
  <c r="G1020" i="9"/>
  <c r="G1019" i="9"/>
  <c r="G1018" i="9"/>
  <c r="G1017" i="9"/>
  <c r="G1016" i="9"/>
  <c r="G1015" i="9"/>
  <c r="G1014" i="9"/>
  <c r="G1012" i="9"/>
  <c r="G1011" i="9"/>
  <c r="G1010" i="9"/>
  <c r="G1009" i="9"/>
  <c r="G1008" i="9"/>
  <c r="G1007" i="9"/>
  <c r="G1005" i="9"/>
  <c r="G1004" i="9"/>
  <c r="G1003" i="9"/>
  <c r="G1002" i="9"/>
  <c r="G1000" i="9"/>
  <c r="G999" i="9"/>
  <c r="G998" i="9"/>
  <c r="G997" i="9"/>
  <c r="G996" i="9"/>
  <c r="G995" i="9"/>
  <c r="G994" i="9"/>
  <c r="G993" i="9"/>
  <c r="G991" i="9"/>
  <c r="G990" i="9"/>
  <c r="G989" i="9"/>
  <c r="G988" i="9"/>
  <c r="G987" i="9"/>
  <c r="G986" i="9"/>
  <c r="G985" i="9"/>
  <c r="G984" i="9"/>
  <c r="G983" i="9"/>
  <c r="G982" i="9"/>
  <c r="G981" i="9"/>
  <c r="G980" i="9"/>
  <c r="G979" i="9"/>
  <c r="G978" i="9"/>
  <c r="G977" i="9"/>
  <c r="G976" i="9"/>
  <c r="G975" i="9"/>
  <c r="G974" i="9"/>
  <c r="G973" i="9"/>
  <c r="G972" i="9"/>
  <c r="G971" i="9"/>
  <c r="G970" i="9"/>
  <c r="G968" i="9"/>
  <c r="G967" i="9"/>
  <c r="G966" i="9"/>
  <c r="G965" i="9"/>
  <c r="G964" i="9"/>
  <c r="G962" i="9"/>
  <c r="G961" i="9"/>
  <c r="G960" i="9"/>
  <c r="G959" i="9"/>
  <c r="G958" i="9"/>
  <c r="G957" i="9"/>
  <c r="G956" i="9"/>
  <c r="G955" i="9"/>
  <c r="G954" i="9"/>
  <c r="G953" i="9"/>
  <c r="G952" i="9"/>
  <c r="G950" i="9"/>
  <c r="G949" i="9"/>
  <c r="G948" i="9"/>
  <c r="G947" i="9"/>
  <c r="G946" i="9"/>
  <c r="G945" i="9"/>
  <c r="G944" i="9"/>
  <c r="G943" i="9"/>
  <c r="G941" i="9"/>
  <c r="G940" i="9"/>
  <c r="G938" i="9"/>
  <c r="G937" i="9"/>
  <c r="G936" i="9"/>
  <c r="G935" i="9"/>
  <c r="G934" i="9"/>
  <c r="G933" i="9"/>
  <c r="G932" i="9"/>
  <c r="G931" i="9"/>
  <c r="G930" i="9"/>
  <c r="G929" i="9"/>
  <c r="G928" i="9"/>
  <c r="G926" i="9"/>
  <c r="G925" i="9"/>
  <c r="G924" i="9"/>
  <c r="G923" i="9"/>
  <c r="G922" i="9"/>
  <c r="G921" i="9"/>
  <c r="G920" i="9"/>
  <c r="G919" i="9"/>
  <c r="G918" i="9"/>
  <c r="G917" i="9"/>
  <c r="G916" i="9"/>
  <c r="G914" i="9"/>
  <c r="G913" i="9"/>
  <c r="G912" i="9"/>
  <c r="G911" i="9"/>
  <c r="G910" i="9"/>
  <c r="G909" i="9"/>
  <c r="G908" i="9"/>
  <c r="G907" i="9"/>
  <c r="G906" i="9"/>
  <c r="G905" i="9"/>
  <c r="G904" i="9"/>
  <c r="G903" i="9"/>
  <c r="G902" i="9"/>
  <c r="G900" i="9"/>
  <c r="G899" i="9"/>
  <c r="G897" i="9"/>
  <c r="G896" i="9"/>
  <c r="G895" i="9"/>
  <c r="G893" i="9"/>
  <c r="G891" i="9"/>
  <c r="G890" i="9"/>
  <c r="G889" i="9"/>
  <c r="G888" i="9"/>
  <c r="G887" i="9"/>
  <c r="G886" i="9"/>
  <c r="G884" i="9"/>
  <c r="G881" i="9"/>
  <c r="G880" i="9"/>
  <c r="G879" i="9"/>
  <c r="G878" i="9"/>
  <c r="G877" i="9"/>
  <c r="G876" i="9"/>
  <c r="G875" i="9"/>
  <c r="G873" i="9"/>
  <c r="G872" i="9"/>
  <c r="G870" i="9"/>
  <c r="G869" i="9"/>
  <c r="G868" i="9"/>
  <c r="G867" i="9"/>
  <c r="G866" i="9"/>
  <c r="G865" i="9"/>
  <c r="G864" i="9"/>
  <c r="G863" i="9"/>
  <c r="G862" i="9"/>
  <c r="G861" i="9"/>
  <c r="G860" i="9"/>
  <c r="G859" i="9"/>
  <c r="G858" i="9"/>
  <c r="G857" i="9"/>
  <c r="G856" i="9"/>
  <c r="G855" i="9"/>
  <c r="G854" i="9"/>
  <c r="G853" i="9"/>
  <c r="G852" i="9"/>
  <c r="G850" i="9"/>
  <c r="G849" i="9"/>
  <c r="G848" i="9"/>
  <c r="G847" i="9"/>
  <c r="G846" i="9"/>
  <c r="G845" i="9"/>
  <c r="G844" i="9"/>
  <c r="G843" i="9"/>
  <c r="G842" i="9"/>
  <c r="G841" i="9"/>
  <c r="G840" i="9"/>
  <c r="G839" i="9"/>
  <c r="G838" i="9"/>
  <c r="G837" i="9"/>
  <c r="G836" i="9"/>
  <c r="G835" i="9"/>
  <c r="G834" i="9"/>
  <c r="G833" i="9"/>
  <c r="G831" i="9"/>
  <c r="G830" i="9"/>
  <c r="G829" i="9"/>
  <c r="G828" i="9"/>
  <c r="G827" i="9"/>
  <c r="G825" i="9"/>
  <c r="G824" i="9"/>
  <c r="G823" i="9"/>
  <c r="G822" i="9"/>
  <c r="G821" i="9"/>
  <c r="G820" i="9"/>
  <c r="G819" i="9"/>
  <c r="G818" i="9"/>
  <c r="G817" i="9"/>
  <c r="G816" i="9"/>
  <c r="G815" i="9"/>
  <c r="G814" i="9"/>
  <c r="G813" i="9"/>
  <c r="G812" i="9"/>
  <c r="G811" i="9"/>
  <c r="G810" i="9"/>
  <c r="G808" i="9"/>
  <c r="G807" i="9"/>
  <c r="G806" i="9"/>
  <c r="G805" i="9"/>
  <c r="G804" i="9"/>
  <c r="G803" i="9"/>
  <c r="G802" i="9"/>
  <c r="G801" i="9"/>
  <c r="G800" i="9"/>
  <c r="G799" i="9"/>
  <c r="G798" i="9"/>
  <c r="G797" i="9"/>
  <c r="G796" i="9"/>
  <c r="G795" i="9"/>
  <c r="G794" i="9"/>
  <c r="G793" i="9"/>
  <c r="G792" i="9"/>
  <c r="G791" i="9"/>
  <c r="G790" i="9"/>
  <c r="G789" i="9"/>
  <c r="G788" i="9"/>
  <c r="G787" i="9"/>
  <c r="G786" i="9"/>
  <c r="G784" i="9"/>
  <c r="G783" i="9"/>
  <c r="G782" i="9"/>
  <c r="G781" i="9"/>
  <c r="G780" i="9"/>
  <c r="G779" i="9"/>
  <c r="G778" i="9"/>
  <c r="G777" i="9"/>
  <c r="G776" i="9"/>
  <c r="G775" i="9"/>
  <c r="G774" i="9"/>
  <c r="G773" i="9"/>
  <c r="G772" i="9"/>
  <c r="G771" i="9"/>
  <c r="G770" i="9"/>
  <c r="G769" i="9"/>
  <c r="G768" i="9"/>
  <c r="G767" i="9"/>
  <c r="G766" i="9"/>
  <c r="G764" i="9"/>
  <c r="G762" i="9"/>
  <c r="G761" i="9"/>
  <c r="G759" i="9"/>
  <c r="G758" i="9"/>
  <c r="G757" i="9"/>
  <c r="G756" i="9"/>
  <c r="G755" i="9"/>
  <c r="G753" i="9"/>
  <c r="G752" i="9"/>
  <c r="G751" i="9"/>
  <c r="G750" i="9"/>
  <c r="G749" i="9"/>
  <c r="G748" i="9"/>
  <c r="G746" i="9"/>
  <c r="G745" i="9"/>
  <c r="G744" i="9"/>
  <c r="G743" i="9"/>
  <c r="G742" i="9"/>
  <c r="G741" i="9"/>
  <c r="G740" i="9"/>
  <c r="G739" i="9"/>
  <c r="G738" i="9"/>
  <c r="G737" i="9"/>
  <c r="G736" i="9"/>
  <c r="G735" i="9"/>
  <c r="G734" i="9"/>
  <c r="G733" i="9"/>
  <c r="G731" i="9"/>
  <c r="G730" i="9"/>
  <c r="G728" i="9"/>
  <c r="G727" i="9"/>
  <c r="G726" i="9"/>
  <c r="G725" i="9"/>
  <c r="G724" i="9"/>
  <c r="G722" i="9"/>
  <c r="G721" i="9"/>
  <c r="G720" i="9"/>
  <c r="G718" i="9"/>
  <c r="G717" i="9"/>
  <c r="G715" i="9"/>
  <c r="G714" i="9"/>
  <c r="G713" i="9"/>
  <c r="G712" i="9"/>
  <c r="G710" i="9"/>
  <c r="G709" i="9"/>
  <c r="G708" i="9"/>
  <c r="G707" i="9"/>
  <c r="G706" i="9"/>
  <c r="G705" i="9"/>
  <c r="G704" i="9"/>
  <c r="G702" i="9"/>
  <c r="G701" i="9"/>
  <c r="G700" i="9"/>
  <c r="G699" i="9"/>
  <c r="G697" i="9"/>
  <c r="G696" i="9"/>
  <c r="G695" i="9"/>
  <c r="G693" i="9"/>
  <c r="G691" i="9"/>
  <c r="G690" i="9"/>
  <c r="G689" i="9"/>
  <c r="G688" i="9"/>
  <c r="G687" i="9"/>
  <c r="G686" i="9"/>
  <c r="G685" i="9"/>
  <c r="G684" i="9"/>
  <c r="G683" i="9"/>
  <c r="G682" i="9"/>
  <c r="G681" i="9"/>
  <c r="G679" i="9"/>
  <c r="G678" i="9"/>
  <c r="G676" i="9"/>
  <c r="G675" i="9"/>
  <c r="G674" i="9"/>
  <c r="G673" i="9"/>
  <c r="G672" i="9"/>
  <c r="G671" i="9"/>
  <c r="G670" i="9"/>
  <c r="G669" i="9"/>
  <c r="G668" i="9"/>
  <c r="G667" i="9"/>
  <c r="G666" i="9"/>
  <c r="G664" i="9"/>
  <c r="G663" i="9"/>
  <c r="G662" i="9"/>
  <c r="G661" i="9"/>
  <c r="G660" i="9"/>
  <c r="G659" i="9"/>
  <c r="G658" i="9"/>
  <c r="G657" i="9"/>
  <c r="G656" i="9"/>
  <c r="G655" i="9"/>
  <c r="G654" i="9"/>
  <c r="G653" i="9"/>
  <c r="G652" i="9"/>
  <c r="G651" i="9"/>
  <c r="G650" i="9"/>
  <c r="G649" i="9"/>
  <c r="G648" i="9"/>
  <c r="G647" i="9"/>
  <c r="G646" i="9"/>
  <c r="G645" i="9"/>
  <c r="G644" i="9"/>
  <c r="G643" i="9"/>
  <c r="G642" i="9"/>
  <c r="G641" i="9"/>
  <c r="G640" i="9"/>
  <c r="G639" i="9"/>
  <c r="G638" i="9"/>
  <c r="G637" i="9"/>
  <c r="G636" i="9"/>
  <c r="G635" i="9"/>
  <c r="G634" i="9"/>
  <c r="G633" i="9"/>
  <c r="G632" i="9"/>
  <c r="G631" i="9"/>
  <c r="G630" i="9"/>
  <c r="G629" i="9"/>
  <c r="G628" i="9"/>
  <c r="G626" i="9"/>
  <c r="G625" i="9"/>
  <c r="G624" i="9"/>
  <c r="G623" i="9"/>
  <c r="G622" i="9"/>
  <c r="G621" i="9"/>
  <c r="G620" i="9"/>
  <c r="G619" i="9"/>
  <c r="G618" i="9"/>
  <c r="G617" i="9"/>
  <c r="G616" i="9"/>
  <c r="G615" i="9"/>
  <c r="G614" i="9"/>
  <c r="G613" i="9"/>
  <c r="G612" i="9"/>
  <c r="G610" i="9"/>
  <c r="G609" i="9"/>
  <c r="G608" i="9"/>
  <c r="G607" i="9"/>
  <c r="G606" i="9"/>
  <c r="G605" i="9"/>
  <c r="G603" i="9"/>
  <c r="G602" i="9"/>
  <c r="G601" i="9"/>
  <c r="G599" i="9"/>
  <c r="G598" i="9"/>
  <c r="G597" i="9"/>
  <c r="G596" i="9"/>
  <c r="G595" i="9"/>
  <c r="G594" i="9"/>
  <c r="G593" i="9"/>
  <c r="G592" i="9"/>
  <c r="G591" i="9"/>
  <c r="G590" i="9"/>
  <c r="G589" i="9"/>
  <c r="G588" i="9"/>
  <c r="G587" i="9"/>
  <c r="G586" i="9"/>
  <c r="G585" i="9"/>
  <c r="G584" i="9"/>
  <c r="G583" i="9"/>
  <c r="G582" i="9"/>
  <c r="G581" i="9"/>
  <c r="G580" i="9"/>
  <c r="G579" i="9"/>
  <c r="G578" i="9"/>
  <c r="G576" i="9"/>
  <c r="G574" i="9"/>
  <c r="G573" i="9"/>
  <c r="G572" i="9"/>
  <c r="G571" i="9"/>
  <c r="G570" i="9"/>
  <c r="G568" i="9"/>
  <c r="G567" i="9"/>
  <c r="G566" i="9"/>
  <c r="G565" i="9"/>
  <c r="G564" i="9"/>
  <c r="G563" i="9"/>
  <c r="G562" i="9"/>
  <c r="G561" i="9"/>
  <c r="G560" i="9"/>
  <c r="G559" i="9"/>
  <c r="G558" i="9"/>
  <c r="G557" i="9"/>
  <c r="G556" i="9"/>
  <c r="G555" i="9"/>
  <c r="G554" i="9"/>
  <c r="G553" i="9"/>
  <c r="G552" i="9"/>
  <c r="G550" i="9"/>
  <c r="G549" i="9"/>
  <c r="G548" i="9"/>
  <c r="G547" i="9"/>
  <c r="G545" i="9"/>
  <c r="G544" i="9"/>
  <c r="G542" i="9"/>
  <c r="G541" i="9"/>
  <c r="G539" i="9"/>
  <c r="G538" i="9"/>
  <c r="G536" i="9"/>
  <c r="G535" i="9"/>
  <c r="G533" i="9"/>
  <c r="G532" i="9"/>
  <c r="G531" i="9"/>
  <c r="G530" i="9"/>
  <c r="G529" i="9"/>
  <c r="G528" i="9"/>
  <c r="G527" i="9"/>
  <c r="G525" i="9"/>
  <c r="G524" i="9"/>
  <c r="G523" i="9"/>
  <c r="G521" i="9"/>
  <c r="G520" i="9"/>
  <c r="G519" i="9"/>
  <c r="G517" i="9"/>
  <c r="G516" i="9"/>
  <c r="G514" i="9"/>
  <c r="G513" i="9"/>
  <c r="G511" i="9"/>
  <c r="G510" i="9"/>
  <c r="G509" i="9"/>
  <c r="G508" i="9"/>
  <c r="G507" i="9"/>
  <c r="G506" i="9"/>
  <c r="G505" i="9"/>
  <c r="G503" i="9"/>
  <c r="G502" i="9"/>
  <c r="G501" i="9"/>
  <c r="G500" i="9"/>
  <c r="G499" i="9"/>
  <c r="G497" i="9"/>
  <c r="G496" i="9"/>
  <c r="G495" i="9"/>
  <c r="G494" i="9"/>
  <c r="G493" i="9"/>
  <c r="G492" i="9"/>
  <c r="G491" i="9"/>
  <c r="G490" i="9"/>
  <c r="G489" i="9"/>
  <c r="G488" i="9"/>
  <c r="G487" i="9"/>
  <c r="G486" i="9"/>
  <c r="G484" i="9"/>
  <c r="G483" i="9"/>
  <c r="G482" i="9"/>
  <c r="G481" i="9"/>
  <c r="G479" i="9"/>
  <c r="G478" i="9"/>
  <c r="G476" i="9"/>
  <c r="G475" i="9"/>
  <c r="G474" i="9"/>
  <c r="G473" i="9"/>
  <c r="G471" i="9"/>
  <c r="G470" i="9"/>
  <c r="G469" i="9"/>
  <c r="G467" i="9"/>
  <c r="G464" i="9"/>
  <c r="G460" i="9"/>
  <c r="G459" i="9"/>
  <c r="G458" i="9"/>
  <c r="G457" i="9"/>
  <c r="G455" i="9"/>
  <c r="G454" i="9"/>
  <c r="G453" i="9"/>
  <c r="G452" i="9"/>
  <c r="G451" i="9"/>
  <c r="G450" i="9"/>
  <c r="G449" i="9"/>
  <c r="G448" i="9"/>
  <c r="G447" i="9"/>
  <c r="G446" i="9"/>
  <c r="G445" i="9"/>
  <c r="G444" i="9"/>
  <c r="G443" i="9"/>
  <c r="G442" i="9"/>
  <c r="G440" i="9"/>
  <c r="G439" i="9"/>
  <c r="G438" i="9"/>
  <c r="G437" i="9"/>
  <c r="G436" i="9"/>
  <c r="G435" i="9"/>
  <c r="G434" i="9"/>
  <c r="G432" i="9"/>
  <c r="G431" i="9"/>
  <c r="G430" i="9"/>
  <c r="G429" i="9"/>
  <c r="G428" i="9"/>
  <c r="G427" i="9"/>
  <c r="G426" i="9"/>
  <c r="G425" i="9"/>
  <c r="G424" i="9"/>
  <c r="G423" i="9"/>
  <c r="G422" i="9"/>
  <c r="G421" i="9"/>
  <c r="G420" i="9"/>
  <c r="G419" i="9"/>
  <c r="G418" i="9"/>
  <c r="G416" i="9"/>
  <c r="G415" i="9"/>
  <c r="G413" i="9"/>
  <c r="G412" i="9"/>
  <c r="G411" i="9"/>
  <c r="G410" i="9"/>
  <c r="G409" i="9"/>
  <c r="G407" i="9"/>
  <c r="G406" i="9"/>
  <c r="G405" i="9"/>
  <c r="G404" i="9"/>
  <c r="G403" i="9"/>
  <c r="G402" i="9"/>
  <c r="G401" i="9"/>
  <c r="G400" i="9"/>
  <c r="G399" i="9"/>
  <c r="G398" i="9"/>
  <c r="G397" i="9"/>
  <c r="G396" i="9"/>
  <c r="G395" i="9"/>
  <c r="G394" i="9"/>
  <c r="G393" i="9"/>
  <c r="G392" i="9"/>
  <c r="G390" i="9"/>
  <c r="G389" i="9"/>
  <c r="G388" i="9"/>
  <c r="G387" i="9"/>
  <c r="G385" i="9"/>
  <c r="G384" i="9"/>
  <c r="G383" i="9"/>
  <c r="G382" i="9"/>
  <c r="G380" i="9"/>
  <c r="G379" i="9"/>
  <c r="G378" i="9"/>
  <c r="G377" i="9"/>
  <c r="G376" i="9"/>
  <c r="G375" i="9"/>
  <c r="G374" i="9"/>
  <c r="G373" i="9"/>
  <c r="G372" i="9"/>
  <c r="G370" i="9"/>
  <c r="G369" i="9"/>
  <c r="G368" i="9"/>
  <c r="G367" i="9"/>
  <c r="G366" i="9"/>
  <c r="G365" i="9"/>
  <c r="G364" i="9"/>
  <c r="G363" i="9"/>
  <c r="G361" i="9"/>
  <c r="G360" i="9"/>
  <c r="G359"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5" i="9"/>
  <c r="G324" i="9"/>
  <c r="G323" i="9"/>
  <c r="G322" i="9"/>
  <c r="G320" i="9"/>
  <c r="G318" i="9"/>
  <c r="G317" i="9"/>
  <c r="G316" i="9"/>
  <c r="G315" i="9"/>
  <c r="G314" i="9"/>
  <c r="G312" i="9"/>
  <c r="G311" i="9"/>
  <c r="G310" i="9"/>
  <c r="G309" i="9"/>
  <c r="G308" i="9"/>
  <c r="G307" i="9"/>
  <c r="G306" i="9"/>
  <c r="G305" i="9"/>
  <c r="G303" i="9"/>
  <c r="G302" i="9"/>
  <c r="G301" i="9"/>
  <c r="G300" i="9"/>
  <c r="G299" i="9"/>
  <c r="G298" i="9"/>
  <c r="G296" i="9"/>
  <c r="G295" i="9"/>
  <c r="G294" i="9"/>
  <c r="G292" i="9"/>
  <c r="G291" i="9"/>
  <c r="G290" i="9"/>
  <c r="G289" i="9"/>
  <c r="G288" i="9"/>
  <c r="G286" i="9"/>
  <c r="G285" i="9"/>
  <c r="G284" i="9"/>
  <c r="G283" i="9"/>
  <c r="G281" i="9"/>
  <c r="G280" i="9"/>
  <c r="G279" i="9"/>
  <c r="G277" i="9"/>
  <c r="G276" i="9"/>
  <c r="G275" i="9"/>
  <c r="G274" i="9"/>
  <c r="G273" i="9"/>
  <c r="G272" i="9"/>
  <c r="G270" i="9"/>
  <c r="G269" i="9"/>
  <c r="G268" i="9"/>
  <c r="G267" i="9"/>
  <c r="G266" i="9"/>
  <c r="G265" i="9"/>
  <c r="G264" i="9"/>
  <c r="G263" i="9"/>
  <c r="G262" i="9"/>
  <c r="G261" i="9"/>
  <c r="G260" i="9"/>
  <c r="G259" i="9"/>
  <c r="G258" i="9"/>
  <c r="G257" i="9"/>
  <c r="G255" i="9"/>
  <c r="G254" i="9"/>
  <c r="G253" i="9"/>
  <c r="G252" i="9"/>
  <c r="G250" i="9"/>
  <c r="G249" i="9"/>
  <c r="G248" i="9"/>
  <c r="G246" i="9"/>
  <c r="G245" i="9"/>
  <c r="G244" i="9"/>
  <c r="G243" i="9"/>
  <c r="G242" i="9"/>
  <c r="G241" i="9"/>
  <c r="G240" i="9"/>
  <c r="G239" i="9"/>
  <c r="G238" i="9"/>
  <c r="G236" i="9"/>
  <c r="G235" i="9"/>
  <c r="G234" i="9"/>
  <c r="G232" i="9"/>
  <c r="G231" i="9"/>
  <c r="G230" i="9"/>
  <c r="G229" i="9"/>
  <c r="G228" i="9"/>
  <c r="G227" i="9"/>
  <c r="G226" i="9"/>
  <c r="G225" i="9"/>
  <c r="G224" i="9"/>
  <c r="G222" i="9"/>
  <c r="G221" i="9"/>
  <c r="G220" i="9"/>
  <c r="G219" i="9"/>
  <c r="G218" i="9"/>
  <c r="G217" i="9"/>
  <c r="G216" i="9"/>
  <c r="G215" i="9"/>
  <c r="G214" i="9"/>
  <c r="G213" i="9"/>
  <c r="G212" i="9"/>
  <c r="G211" i="9"/>
  <c r="G210" i="9"/>
  <c r="G209" i="9"/>
  <c r="G208" i="9"/>
  <c r="G206" i="9"/>
  <c r="G205" i="9"/>
  <c r="G204" i="9"/>
  <c r="G203" i="9"/>
  <c r="G202" i="9"/>
  <c r="G201" i="9"/>
  <c r="G200" i="9"/>
  <c r="G199" i="9"/>
  <c r="G198" i="9"/>
  <c r="G197" i="9"/>
  <c r="G195" i="9"/>
  <c r="G194" i="9"/>
  <c r="G193" i="9"/>
  <c r="G192" i="9"/>
  <c r="G190" i="9"/>
  <c r="G189" i="9"/>
  <c r="G188" i="9"/>
  <c r="G187" i="9"/>
  <c r="G186" i="9"/>
  <c r="G185" i="9"/>
  <c r="G184" i="9"/>
  <c r="G182" i="9"/>
  <c r="G181" i="9"/>
  <c r="G180" i="9"/>
  <c r="G179" i="9"/>
  <c r="G178" i="9"/>
  <c r="G176" i="9"/>
  <c r="G175" i="9"/>
  <c r="G174" i="9"/>
  <c r="G173" i="9"/>
  <c r="G171" i="9"/>
  <c r="G170" i="9"/>
  <c r="G169" i="9"/>
  <c r="G168" i="9"/>
  <c r="G167" i="9"/>
  <c r="G166" i="9"/>
  <c r="G165" i="9"/>
  <c r="G163" i="9"/>
  <c r="G161" i="9"/>
  <c r="G160" i="9"/>
  <c r="G159" i="9"/>
  <c r="G158" i="9"/>
  <c r="G156" i="9"/>
  <c r="G155" i="9"/>
  <c r="G153" i="9"/>
  <c r="G152" i="9"/>
  <c r="G150" i="9"/>
  <c r="G149" i="9"/>
  <c r="G148" i="9"/>
  <c r="G147" i="9"/>
  <c r="G146" i="9"/>
  <c r="G145" i="9"/>
  <c r="G144" i="9"/>
  <c r="G143" i="9"/>
  <c r="G142" i="9"/>
  <c r="G141" i="9"/>
  <c r="G140" i="9"/>
  <c r="G139" i="9"/>
  <c r="G138" i="9"/>
  <c r="G137" i="9"/>
  <c r="G136" i="9"/>
  <c r="G135" i="9"/>
  <c r="G134" i="9"/>
  <c r="G133" i="9"/>
  <c r="G132" i="9"/>
  <c r="G131" i="9"/>
  <c r="G130" i="9"/>
  <c r="G129" i="9"/>
  <c r="G127" i="9"/>
  <c r="G124" i="9"/>
  <c r="G122" i="9"/>
  <c r="G121" i="9"/>
  <c r="G120" i="9"/>
  <c r="G119" i="9"/>
  <c r="G118" i="9"/>
  <c r="G117" i="9"/>
  <c r="G116" i="9"/>
  <c r="G114" i="9"/>
  <c r="G113" i="9"/>
  <c r="G111" i="9"/>
  <c r="G110" i="9"/>
  <c r="G109" i="9"/>
  <c r="G108" i="9"/>
  <c r="G106" i="9"/>
  <c r="G105" i="9"/>
  <c r="G103" i="9"/>
  <c r="G102" i="9"/>
  <c r="G100" i="9"/>
  <c r="G99" i="9"/>
  <c r="G98" i="9"/>
  <c r="G96" i="9"/>
  <c r="G95" i="9"/>
  <c r="G94" i="9"/>
  <c r="G93" i="9"/>
  <c r="G92" i="9"/>
  <c r="G91" i="9"/>
  <c r="G90" i="9"/>
  <c r="G89" i="9"/>
  <c r="G87" i="9"/>
  <c r="G86" i="9"/>
  <c r="G85"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5" i="9"/>
  <c r="G44" i="9"/>
  <c r="G43" i="9"/>
  <c r="G42" i="9"/>
  <c r="G41" i="9"/>
  <c r="G40" i="9"/>
  <c r="G39" i="9"/>
  <c r="G38" i="9"/>
  <c r="G37" i="9"/>
  <c r="G35" i="9"/>
  <c r="G34" i="9"/>
  <c r="G32" i="9"/>
  <c r="G31" i="9"/>
  <c r="G30" i="9"/>
  <c r="G28" i="9"/>
  <c r="G26" i="9"/>
  <c r="G25" i="9"/>
  <c r="G24" i="9"/>
  <c r="G22" i="9"/>
  <c r="G21" i="9"/>
  <c r="G20" i="9"/>
  <c r="G19" i="9"/>
  <c r="G18" i="9"/>
  <c r="G17" i="9"/>
  <c r="G16" i="9"/>
  <c r="G14" i="9"/>
  <c r="G13" i="9"/>
  <c r="G12" i="9"/>
  <c r="G11" i="9"/>
  <c r="G10" i="9"/>
  <c r="G9" i="9"/>
  <c r="C73" i="6"/>
  <c r="B73" i="6"/>
  <c r="C72" i="6"/>
  <c r="C71" i="6"/>
  <c r="C70" i="6"/>
  <c r="C69" i="6"/>
  <c r="C68" i="6"/>
  <c r="C67" i="6"/>
  <c r="C66" i="6"/>
  <c r="C65" i="6"/>
  <c r="U56" i="6"/>
  <c r="T56" i="6"/>
  <c r="S56" i="6"/>
  <c r="R56" i="6"/>
  <c r="Q56" i="6"/>
  <c r="P56" i="6"/>
  <c r="O56" i="6"/>
  <c r="N56" i="6"/>
  <c r="M56" i="6"/>
  <c r="L56" i="6"/>
  <c r="K56" i="6"/>
  <c r="J56" i="6"/>
  <c r="I56" i="6"/>
  <c r="H56" i="6"/>
  <c r="G56" i="6"/>
  <c r="F56" i="6"/>
  <c r="E56" i="6"/>
  <c r="D56" i="6"/>
  <c r="C56" i="6"/>
  <c r="B56" i="6"/>
  <c r="C55" i="6"/>
  <c r="U54" i="6"/>
  <c r="S54" i="6"/>
  <c r="Q54" i="6"/>
  <c r="O54" i="6"/>
  <c r="M54" i="6"/>
  <c r="K54" i="6"/>
  <c r="I54" i="6"/>
  <c r="H54" i="6"/>
  <c r="G54" i="6"/>
  <c r="F54" i="6"/>
  <c r="E54" i="6"/>
  <c r="D54" i="6"/>
  <c r="C54" i="6"/>
  <c r="B54" i="6"/>
  <c r="U53" i="6"/>
  <c r="S53" i="6"/>
  <c r="Q53" i="6"/>
  <c r="O53" i="6"/>
  <c r="M53" i="6"/>
  <c r="K53" i="6"/>
  <c r="I53" i="6"/>
  <c r="H53" i="6"/>
  <c r="G53" i="6"/>
  <c r="F53" i="6"/>
  <c r="E53" i="6"/>
  <c r="D53" i="6"/>
  <c r="C53" i="6"/>
  <c r="B53" i="6"/>
  <c r="U52" i="6"/>
  <c r="S52" i="6"/>
  <c r="Q52" i="6"/>
  <c r="O52" i="6"/>
  <c r="M52" i="6"/>
  <c r="K52" i="6"/>
  <c r="I52" i="6"/>
  <c r="G52" i="6"/>
  <c r="E52" i="6"/>
  <c r="C52" i="6"/>
  <c r="U51" i="6"/>
  <c r="S51" i="6"/>
  <c r="Q51" i="6"/>
  <c r="O51" i="6"/>
  <c r="M51" i="6"/>
  <c r="K51" i="6"/>
  <c r="I51" i="6"/>
  <c r="G51" i="6"/>
  <c r="E51" i="6"/>
  <c r="C51" i="6"/>
  <c r="U50" i="6"/>
  <c r="S50" i="6"/>
  <c r="Q50" i="6"/>
  <c r="O50" i="6"/>
  <c r="M50" i="6"/>
  <c r="K50" i="6"/>
  <c r="I50" i="6"/>
  <c r="G50" i="6"/>
  <c r="E50" i="6"/>
  <c r="C50" i="6"/>
  <c r="U49" i="6"/>
  <c r="S49" i="6"/>
  <c r="Q49" i="6"/>
  <c r="O49" i="6"/>
  <c r="M49" i="6"/>
  <c r="K49" i="6"/>
  <c r="I49" i="6"/>
  <c r="G49" i="6"/>
  <c r="E49" i="6"/>
  <c r="C49" i="6"/>
  <c r="U48" i="6"/>
  <c r="S48" i="6"/>
  <c r="Q48" i="6"/>
  <c r="O48" i="6"/>
  <c r="M48" i="6"/>
  <c r="K48" i="6"/>
  <c r="I48" i="6"/>
  <c r="G48" i="6"/>
  <c r="E48" i="6"/>
  <c r="C48" i="6"/>
  <c r="U47" i="6"/>
  <c r="S47" i="6"/>
  <c r="Q47" i="6"/>
  <c r="O47" i="6"/>
  <c r="M47" i="6"/>
  <c r="K47" i="6"/>
  <c r="I47" i="6"/>
  <c r="G47" i="6"/>
  <c r="E47" i="6"/>
  <c r="C47" i="6"/>
  <c r="U46" i="6"/>
  <c r="S46" i="6"/>
  <c r="Q46" i="6"/>
  <c r="O46" i="6"/>
  <c r="M46" i="6"/>
  <c r="K46" i="6"/>
  <c r="I46" i="6"/>
  <c r="G46" i="6"/>
  <c r="E46" i="6"/>
  <c r="C46" i="6"/>
  <c r="U45" i="6"/>
  <c r="S45" i="6"/>
  <c r="Q45" i="6"/>
  <c r="O45" i="6"/>
  <c r="M45" i="6"/>
  <c r="K45" i="6"/>
  <c r="I45" i="6"/>
  <c r="G45" i="6"/>
  <c r="E45" i="6"/>
  <c r="C45" i="6"/>
  <c r="U44" i="6"/>
  <c r="S44" i="6"/>
  <c r="Q44" i="6"/>
  <c r="O44" i="6"/>
  <c r="M44" i="6"/>
  <c r="K44" i="6"/>
  <c r="I44" i="6"/>
  <c r="G44" i="6"/>
  <c r="E44" i="6"/>
  <c r="D44" i="6"/>
  <c r="C44" i="6"/>
  <c r="E43" i="6"/>
  <c r="C43" i="6"/>
  <c r="C36" i="6"/>
  <c r="B36" i="6"/>
  <c r="C35" i="6"/>
  <c r="C34" i="6"/>
  <c r="C33" i="6"/>
  <c r="C32" i="6"/>
  <c r="C31" i="6"/>
  <c r="J16" i="6"/>
  <c r="I16" i="6"/>
  <c r="H16" i="6"/>
  <c r="G16" i="6"/>
  <c r="F16" i="6"/>
  <c r="E16" i="6"/>
  <c r="J15" i="6"/>
  <c r="I15" i="6"/>
  <c r="H15" i="6"/>
  <c r="G15" i="6"/>
  <c r="F15" i="6"/>
  <c r="E15" i="6"/>
  <c r="J7" i="6"/>
  <c r="I7" i="6"/>
  <c r="H7" i="6"/>
  <c r="G7" i="6"/>
  <c r="F7" i="6"/>
  <c r="E7" i="6"/>
  <c r="J6" i="6"/>
  <c r="I6" i="6"/>
  <c r="H6" i="6"/>
  <c r="G6" i="6"/>
  <c r="F6" i="6"/>
  <c r="E6" i="6"/>
  <c r="I36" i="2"/>
  <c r="H36" i="2"/>
  <c r="G36" i="2"/>
  <c r="F36" i="2"/>
  <c r="E36" i="2"/>
  <c r="D36" i="2"/>
  <c r="I27" i="1"/>
  <c r="H27" i="1"/>
  <c r="G27" i="1"/>
  <c r="F27" i="1"/>
  <c r="E27" i="1"/>
  <c r="D27" i="1"/>
</calcChain>
</file>

<file path=xl/sharedStrings.xml><?xml version="1.0" encoding="utf-8"?>
<sst xmlns="http://schemas.openxmlformats.org/spreadsheetml/2006/main" count="19840" uniqueCount="5475">
  <si>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</si>
  <si>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</si>
  <si>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</si>
  <si>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</si>
  <si>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</si>
  <si>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</si>
  <si>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</si>
  <si>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</si>
  <si>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</si>
  <si>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</si>
  <si>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</si>
  <si>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</si>
  <si>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</si>
  <si>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Rok 2014</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</si>
  <si>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</si>
  <si>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</si>
  <si>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</si>
  <si>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</si>
  <si>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</si>
  <si>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</si>
  <si>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</si>
  <si>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</si>
  <si>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</si>
  <si>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</si>
  <si>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</si>
  <si>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</si>
  <si>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</si>
  <si>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</si>
  <si>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</si>
  <si>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</si>
  <si>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</si>
  <si>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</si>
  <si>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</si>
  <si>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</si>
  <si>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</si>
  <si>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</si>
  <si>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</si>
  <si>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</si>
  <si>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</si>
  <si>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</si>
  <si>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</si>
  <si>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</si>
  <si>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</si>
  <si>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</si>
  <si>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</si>
  <si>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</si>
  <si>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</si>
  <si>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</si>
  <si>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</si>
  <si>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</si>
  <si>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</si>
  <si>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</si>
  <si>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</si>
  <si>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</si>
  <si>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</si>
  <si>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</si>
  <si>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</si>
  <si>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Rok 2016</t>
  </si>
  <si>
    <t>Rok 2017</t>
  </si>
  <si>
    <t>Doprava a chytrý region</t>
  </si>
  <si>
    <t>Rok 2018</t>
  </si>
  <si>
    <t>Rok 2019</t>
  </si>
  <si>
    <t>PLNĚNÍ ROZPOČTU MORAVSKOSLEZSKÉHO KRAJE K 31. 12. 2019</t>
  </si>
  <si>
    <t>PŘÍJMY</t>
  </si>
  <si>
    <t>OdPa</t>
  </si>
  <si>
    <t>Položka</t>
  </si>
  <si>
    <t>Text</t>
  </si>
  <si>
    <t>Schválený rozpočet</t>
  </si>
  <si>
    <t>Upravený rozpočet</t>
  </si>
  <si>
    <t>% plnění UR</t>
  </si>
  <si>
    <t>-</t>
  </si>
  <si>
    <t>Daň z příjmů fyzických osob placená plátci</t>
  </si>
  <si>
    <t>Daň z příjmů fyzických osob placená poplatníky</t>
  </si>
  <si>
    <t>Daň z příjmů fyzických osob vybíraná srážkou</t>
  </si>
  <si>
    <t>Daň z příjmů právnických osob</t>
  </si>
  <si>
    <t>Daň z příjmů právnických osob za kraje</t>
  </si>
  <si>
    <t>Daň z přidané hodnoty</t>
  </si>
  <si>
    <t>Poplatky za znečišťování ovzduší</t>
  </si>
  <si>
    <t>Správní poplatky</t>
  </si>
  <si>
    <t>Příjmy z poskytování služeb a výrobků</t>
  </si>
  <si>
    <t>Sankční platby přijaté od jiných subjektů</t>
  </si>
  <si>
    <t>Přijaté nekapitálové příspěvky a náhrady</t>
  </si>
  <si>
    <t>Ostatní nedaňové příjmy jinde nezařazené</t>
  </si>
  <si>
    <t>Příjmy z prodeje krátkodobého a drobného dlouhodobého majetku</t>
  </si>
  <si>
    <t>Silnice</t>
  </si>
  <si>
    <t>Ostatní záležitosti v silniční dopravě</t>
  </si>
  <si>
    <t>Příjmy z pronájmu ostatních nemovitých věcí a jejich částí</t>
  </si>
  <si>
    <t>Letiště</t>
  </si>
  <si>
    <t>Dopravní obslužnost veřejnými službami</t>
  </si>
  <si>
    <t>Ostatní záležitosti v dopravě</t>
  </si>
  <si>
    <t>Ostatní správa ve vodním hospodářství</t>
  </si>
  <si>
    <t>Platby za odebrané množství podzemní vody a za správu vodních toků</t>
  </si>
  <si>
    <t>Ostatní záležitosti vodního hospodářství</t>
  </si>
  <si>
    <t>Gymnázia</t>
  </si>
  <si>
    <t>Střední odborné školy</t>
  </si>
  <si>
    <t>Přijaté neinvestiční dary</t>
  </si>
  <si>
    <t>Střední školy poskytující střední vzdělání s výučním listem</t>
  </si>
  <si>
    <t>Odvody příspěvkových organizací</t>
  </si>
  <si>
    <t>Ostatní záležitosti vzdělávání</t>
  </si>
  <si>
    <t>Divadelní činnost</t>
  </si>
  <si>
    <t>Výstavní činnosti v kultuře</t>
  </si>
  <si>
    <t>Ostatní záležitosti kultury</t>
  </si>
  <si>
    <t>Zachování a obnova kulturních památek</t>
  </si>
  <si>
    <t>Ostatní příjmy z vlastní činnosti</t>
  </si>
  <si>
    <t>Ostatní sportovní činnost</t>
  </si>
  <si>
    <t>Využití volného času dětí a mládeže</t>
  </si>
  <si>
    <t>Ostatní přijaté vratky transferů</t>
  </si>
  <si>
    <t>Ostatní nemocnice</t>
  </si>
  <si>
    <t>Lázeňské léčebny, ozdravovny, sanatoria</t>
  </si>
  <si>
    <t xml:space="preserve">Prevence před drogami, alkoholem, nikotinem a jinými závislostmi </t>
  </si>
  <si>
    <t>Ostatní činnost ve zdravotnictví</t>
  </si>
  <si>
    <t>Územní rozvoj</t>
  </si>
  <si>
    <t>Příjmy z pronájmu pozemků</t>
  </si>
  <si>
    <t>Komunální služby a územní rozvoj jinde nezařazené</t>
  </si>
  <si>
    <t>Sankční platby přijaté od státu, obcí a krajů</t>
  </si>
  <si>
    <t>Monitoring ochrany ovzduší</t>
  </si>
  <si>
    <t>Ostatní činnosti k ochraně ovzduší</t>
  </si>
  <si>
    <t>Ostatní správa v ochraně životního prostředí</t>
  </si>
  <si>
    <t>Ost. činnosti souvis. se službami pro obyvatelstvo</t>
  </si>
  <si>
    <t>Ostatní dávky sociální pomoci</t>
  </si>
  <si>
    <t>Ostatní sociální péče a pomoc dětem a mládeži</t>
  </si>
  <si>
    <t>Ostatní sociální péče a pomoc rodině a manželství</t>
  </si>
  <si>
    <t>Domovy pro seniory</t>
  </si>
  <si>
    <t>Osobní asistence, pečovatelská služba a podpora samostatného bydlení</t>
  </si>
  <si>
    <t>Domovy pro osoby se zdravotním postižením a domovy se zvláštním režimem</t>
  </si>
  <si>
    <t>Sociálně terapeutické dílny</t>
  </si>
  <si>
    <t>Ostatní odvody příspěvkových organizací</t>
  </si>
  <si>
    <t>Příjmy z finančního vypořádání minulých let mezi krajem a obcemi</t>
  </si>
  <si>
    <t>Ostatní záležitosti sociálních věcí a politiky zaměstnanosti</t>
  </si>
  <si>
    <t>Zabezpečení potřeb ozbrojených sil</t>
  </si>
  <si>
    <t>Ostatní správa v oblasti krizového řízení</t>
  </si>
  <si>
    <t>Požární ochrana - profesionální část</t>
  </si>
  <si>
    <t>Požární ochrana - dobrovolná část</t>
  </si>
  <si>
    <t>Přijaté vratky transferů od jiných veřejných rozpočtů</t>
  </si>
  <si>
    <t>Operační a informační střediska integrovaného záchranného systému</t>
  </si>
  <si>
    <t>Zastupitelstva krajů</t>
  </si>
  <si>
    <t>Ostatní příjmy z pronájmu majetku</t>
  </si>
  <si>
    <t>Kursové rozdíly v příjmech</t>
  </si>
  <si>
    <t>Přijaté pojistné náhrady</t>
  </si>
  <si>
    <t>Neidentifikované příjmy</t>
  </si>
  <si>
    <t>Činnost regionální správy</t>
  </si>
  <si>
    <t>Příjmy z úroků (část)</t>
  </si>
  <si>
    <t>Obecné příjmy a výdaje z finančních operací</t>
  </si>
  <si>
    <t>Pojištění funkčně nespecifikované</t>
  </si>
  <si>
    <t>Ostatní příjmy z finančního vypořádání předchozích let od jiných veřejných rozpočtů</t>
  </si>
  <si>
    <t>Příjmy z finančního vypořádání minulých let mezi regionální radou a kraji, obcemi a dobrovolnými svazky obcí</t>
  </si>
  <si>
    <t>Finanční vypořádání minulých let</t>
  </si>
  <si>
    <t>Ostatní činnosti jinde nezařazené</t>
  </si>
  <si>
    <t>Splátky půjčených prostředků od podnikatelských nefinančních subjektů - právnických osob</t>
  </si>
  <si>
    <t>Splátky půjčených prostředků od obecně prospěšných společností a podobných subjektů</t>
  </si>
  <si>
    <t>Splátky půjčených prostředků od obcí</t>
  </si>
  <si>
    <t>Splátky půjčených prostředků od příspěvkových organizací</t>
  </si>
  <si>
    <t xml:space="preserve">      </t>
  </si>
  <si>
    <t>Přijaté splátky půjčených prostředků</t>
  </si>
  <si>
    <t>Příjmy z prodeje ostatního hmotného dlouhodobého majetku</t>
  </si>
  <si>
    <t>Příjmy z prodeje pozemků</t>
  </si>
  <si>
    <t>Příjmy z prodeje ostatních nemovitých věcí a jejich částí</t>
  </si>
  <si>
    <t>Ostatní investiční příjmy jinde nezařazené</t>
  </si>
  <si>
    <t>Přijaté transfery</t>
  </si>
  <si>
    <t>Neinvestiční přijaté transfery z všeobecné pokladní správy státního rozpočtu</t>
  </si>
  <si>
    <t>Neinvestiční přijaté transfery ze státního rozpočtu v rámci souhrnného dotačního vztahu</t>
  </si>
  <si>
    <t>Neinvestiční přijaté transfery ze státních fondů</t>
  </si>
  <si>
    <t>Ostatní neinvestiční přijaté transfery ze státního rozpočtu</t>
  </si>
  <si>
    <t>Neinvestiční převody z Národního fondu</t>
  </si>
  <si>
    <t>Neinvestiční přijaté transfery od obcí</t>
  </si>
  <si>
    <t>Neinvestiční přijaté transfery od krajů</t>
  </si>
  <si>
    <t>Neinvestiční přijaté transfery od cizích států</t>
  </si>
  <si>
    <t>Neinvestiční přijaté transfery od mezinárodních institucí</t>
  </si>
  <si>
    <t>Neinvestiční přijaté transfery</t>
  </si>
  <si>
    <t>Investiční přijaté transfery z všeobecné pokladní správy státního rozpočtu</t>
  </si>
  <si>
    <t>Investiční přijaté transfery ze státních fondů</t>
  </si>
  <si>
    <t>Ostatní investiční přijaté transfery ze státního rozpočtu</t>
  </si>
  <si>
    <t>Investiční přijaté transfery od obcí</t>
  </si>
  <si>
    <t>Investiční přijaté transfery od mezinárodních institucí</t>
  </si>
  <si>
    <t>Investiční přijaté transfery</t>
  </si>
  <si>
    <t>Převody z rozpočtových účtů</t>
  </si>
  <si>
    <t>Ostatní převody z vlastních fondů</t>
  </si>
  <si>
    <t>Převody vlastním fondům v rozpočtech územní úrovně</t>
  </si>
  <si>
    <t>Daňové příjmy celkem</t>
  </si>
  <si>
    <t xml:space="preserve">Nedaňové příjmy celkem        </t>
  </si>
  <si>
    <t>Kapitálové příjmy celkem</t>
  </si>
  <si>
    <t>Přijaté transfery celkem</t>
  </si>
  <si>
    <t xml:space="preserve">Konsolidace příjmů   </t>
  </si>
  <si>
    <t xml:space="preserve">Příjmy celkem        </t>
  </si>
  <si>
    <t>PŘÍJMY PO KONSOLIDACI</t>
  </si>
  <si>
    <t>VÝDAJE</t>
  </si>
  <si>
    <t>Nákup materiálu jinde nezařazený</t>
  </si>
  <si>
    <t>Nákup ostatních služeb</t>
  </si>
  <si>
    <t>Pohoštění</t>
  </si>
  <si>
    <t xml:space="preserve">Neinvestiční transfery spolkům </t>
  </si>
  <si>
    <t>Účelové neinvestiční transfery fyzickým osobám</t>
  </si>
  <si>
    <t>Ostatní zemědělská a potravinářská činnost a rozvoj</t>
  </si>
  <si>
    <t>Neinvestiční transfery nefinančním podnikatelským subjektům - fyzickým osobám</t>
  </si>
  <si>
    <t>Neinvestiční transfery nefinančním podnikatelským subjektům - právnickým osobám</t>
  </si>
  <si>
    <t>Neinvestiční transfery církvím a náboženským společnostem</t>
  </si>
  <si>
    <t>Neinvestiční transfery obcím</t>
  </si>
  <si>
    <t>Ostatní záležitosti lesního hospodářství</t>
  </si>
  <si>
    <t>Rybářství</t>
  </si>
  <si>
    <t>Skupina 1 - Zemědělství, lesní hospodářství a rybářství - celkem</t>
  </si>
  <si>
    <t>Neinvestiční příspěvky zřízeným příspěvkovým organizacím</t>
  </si>
  <si>
    <t>Úspora energie a obnovitelné zdroje</t>
  </si>
  <si>
    <t>Odměny za užití duševního vlastnictví</t>
  </si>
  <si>
    <t>Prádlo, oděv a obuv</t>
  </si>
  <si>
    <t>Drobný hmotný dlouhodobý majetek</t>
  </si>
  <si>
    <t>x</t>
  </si>
  <si>
    <t>Nájemné</t>
  </si>
  <si>
    <t>Cestovné</t>
  </si>
  <si>
    <t>Věcné dary</t>
  </si>
  <si>
    <t>Neinvestiční transfery fundacím, ústavům a obecně prospěšným společnostem</t>
  </si>
  <si>
    <t>Vnitřní obchod</t>
  </si>
  <si>
    <t>Platy zaměstnanců v pracovním poměru vyjma zaměstnanců na služebních místech</t>
  </si>
  <si>
    <t>Ostatní osobní výdaje</t>
  </si>
  <si>
    <t>Povinné pojistné na sociální zabezpečení a příspěvek na státní politiku zaměstnanosti</t>
  </si>
  <si>
    <t>Povinné pojistné na veřejné zdravotní pojištění</t>
  </si>
  <si>
    <t>Povinné pojistné na úrazové pojištění</t>
  </si>
  <si>
    <t>Podlimitní technické zhodnocení</t>
  </si>
  <si>
    <t>Studená voda</t>
  </si>
  <si>
    <t>Teplo</t>
  </si>
  <si>
    <t>Elektrická energie</t>
  </si>
  <si>
    <t>Služby peněžních ústavů</t>
  </si>
  <si>
    <t>Konzultační, poradenské a právní služby</t>
  </si>
  <si>
    <t>Služby školení a vzdělávání</t>
  </si>
  <si>
    <t xml:space="preserve">Zpracování dat a služby související s informačními a komunikačními technologiemi </t>
  </si>
  <si>
    <t>Opravy a udržování</t>
  </si>
  <si>
    <t>Ostatní nákupy jinde nezařazené</t>
  </si>
  <si>
    <t>Ostatní neinvestiční transfery podnikatelským subjektům</t>
  </si>
  <si>
    <t xml:space="preserve">Ostatní neinvestiční transfery veřejným rozpočtům územní úrovně </t>
  </si>
  <si>
    <t>Neinvestiční transfery vysokým školám</t>
  </si>
  <si>
    <t>Neinvestiční transfery cizím příspěvkovým organizacím</t>
  </si>
  <si>
    <t>Platby daní a poplatků státnímu rozpočtu</t>
  </si>
  <si>
    <t>Neinvestiční transfery obyvatelstvu nemající charakter daru</t>
  </si>
  <si>
    <t>Ostatní neinvestiční transfery neziskovým a podobným organizacím</t>
  </si>
  <si>
    <t>Záležitosti průmyslu, stavebnictví, obchodu a služeb jinde nezařazené</t>
  </si>
  <si>
    <t>Neinvestiční transfery zřízeným příspěvkovým organizacím</t>
  </si>
  <si>
    <t>Ostatní záležitosti pozemních komunikací</t>
  </si>
  <si>
    <t>Bezpečnost silničního provozu</t>
  </si>
  <si>
    <t>Železniční dráhy</t>
  </si>
  <si>
    <t>Poskytnuté náhrady</t>
  </si>
  <si>
    <t>Výdaje na dopravní územní obslužnost</t>
  </si>
  <si>
    <t>Neinvestiční transfery krajům</t>
  </si>
  <si>
    <t>Dopravní obslužnost mimo veřejnou službu</t>
  </si>
  <si>
    <t>Odměny za užití počítačových programů</t>
  </si>
  <si>
    <t>Knihy, učební pomůcky a tisk</t>
  </si>
  <si>
    <t>Odvádění a čištění odpadních vod a nakládání s kaly</t>
  </si>
  <si>
    <t>Ostatní neinvestiční výdaje jinde nezařazené</t>
  </si>
  <si>
    <t>Skupina 2 - Průmyslová a ostatní odvětví hospodářství - celkem</t>
  </si>
  <si>
    <t>Mateřské školy</t>
  </si>
  <si>
    <t>Mateřské školy pro děti se speciálními vzdělávacími potřebami</t>
  </si>
  <si>
    <t>Základní školy</t>
  </si>
  <si>
    <t>Neinvestiční půjčené prostředky zřízeným příspěvkovým organizacím</t>
  </si>
  <si>
    <t>Základní školy pro žáky se speciálními vzdělávacími potřebami</t>
  </si>
  <si>
    <t>První stupeň základních škol</t>
  </si>
  <si>
    <t xml:space="preserve">Programové vybavení </t>
  </si>
  <si>
    <t>Střední školy a konzervatoře pro žáky se speciálními vzdělávacími potřebami</t>
  </si>
  <si>
    <t>Střediska praktického vyučování a školní hospodářství</t>
  </si>
  <si>
    <t>Konzervatoře</t>
  </si>
  <si>
    <t>Dětské domovy</t>
  </si>
  <si>
    <t>Školní stravování</t>
  </si>
  <si>
    <t>Školní družiny a kluby</t>
  </si>
  <si>
    <t>Internáty</t>
  </si>
  <si>
    <t>Zařízení výchovného poradenství</t>
  </si>
  <si>
    <t>Domovy mládeže</t>
  </si>
  <si>
    <t>Ostatní zařízení související s výchovou a vzděláváním mládeže</t>
  </si>
  <si>
    <t>Vyšší odborné školy</t>
  </si>
  <si>
    <t>Základní umělecké školy</t>
  </si>
  <si>
    <t>Střediska volného času</t>
  </si>
  <si>
    <t>Mezinárodní spolupráce ve vzdělávání</t>
  </si>
  <si>
    <t>Služby elektronických komunikací</t>
  </si>
  <si>
    <t>Úhrada sankcí jiným rozpočtům</t>
  </si>
  <si>
    <t>Dary obyvatelstvu</t>
  </si>
  <si>
    <t>Převody domněle neoprávněně použitých dotací zpět poskytovateli</t>
  </si>
  <si>
    <t>Hudební činnost</t>
  </si>
  <si>
    <t>Filmová tvorba, distribuce, kina a shromažďování audiovizuálních archiválií</t>
  </si>
  <si>
    <t>Činnosti knihovnické</t>
  </si>
  <si>
    <t>Činnosti muzeí a galerií</t>
  </si>
  <si>
    <t>Vydavatelská činnost</t>
  </si>
  <si>
    <t>Ostatní záležitosti ochrany památek a péče o kulturní dědictví</t>
  </si>
  <si>
    <t>Rozhlas a televize</t>
  </si>
  <si>
    <t>Ostatní záležitosti sdělovacích prostředků</t>
  </si>
  <si>
    <t>Mezinárodní spolupráce v kultuře, církvích a sdělovacích prostředcích</t>
  </si>
  <si>
    <t>Ostatní záležitosti kultury, církví a sdělovacích prostředků</t>
  </si>
  <si>
    <t>Ostatní zájmová činnost a rekreace</t>
  </si>
  <si>
    <t>Fakultní nemocnice</t>
  </si>
  <si>
    <t>Neinvestiční půjčené prostředky nefinančním podnikatelským subjektům - právnickým osobám</t>
  </si>
  <si>
    <t>Hospice</t>
  </si>
  <si>
    <t>Ostatní ústavní péče</t>
  </si>
  <si>
    <t>Ostatní neinvestiční transfery jiným veřejným rozpočtům</t>
  </si>
  <si>
    <t>Hygienická služba a ochrana veřejného zdraví</t>
  </si>
  <si>
    <t>Zdravotnická záchranná služba</t>
  </si>
  <si>
    <t>Ostatní speciální zdravotnická péče</t>
  </si>
  <si>
    <t>Územní plánování</t>
  </si>
  <si>
    <t>Ostatní neinvestiční transfery do zahraničí</t>
  </si>
  <si>
    <t>Členské příspěvky mezinárodním vládním organizacím</t>
  </si>
  <si>
    <t>Podlimitní věcná břemena</t>
  </si>
  <si>
    <t>Úroky vlastní</t>
  </si>
  <si>
    <t>Účastnické poplatky na konference</t>
  </si>
  <si>
    <t>Platby daní a poplatků krajům, obcím a státním fondům</t>
  </si>
  <si>
    <t>Náhrady mezd v době nemoci</t>
  </si>
  <si>
    <t>Změny technologií vytápění</t>
  </si>
  <si>
    <t>Prevence vzniku odpadů</t>
  </si>
  <si>
    <t>Ostatní nakládání s odpady</t>
  </si>
  <si>
    <t>Výdaje na náhrady za nezpůsobenou újmu</t>
  </si>
  <si>
    <t>Ochrana druhů a stanovišť</t>
  </si>
  <si>
    <t>Chráněné části přírody</t>
  </si>
  <si>
    <t>Protierozní, protilavinová a protipožární ochrana</t>
  </si>
  <si>
    <t>Ostatní činností k ochraně přírody a krajiny</t>
  </si>
  <si>
    <t>Ekologická výchova a osvěta</t>
  </si>
  <si>
    <t xml:space="preserve">Poštovní služby </t>
  </si>
  <si>
    <t>Ostatní ekologické záležitosti</t>
  </si>
  <si>
    <t>Ostatní činnosti související se službami pro obyvatelstvo</t>
  </si>
  <si>
    <t>Skupina 3 - Služby pro obyvatelstvo - celkem</t>
  </si>
  <si>
    <t>Aktivní politika zaměstnanosti jinde nezařazená</t>
  </si>
  <si>
    <t>Neinvestiční půjčené prostředky fundacím, ústavům a obecně prospěšným společnostem</t>
  </si>
  <si>
    <t>Neinvestiční půjčené prostředky spolkům</t>
  </si>
  <si>
    <t>Neinvestiční půjčené prostředky církvím a náboženským společnostem</t>
  </si>
  <si>
    <t>Odborné sociální poradenství</t>
  </si>
  <si>
    <t>Ostatní výdaje související se sociálním poradenstvím</t>
  </si>
  <si>
    <t>Zařízení pro děti vyžadující okamžitou pomoc</t>
  </si>
  <si>
    <t>Sociální péče a pomoc přistěhovalcům a vybraným etnikům</t>
  </si>
  <si>
    <t>Sociální rehabilitace</t>
  </si>
  <si>
    <t>Ostatní sociální péče a pomoc ostatním skupinám obyvatelstva</t>
  </si>
  <si>
    <t>Neinvestiční půjčené prostředky obcím</t>
  </si>
  <si>
    <t>Chráněné bydlení</t>
  </si>
  <si>
    <t>Týdenní stacionáře</t>
  </si>
  <si>
    <t>Denní stacionáře a centra denních služeb</t>
  </si>
  <si>
    <t>Sociální služby poskytované ve zdravotnických zařízeních ústavní péče</t>
  </si>
  <si>
    <t>Ostatní služby a činnosti v oblasti sociální péče</t>
  </si>
  <si>
    <t>Raná péče a sociálně aktivizační služby pro rodiny s dětmi</t>
  </si>
  <si>
    <t>Krizová pomoc</t>
  </si>
  <si>
    <t>Domy na půl cesty</t>
  </si>
  <si>
    <t>Azylové domy, nízkoprahová denní centra a noclehárny</t>
  </si>
  <si>
    <t>Nízkoprahová zařízení pro děti a mládež</t>
  </si>
  <si>
    <t>Služby následné péče, terapeutické komunity a kontaktní centra</t>
  </si>
  <si>
    <t>Terénní programy</t>
  </si>
  <si>
    <t>Ostatní služby a činnosti v oblasti sociální prevence</t>
  </si>
  <si>
    <t>Skupina 4 - Sociální věci a politika zaměstnanosti - celkem</t>
  </si>
  <si>
    <t>Ochrana obyvatelstva</t>
  </si>
  <si>
    <t>Ochranné pomůcky</t>
  </si>
  <si>
    <t>Rezerva na krizová opatření</t>
  </si>
  <si>
    <t>Krizová opatření</t>
  </si>
  <si>
    <t>Záležitosti krizového řízení jinde nezařazené</t>
  </si>
  <si>
    <t>Bezpečnost a veřejný pořádek</t>
  </si>
  <si>
    <t>Ostatní záležitosti bezpečnosti, veřejného pořádku</t>
  </si>
  <si>
    <t>Potraviny</t>
  </si>
  <si>
    <t>Ostatní záležitosti požární ochrany</t>
  </si>
  <si>
    <t>Plyn</t>
  </si>
  <si>
    <t>Mezinárodní spolupráce v oblasti požární ochrany a integrovaném záchranném systému</t>
  </si>
  <si>
    <t>Ostatní záležitosti požární ochrany a integrovaného záchranného systému</t>
  </si>
  <si>
    <t>Skupina 5 - Bezpečnost státu a právní ochrana - celkem</t>
  </si>
  <si>
    <t>Ostatní platy</t>
  </si>
  <si>
    <t>Odměny členů zastupitelstev obcí a krajů</t>
  </si>
  <si>
    <t>Ostatní platby za provedenou práci jinde nezařazené</t>
  </si>
  <si>
    <t>Ostatní povinné pojistné placené zaměstnavatelem</t>
  </si>
  <si>
    <t>Kursové rozdíly ve výdajích</t>
  </si>
  <si>
    <t>Pohonné hmoty a maziva</t>
  </si>
  <si>
    <t>Ostatní neinvestiční transfery obyvatelstvu</t>
  </si>
  <si>
    <t>Nespecifikované rezervy</t>
  </si>
  <si>
    <t>Volby do zastupitelstev územních samosprávných celků</t>
  </si>
  <si>
    <t>Volby do Evropského parlamentu</t>
  </si>
  <si>
    <t>Léky a zdravotnický materiál</t>
  </si>
  <si>
    <t>Jistoty</t>
  </si>
  <si>
    <t>Nákup kolků</t>
  </si>
  <si>
    <t>Neinvestiční transfery regionálním radám</t>
  </si>
  <si>
    <t>Činnost regionálních rad</t>
  </si>
  <si>
    <t>Mezinárodní spolupráce (jinde nezařazená)</t>
  </si>
  <si>
    <t>Ostatní finanční operace</t>
  </si>
  <si>
    <t>Vratky transferů poskytnutých z veřejných rozpočtů ústřední úrovně</t>
  </si>
  <si>
    <t>Skupina 6 - Všeobecná veřejná správa a služby - celkem</t>
  </si>
  <si>
    <t>Převody fondu kulturních a sociálních potřeb a sociálnímu fondu obcí a krajů</t>
  </si>
  <si>
    <t>Převody vlastním rozpočtovým účtům</t>
  </si>
  <si>
    <t>Převody do vlastní pokladny</t>
  </si>
  <si>
    <t>Ostatní převody vlastním fondům</t>
  </si>
  <si>
    <t xml:space="preserve">Investiční transfery spolkům </t>
  </si>
  <si>
    <t>Investiční transfery zřízeným příspěvkovým organizacím</t>
  </si>
  <si>
    <t>Ostatní nákupy dlouhodobého nehmotného majetku</t>
  </si>
  <si>
    <t>Stroje, přístroje a zařízení</t>
  </si>
  <si>
    <t>Dopravní prostředky</t>
  </si>
  <si>
    <t>Nákup dlouhodobého hmotného majetku jinde nezařazený</t>
  </si>
  <si>
    <t>Investiční transfery nefinančním podnikatelským subjektům - fyzickým osobám</t>
  </si>
  <si>
    <t>Investiční transfery nefinančním podnikatelským subjektům - právnickým osobám</t>
  </si>
  <si>
    <t>Investiční transfery fundacím, ústavům a obecně prospěšným společnostem</t>
  </si>
  <si>
    <t>Investiční transfery obcím</t>
  </si>
  <si>
    <t>Ostatní investiční transfery veřejným rozpočtům územní úrovně</t>
  </si>
  <si>
    <t>Budovy, haly a stavby</t>
  </si>
  <si>
    <t>Pozemky</t>
  </si>
  <si>
    <t>Jiné investiční transfery zřízeným příspěvkovým organizacím</t>
  </si>
  <si>
    <t>Programové vybavení</t>
  </si>
  <si>
    <t>Výpočetní technika</t>
  </si>
  <si>
    <t>Nákup akcií</t>
  </si>
  <si>
    <t>Investiční transfery vysokým školám</t>
  </si>
  <si>
    <t>Investiční půjčené prostředky zřízeným příspěvkovým organizacím</t>
  </si>
  <si>
    <t>Investiční transfery církvím a náboženským společnostem</t>
  </si>
  <si>
    <t>Pořízení, zachování a obnova hodnot místního kulturního, národního a historického povědomí</t>
  </si>
  <si>
    <t>Investiční transfery obecním a krajským nemocnicím - obchodním společnostem</t>
  </si>
  <si>
    <t>Investiční půjčené prostředky obcím</t>
  </si>
  <si>
    <t>Účelové investiční transfery nepodnikajícím fyzickým osobám</t>
  </si>
  <si>
    <t>Ostatní investiční transfery podnikatelským subjektům</t>
  </si>
  <si>
    <t>Ostatní investiční transfery jiným veřejným rozpočtům</t>
  </si>
  <si>
    <t>Rezervy kapitálových výdajů</t>
  </si>
  <si>
    <t xml:space="preserve">Běžné výdaje celkem  </t>
  </si>
  <si>
    <t>Kapitálové výdaje celkem</t>
  </si>
  <si>
    <t xml:space="preserve">Konsolidace výdajů   </t>
  </si>
  <si>
    <t xml:space="preserve">Výdaje celkem        </t>
  </si>
  <si>
    <t>VÝDAJE PO KONSOLIDACI</t>
  </si>
  <si>
    <t>PŘEHLED DOTAČNÍCH PROGRAMŮ PODPOŘENÝCH Z ROZPOČTU KRAJE
V ROCE 2019</t>
  </si>
  <si>
    <t>Akce</t>
  </si>
  <si>
    <t>Plnění UR (%)</t>
  </si>
  <si>
    <t>Program na podporu dobrovolných hasičů</t>
  </si>
  <si>
    <t>Odvětví krizového řízení celkem</t>
  </si>
  <si>
    <t>Program podpory aktivit příslušníků národnostních menšin žijících na území Moravskoslezského kraje</t>
  </si>
  <si>
    <t xml:space="preserve">Program obnovy kulturních památek a památkově chráněných nemovitostí v Moravskoslezském kraji </t>
  </si>
  <si>
    <t>Program podpory aktivit v oblasti kultury v Moravskoslezském kraji</t>
  </si>
  <si>
    <t>Program obnovy památek nadregionálního významu v Moravskoslezském kraji</t>
  </si>
  <si>
    <t>Odvětví kultury celkem</t>
  </si>
  <si>
    <t xml:space="preserve">Podpora obnovy a rozvoje venkova Moravskoslezského kraje </t>
  </si>
  <si>
    <t xml:space="preserve">Program na podporu přípravy projektové dokumentace </t>
  </si>
  <si>
    <t>Podpora vědy a výzkumu v Moravskoslezském kraji</t>
  </si>
  <si>
    <t>Podpora podnikání v Moravskoslezském kraji</t>
  </si>
  <si>
    <t>Program na podporu financování akcí s podporou EU</t>
  </si>
  <si>
    <t>Program na podporu stáží žáků a studentů ve firmách</t>
  </si>
  <si>
    <t>Podpora znevýhodněných oblastí Moravskoslezského kraje</t>
  </si>
  <si>
    <t>Podpora dobrovolných aktivit v oblasti udržitelného rozvoje a místní Agendy 21</t>
  </si>
  <si>
    <t>Odvětví regionálního rozvoje celkem</t>
  </si>
  <si>
    <t>Úprava lyžařských běžeckých tras v Moravskoslezském kraji</t>
  </si>
  <si>
    <t>Podpora turistických informačních center v Moravskoslezském kraji</t>
  </si>
  <si>
    <t>Podpora cestovního ruchu v Moravskoslezském kraji</t>
  </si>
  <si>
    <t>Program na podporu technických atraktivit</t>
  </si>
  <si>
    <t>1743+8700+5883</t>
  </si>
  <si>
    <t>Podpora systému destinačního managementu turistických oblastí</t>
  </si>
  <si>
    <t>Podpora cykloturistiky v Moravskoslezském kraji</t>
  </si>
  <si>
    <t>Odvětví cestovního ruchu celkem</t>
  </si>
  <si>
    <t>Program na podporu zdravého stárnutí v Moravskoslezském kraji</t>
  </si>
  <si>
    <t>Program na podporu neinvestičních aktivit z oblasti prevence kriminality</t>
  </si>
  <si>
    <t>Program realizace specifických aktivit Moravskoslezského krajského plánu vyrovnávání příležitostí pro občany se zdravotním postižením</t>
  </si>
  <si>
    <t>Program na podporu zvýšení kvality sociálních služeb poskytovaných v Moravskoslezském kraji</t>
  </si>
  <si>
    <t>Program podpory činností v oblasti rodinné politiky, sociálně právní ochrany dětí a navazujících činností v sociálních službách</t>
  </si>
  <si>
    <t>Program na podporu financování běžných výdajů souvisejících s poskytováním sociálních služeb včetně realizace protidrogové politiky kraje</t>
  </si>
  <si>
    <t>Program na podporu komunitní práce a na zmírňování následků sociálního vyloučení v sociálně vyloučených lokalitách Moravskoslezského kraje</t>
  </si>
  <si>
    <t>Program na podporu poskytování sociálních služeb</t>
  </si>
  <si>
    <t>1778+8406</t>
  </si>
  <si>
    <t>Program pro poskytování návratných finančních výpomocí z Fondu sociálních služeb</t>
  </si>
  <si>
    <t>Odvětví sociálních věcí celkem</t>
  </si>
  <si>
    <t>Podpora technických a přírodovědných aktivit v oblastech využití volného času dětí a mládeže, celoživotního vzdělávání osob se zdravotním postižením a podpora miniprojektů mládeže</t>
  </si>
  <si>
    <t>Podpora aktivit v oblasti prevence rizikových projevů chování u dětí a mládeže</t>
  </si>
  <si>
    <t>1762+8312</t>
  </si>
  <si>
    <t>Podpora významných sportovních akcí v Moravskoslezském kraji a sportovní reprezentace Moravskoslezského kraje na mezinárodní úrovni</t>
  </si>
  <si>
    <t>Podpora volnočasových aktivit a informačních center pro mládež na krajské úrovni</t>
  </si>
  <si>
    <t>Podpora vrcholového sportu v Moravskoslezském kraji</t>
  </si>
  <si>
    <t>Odvětví školství celkem</t>
  </si>
  <si>
    <t>Program na podporu projektů ve zdravotnictví</t>
  </si>
  <si>
    <t>Specializační vzdělávání všeobecných praktických lékařů pro dospělé a praktických lékařů pro děti a dorost</t>
  </si>
  <si>
    <t>Podpora hospicové péče</t>
  </si>
  <si>
    <t>Odvětví zdravotnictví celkem</t>
  </si>
  <si>
    <t>Drobné vodohospodářské akce</t>
  </si>
  <si>
    <t>Podpora hospodaření v lesích v Moravskoslezském kraji</t>
  </si>
  <si>
    <t>Podpora včelařství v Moravskoslezském kraji</t>
  </si>
  <si>
    <t>Studie pro optimalizaci obecních systémů nakládání s odpady</t>
  </si>
  <si>
    <t xml:space="preserve">Podpora návrhu řešení nakládání s vodami na území, příp. části území, obce </t>
  </si>
  <si>
    <t>Ozdravné pobyty pro děti předškolního věku</t>
  </si>
  <si>
    <t>Ozdravné pobyty pro žáky 1. stupně základních škol</t>
  </si>
  <si>
    <t>Podpora vzdělávání a poradenství v oblasti životního prostředí</t>
  </si>
  <si>
    <t>1763+8316</t>
  </si>
  <si>
    <t>Odvětví životního prostředí celkem</t>
  </si>
  <si>
    <t>CELKEM</t>
  </si>
  <si>
    <t>PŘEHLED INDIVIDUÁLNÍCH DOTACÍ POSKYTNUTÝCH Z ROZPOČTU KRAJE V ROCE 2019</t>
  </si>
  <si>
    <t>Zdůvodnění případného nečerpání poskytnutých dotací je uvedeno v přehledech výdajů za jednotlivá odvětví (tabulky č. 8 - 20 této přílohy).</t>
  </si>
  <si>
    <t>Odvětví/účel použití</t>
  </si>
  <si>
    <t>Příjemce</t>
  </si>
  <si>
    <t>Čerpání UR (%)</t>
  </si>
  <si>
    <t>ODVĚTVÍ DOPRAVY A CHYTRÉHO REGIONU</t>
  </si>
  <si>
    <t>Centrum služeb pro silniční dopravu</t>
  </si>
  <si>
    <t>Konference Transport</t>
  </si>
  <si>
    <t>Sdružení pro rozvoj Moravskoslezského kraje z.s., Ostrava-Mariánské Hory a Hulváky</t>
  </si>
  <si>
    <t>Podpora aktivit obcí</t>
  </si>
  <si>
    <t xml:space="preserve">Město Bílovec </t>
  </si>
  <si>
    <t xml:space="preserve">Město Český Těšín </t>
  </si>
  <si>
    <t xml:space="preserve">Město Krnov </t>
  </si>
  <si>
    <t xml:space="preserve">Město Vítkov </t>
  </si>
  <si>
    <t xml:space="preserve">Obec Karlova Studánka </t>
  </si>
  <si>
    <t xml:space="preserve">Obec Petřvald </t>
  </si>
  <si>
    <t xml:space="preserve">Obec Šilheřovice </t>
  </si>
  <si>
    <t>Ostatní individuální dotace v odvětví dopravy a chytrého regionu</t>
  </si>
  <si>
    <t>Černá louka s.r.o., Ostrava</t>
  </si>
  <si>
    <t>EkoAuto s.r.o., Praha</t>
  </si>
  <si>
    <t>FERROVIA OSTRAVA, s.r.o., Ostrava Moravská Ostrava a Přívoz</t>
  </si>
  <si>
    <t>Hub for Change, spolek, Praha 5 - Smíchov</t>
  </si>
  <si>
    <t>Chytrá doprava z.s., Ostrava</t>
  </si>
  <si>
    <t>Magnus Regio s.r.o., Brno</t>
  </si>
  <si>
    <t>Milan Rajchl, Ostrava-Poruba</t>
  </si>
  <si>
    <t>Ostravská univerzita</t>
  </si>
  <si>
    <t>Railway Builder, s.r.o., Praha</t>
  </si>
  <si>
    <t>TeSport Budišov nad Budišovkou, s.r.o., Budišov nad Budišovkou</t>
  </si>
  <si>
    <t>Vysoká škola báňská - Technická univerzita Ostrava</t>
  </si>
  <si>
    <t>Železniční muzeum moravskoslezské, o.p.s., Ostrava-Moravská Ostrava a Přívoz</t>
  </si>
  <si>
    <t>Odvětví dopravy a chytrého regionu celkem</t>
  </si>
  <si>
    <t>ODVĚTVÍ KRIZOVÉHO ŘÍZENÍ</t>
  </si>
  <si>
    <t>Činnost krajského sdružení hasičů Moravskoslezského kraje</t>
  </si>
  <si>
    <t>SH ČMS - krajské sdružení hasičů Moravskoslezského kraje, Ostrava-Zábřeh</t>
  </si>
  <si>
    <t>Integrované výjezdové centrum Jablunkov</t>
  </si>
  <si>
    <t xml:space="preserve">Město Jablunkov </t>
  </si>
  <si>
    <t>Podpora organizacím na úseku bezpečnosti a Integrovaného záchranného systému (IZS)</t>
  </si>
  <si>
    <t>Horská služba ČR,  o.p.s., Špindlerův Mlýn</t>
  </si>
  <si>
    <t>MS VZS ČČK BRUNTÁL, Bruntál</t>
  </si>
  <si>
    <t>Oblastní spolek Českého červeného kříže Ostrava, Ostrava-Moravská Ostrava a Přívoz</t>
  </si>
  <si>
    <t>Sdružení požárního a bezpečnostního inženýrství, z.s., Ostrava</t>
  </si>
  <si>
    <t>Vodní záchranná služba ČČK Frýdek-Místek, pobočný spolek, Frýdek-Místek</t>
  </si>
  <si>
    <t>Vodní záchranná služba ČČK Nový Jičín - R, pobočný spolek, Nový Jičín</t>
  </si>
  <si>
    <t>Vodní záchranná služba ČČK Ostrava, pobočný spolek, Ostrava</t>
  </si>
  <si>
    <t xml:space="preserve">Vodní záchranná služba ČČK Slezská Harta, pobočný spolek, Leskovec nad Moravicí </t>
  </si>
  <si>
    <t>Vodní záchranná služba ČČK Těrlicko, pobočný spolek, Těrlicko</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</si>
  <si>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</si>
  <si>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</si>
  <si>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</si>
  <si>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Bruntál </t>
  </si>
  <si>
    <t xml:space="preserve">Město Břidličná </t>
  </si>
  <si>
    <t>Město Budišov nad Budišovkou</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</si>
  <si>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</si>
  <si>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</si>
  <si>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</si>
  <si>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</si>
  <si>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</si>
  <si>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</si>
  <si>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Kopřivnice </t>
  </si>
  <si>
    <t xml:space="preserve">Město Kravaře </t>
  </si>
  <si>
    <t xml:space="preserve">Město Město Albrechtice </t>
  </si>
  <si>
    <t xml:space="preserve">Město Odry </t>
  </si>
  <si>
    <t xml:space="preserve">Město Příbor </t>
  </si>
  <si>
    <t xml:space="preserve">Město Rýmařov </t>
  </si>
  <si>
    <t xml:space="preserve">Město Studénka </t>
  </si>
  <si>
    <t xml:space="preserve">Město Štramberk </t>
  </si>
  <si>
    <t xml:space="preserve">Město Vratimov </t>
  </si>
  <si>
    <t xml:space="preserve">Město Vrbno pod Pradědem </t>
  </si>
  <si>
    <t xml:space="preserve">Městys Litultovice </t>
  </si>
  <si>
    <t xml:space="preserve">Obec Albrechtice </t>
  </si>
  <si>
    <t xml:space="preserve">Obec Bernartice nad Odrou </t>
  </si>
  <si>
    <t xml:space="preserve">Obec Bohuslavice </t>
  </si>
  <si>
    <t xml:space="preserve">Obec Bolatice </t>
  </si>
  <si>
    <t xml:space="preserve">Obec Březová </t>
  </si>
  <si>
    <t xml:space="preserve">Obec Bukovec </t>
  </si>
  <si>
    <t>Obec Čermná</t>
  </si>
  <si>
    <t xml:space="preserve">Obec Dolní Moravice </t>
  </si>
  <si>
    <t xml:space="preserve">Obec Dvorce </t>
  </si>
  <si>
    <t xml:space="preserve">Obec Fryčovice </t>
  </si>
  <si>
    <t xml:space="preserve">Obec Háj ve Slezsku </t>
  </si>
  <si>
    <t xml:space="preserve">Obec Horní Město </t>
  </si>
  <si>
    <t xml:space="preserve">Obec Hrabyně </t>
  </si>
  <si>
    <t xml:space="preserve">Obec Chuchelná </t>
  </si>
  <si>
    <t xml:space="preserve">Obec Chvalíkovice </t>
  </si>
  <si>
    <t xml:space="preserve">Obec Jakartovice </t>
  </si>
  <si>
    <t xml:space="preserve">Obec Jindřichov </t>
  </si>
  <si>
    <t xml:space="preserve">Obec Kobeřice </t>
  </si>
  <si>
    <t xml:space="preserve">Obec Lichnov </t>
  </si>
  <si>
    <t xml:space="preserve">Obec Lomnice </t>
  </si>
  <si>
    <t xml:space="preserve">Obec Ludgeřovice </t>
  </si>
  <si>
    <t xml:space="preserve">Obec Malá Morávka </t>
  </si>
  <si>
    <t xml:space="preserve">Obec Melč </t>
  </si>
  <si>
    <t xml:space="preserve">Obec Milotice nad Opavou </t>
  </si>
  <si>
    <t xml:space="preserve">Obec Mokré Lazce </t>
  </si>
  <si>
    <t xml:space="preserve">Obec Mosty u Jablunkova </t>
  </si>
  <si>
    <t xml:space="preserve">Obec Pustá Polom </t>
  </si>
  <si>
    <t xml:space="preserve">Obec Radkov </t>
  </si>
  <si>
    <t xml:space="preserve">Obec Starý Jičín </t>
  </si>
  <si>
    <t xml:space="preserve">Obec Sudice </t>
  </si>
  <si>
    <t xml:space="preserve">Obec Světlá Hora </t>
  </si>
  <si>
    <t xml:space="preserve">Obec Zátor </t>
  </si>
  <si>
    <t>Ostrava, Slezská Ostrava</t>
  </si>
  <si>
    <t xml:space="preserve">Statutární město Frýdek-Místek </t>
  </si>
  <si>
    <t xml:space="preserve">Statutární město Opava </t>
  </si>
  <si>
    <t xml:space="preserve">Statutární město Ostrava  </t>
  </si>
  <si>
    <t xml:space="preserve">Statutární město Třinec </t>
  </si>
  <si>
    <t>Zabezpečení technické podpory pro Integrované bezpečnostní centrum Moravskoslezského kraje</t>
  </si>
  <si>
    <t>Ostatní individuální dotace v odvětví krizového řízení</t>
  </si>
  <si>
    <t>Libor Václavík - LIBROS, Ostrava-Moravská Ostrava a Přívoz</t>
  </si>
  <si>
    <t>SH ČMS - Sbor dobrovolných hasičů Bohumín-Kopytov, Bohumín</t>
  </si>
  <si>
    <t>SH ČMS - Sbor dobrovolných hasičů Kajlovec, Hradec nad Moravicí</t>
  </si>
  <si>
    <t>SH ČMS - Sbor dobrovolných hasičů Vrbno pod Pradědem, Vrbno pod Pradědem</t>
  </si>
  <si>
    <t>Sportovní klub Hasičského záchranného sboru Moravskoslezského kraje, z.s., Ostrava-Jih</t>
  </si>
  <si>
    <t>ODVĚTVÍ KULTURY</t>
  </si>
  <si>
    <t xml:space="preserve">Kulturní akce krajského a nadregionálního významu </t>
  </si>
  <si>
    <t>Biskupství ostravsko-opavské, Ostrava-Moravská Ostrava a Přívoz</t>
  </si>
  <si>
    <t>Cirkus trochu jinak, Vřesina</t>
  </si>
  <si>
    <t>Colour Production, spol. s r. o., Dolní Lhota</t>
  </si>
  <si>
    <t>Dream Factory Ostrava, Frýdek-Místek</t>
  </si>
  <si>
    <t>Janáčkův máj, o.p.s., Ostrava-Moravská Ostrava a Přívoz</t>
  </si>
  <si>
    <t xml:space="preserve">Love production s.r.o., Metylovice </t>
  </si>
  <si>
    <t>Matice slezská, místní odbor v Dolní Lomné, Dolní Lomná</t>
  </si>
  <si>
    <t xml:space="preserve">New Wind Production s.r.o., Hlučín </t>
  </si>
  <si>
    <t>PaS de Theatre s.r.o., Ostrava-Přívoz</t>
  </si>
  <si>
    <t>ProJantar s.r.o., Hlučín</t>
  </si>
  <si>
    <t>Svatováclavský hudební festival, z.s., Ostrava-Moravská Ostrava a Přívoz</t>
  </si>
  <si>
    <t>Zdeněk Tofel, Ostrava</t>
  </si>
  <si>
    <t>Ocenění udělovaná v odvětví kultury</t>
  </si>
  <si>
    <t>Podpora individuálních akcí na obnovu kulturních památek a památek místního významu</t>
  </si>
  <si>
    <t>Dolní oblast VÍTKOVICE, Ostrava-Vítkovice</t>
  </si>
  <si>
    <t>Farní sbor Českobratrské církve evangelické ve Frýdku - Místku, Frýdek-Místek</t>
  </si>
  <si>
    <t>Fyzické osoby nepodnikající</t>
  </si>
  <si>
    <t>Konvent minoritů v Opavě, Opava</t>
  </si>
  <si>
    <t>Leemon Concept, s. r. o., Frýdek-Místek</t>
  </si>
  <si>
    <t xml:space="preserve">Město Nový Jičín </t>
  </si>
  <si>
    <t xml:space="preserve">Obec Kunín </t>
  </si>
  <si>
    <t xml:space="preserve">Obec Morávka </t>
  </si>
  <si>
    <t xml:space="preserve">Obec Stará Ves nad Ondřejnicí </t>
  </si>
  <si>
    <t xml:space="preserve">Obec Velká Polom </t>
  </si>
  <si>
    <t>Římskokatolická farnost Bohumín - Nový Bohumín, Nový Bohumín</t>
  </si>
  <si>
    <t>Římskokatolická farnost Bolatice, Bolatice</t>
  </si>
  <si>
    <t>Římskokatolická farnost Čeladná, Čeladná</t>
  </si>
  <si>
    <t>Římskokatolická farnost Český Těšín, Český Těšín</t>
  </si>
  <si>
    <t>Římskokatolická farnost Dětmarovice, Dětmarovice</t>
  </si>
  <si>
    <t>Římskokatolická farnost Dobrá</t>
  </si>
  <si>
    <t>Římskokatolická farnost Frenštát pod Radhoštěm, Frenštát pod Radhoštěm</t>
  </si>
  <si>
    <t>Římskokatolická farnost Klimkovice, Klimkovice</t>
  </si>
  <si>
    <t>Římskokatolická farnost Lubina, Lubina</t>
  </si>
  <si>
    <t>Římskokatolická farnost Lubojaty, Bílovec, Lubojaty</t>
  </si>
  <si>
    <t>Římskokatolická farnost Mořkov, Mořkov</t>
  </si>
  <si>
    <t>Římskokatolická farnost Nové Lublice</t>
  </si>
  <si>
    <t>Římskokatolická farnost Ostrava - Hrušov, Ostrava</t>
  </si>
  <si>
    <t xml:space="preserve">Římskokatolická farnost Ostrava - Poruba, Ostrava-Poruba </t>
  </si>
  <si>
    <t>Římskokatolická farnost Ostrava - Svinov, Ostrava</t>
  </si>
  <si>
    <t>Římskokatolická farnost Panny Marie Opava</t>
  </si>
  <si>
    <t>Římskokatolická farnost Petřvald u Karviné, Petřvald</t>
  </si>
  <si>
    <t>Římskokatolická farnost Sedliště, Sedliště</t>
  </si>
  <si>
    <t>Římskokatolická farnost Slatina u Bílovce, Slatina</t>
  </si>
  <si>
    <t>Římskokatolická farnost Slavkov u Opavy</t>
  </si>
  <si>
    <t>Římskokatolická farnost Spálov, Spálov</t>
  </si>
  <si>
    <t>Římskokatolická farnost Vendryně</t>
  </si>
  <si>
    <t>Římskokatolická farnost Vlčovice, Kopřivnice, Vlčovice</t>
  </si>
  <si>
    <t>Římskokatolická farnost Vratimov</t>
  </si>
  <si>
    <t>SH ČMS - Sbor dobrovolných hasičů Jablunkov, Jablunkov</t>
  </si>
  <si>
    <t>Zámeček Petrovice a.s. , Petrovice</t>
  </si>
  <si>
    <t>Podpora profesionálních divadel a profesionálního symfonického orchestru</t>
  </si>
  <si>
    <t>Divadelní společnost Petra Bezruče s.r.o., Ostrava-Moravská Ostrava a Přívoz</t>
  </si>
  <si>
    <t>elieva s.r.o., Pražmo</t>
  </si>
  <si>
    <t>Prezentace kraje v oblasti kultury a zahraniční spolupráce</t>
  </si>
  <si>
    <t>Beethovenův Hradec, z. s., Ostrava</t>
  </si>
  <si>
    <t xml:space="preserve">Bílá holubice z.s.. Ostrava-Moravská Ostrava a Přívoz  </t>
  </si>
  <si>
    <t>Člověk na hranici, z.s., Český Těšín</t>
  </si>
  <si>
    <t>Folklorní Klub Fogáš z. s., Vřesina</t>
  </si>
  <si>
    <t>Kulturní spolek Jeden svět Ostrava, Ostrava</t>
  </si>
  <si>
    <t>Lašský soubor písní a tanců Ondřejnica, Stará Ves nad Ondřejnicí</t>
  </si>
  <si>
    <t>Místní skupina Polského kulturně-osvětového svazu v Horní Suché z.s., Horní Suchá</t>
  </si>
  <si>
    <t>Nadační fond Sborového studia Karviná, Karviná</t>
  </si>
  <si>
    <t>Regionálna obec Slovákov v Ostravě, z.s., Vřesina</t>
  </si>
  <si>
    <t>Sdružení uměleckých a zájmových aktivit Třinec, z. s., Třinec</t>
  </si>
  <si>
    <t>Spolek Jazz Open Ostrava, Ostrava Michálkovice</t>
  </si>
  <si>
    <t xml:space="preserve">Soutěže, festivaly a aktivity v oblasti kultury </t>
  </si>
  <si>
    <t>ASOCIACE ŘECKÝCH OBCÍ V ČESKÉ REPUBLICE, z.s - Řecká obec Ostrava, pobočný spolek, Ostrava</t>
  </si>
  <si>
    <t>Balónek z.s., Ostrava-Moravská Ostrava a Přívoz</t>
  </si>
  <si>
    <t>Bc. Petra Špornová, Ostrava</t>
  </si>
  <si>
    <t>Biskupské gymnázium, Ostrava-Jih</t>
  </si>
  <si>
    <t>Církevní konzervatoř Opava</t>
  </si>
  <si>
    <t>Czech Architecture Week, s.r.o., Praha 2</t>
  </si>
  <si>
    <t>Česká tábornická unie - Velká rada oblasti Beskydy, p.s., Ostrava</t>
  </si>
  <si>
    <t>Dětský folklorní soubor Ostravička, Frýdek-Místek</t>
  </si>
  <si>
    <t>Ducatus Teschinensis z. s., Bystřice</t>
  </si>
  <si>
    <t>Festival Poodří Františka Lýska, z.s., Ostrava</t>
  </si>
  <si>
    <t>ChrisEvents s.r.o., Zásmuky</t>
  </si>
  <si>
    <t>Ing. Lucie Houthoofdtová, Dobroslavice</t>
  </si>
  <si>
    <t>Jana Marshall, Ostrava Poruba</t>
  </si>
  <si>
    <t>Jiří Šindler, Slatina</t>
  </si>
  <si>
    <t>Katolický lidový dům v Porubě, spolek, Ostrava</t>
  </si>
  <si>
    <t>Klub žen Lhotka</t>
  </si>
  <si>
    <t>Kováři Moravskoslezského kraje, z.s., Háj ve Slezsku</t>
  </si>
  <si>
    <t>Křesťanské vzdělávací centrum Ostrava, z.s., Ostrava-Moravská Ostrava a Přívoz</t>
  </si>
  <si>
    <t>Kultura pro Slezskou Ostravu, z.s., Ostrava-Slezská Ostrava</t>
  </si>
  <si>
    <t>Lukáš Horký, Frýdek-Místek</t>
  </si>
  <si>
    <t>Macierz Szkolna w Bystrzycy, pobočný spolek, Bystřice</t>
  </si>
  <si>
    <t xml:space="preserve">Město Petřvald </t>
  </si>
  <si>
    <t>Mezinárodní hudební festival MUSICA PURA z.s., Lhotka</t>
  </si>
  <si>
    <t>Místní skupina Polského kulturně-osvětového svazu v Havířově-Bludovicích, Havířov,Bludovice</t>
  </si>
  <si>
    <t>Místní skupina Polského kulturně-osvětového svazu v Jablunkově z.s., Jablunkov</t>
  </si>
  <si>
    <t>Místní skupina Polského kulturně-osvětového svazu v Karviné-Fryštátě, Karviná</t>
  </si>
  <si>
    <t>Místní skupina Polského kulturně-osvětového svazu v Třanovicích z.s., Třanovice</t>
  </si>
  <si>
    <t>Místní skupina Polského kulturně-osvětového svazu v Třinci - Dolní Lištné z.s., Třinec-Dolní Lištná</t>
  </si>
  <si>
    <t>Mobilní hospic Ondrášek, o.p.s., Ostrava-Poruba</t>
  </si>
  <si>
    <t>MÚZA - sdružení základních uměleckých škol Moravskoslezského kraje, Orlová</t>
  </si>
  <si>
    <t>Muzeum Jantarové stezky a Hedvábné cesty, z.s., Ostrava</t>
  </si>
  <si>
    <t>Nadační fond Magdaleny Kožené, Brno</t>
  </si>
  <si>
    <t>Národní památkový ústav</t>
  </si>
  <si>
    <t>Národní zemědělské muzeum</t>
  </si>
  <si>
    <t>Občanské sdružení Jany Doležílkové, Ostrava</t>
  </si>
  <si>
    <t>Obec Štítina</t>
  </si>
  <si>
    <t>Ostravské centrum nové hudby, Ostrava</t>
  </si>
  <si>
    <t>Pohorská jednota Radhošť, Frenštát pod Radhoštěm</t>
  </si>
  <si>
    <t xml:space="preserve">Rusko-české vědecké a kulturní fórum, o.p.s., Ostrava </t>
  </si>
  <si>
    <t>Salsa Live, z.s., Ostrava-Mariánské Hory a Hulváky</t>
  </si>
  <si>
    <t>Sdružení přátel Těšínska, z.s., Český Těšín</t>
  </si>
  <si>
    <t>SILVER B.C., společnost s ručením omezeným, Ostrava-Moravská Ostrava a Přívoz</t>
  </si>
  <si>
    <t>Spolek HORAMEA Strahovice, Strahovice</t>
  </si>
  <si>
    <t xml:space="preserve">Spolek pro kulturní deník Ostravan.cz, Bolatice </t>
  </si>
  <si>
    <t xml:space="preserve">Statutární město Havířov </t>
  </si>
  <si>
    <t xml:space="preserve">Statutární město Karviná </t>
  </si>
  <si>
    <t>Stavovská unie studentů Ostrava, z.s., Ostrava Slezská Ostrava</t>
  </si>
  <si>
    <t>Sun Promotion s.r.o., Ostrava</t>
  </si>
  <si>
    <t>Svaz českých divadelních ochotníků, z.s., Praha 10</t>
  </si>
  <si>
    <t>Technické muzeum Olomouc 1. ČSTOB z. s., Nová Pláň</t>
  </si>
  <si>
    <t>Tělovýchovná jednota Háj ve Slezsku, z.s., Háj ve Slezsku</t>
  </si>
  <si>
    <t>TRDLA - divadelní společnost absolutních neherců, Havířov</t>
  </si>
  <si>
    <t>Unie Olašských Romů, z.s., Ostrava</t>
  </si>
  <si>
    <t>Václav Hájek, Opava</t>
  </si>
  <si>
    <t>Valašský folklorní spolek, Frenštát pod Radhoštěm</t>
  </si>
  <si>
    <t>Vaňkův kopec s.r.o., Horní Lhota</t>
  </si>
  <si>
    <t>Vodárenská věž Opava o.p.s., Opava</t>
  </si>
  <si>
    <t>Ostatní individuální dotace v odvětví kultury</t>
  </si>
  <si>
    <t>Fond pro opuštěné a handicapované děti, Mořkov</t>
  </si>
  <si>
    <t>Kamera Oko s.r.o., Praha</t>
  </si>
  <si>
    <t>Kongresy CZ, s.r.o., Ostrava</t>
  </si>
  <si>
    <t>Mikroregion Slezská Harta</t>
  </si>
  <si>
    <t>Místní skupina Polského kulturně-osvětového svazu v Oldřichovicích z.s., Oldřichovice</t>
  </si>
  <si>
    <t>Pavla Walková, Frýdek-Místek</t>
  </si>
  <si>
    <t>PP FILM s.r.o. , Praha</t>
  </si>
  <si>
    <t>SEPETNÁ v. o. s., Frýdek-Místek</t>
  </si>
  <si>
    <t>Víno a umění, Praha</t>
  </si>
  <si>
    <t>Wallachia z.s., Valašské Meziříčí</t>
  </si>
  <si>
    <t>ODVĚTVÍ PREZENTACE KRAJE A EDIČNÍ PLÁN</t>
  </si>
  <si>
    <t>Ostatní individuální dotace v odvětví prezentace kraje a edičního plánu</t>
  </si>
  <si>
    <t xml:space="preserve">Česko - Čínská asociace pro kulturní výměnu, z.s., Praha </t>
  </si>
  <si>
    <t>Česko-polská obchodní komora Ostrava, Ostrava-Moravská Ostrava a Přívoz</t>
  </si>
  <si>
    <t>Český svaz bojovníků za svobodu, Praha 2</t>
  </si>
  <si>
    <t>Marek Zlý, Sviadnov</t>
  </si>
  <si>
    <t>"Sdružení válečných veteránů ČR", Praha</t>
  </si>
  <si>
    <t>TARRA pyrotechnik s.r.o., Ludgeřovice</t>
  </si>
  <si>
    <t xml:space="preserve">Podpora akcí celokrajského významu </t>
  </si>
  <si>
    <t>JAGELLO 2000, Ostrava-Mariánské Hory a Hulváky</t>
  </si>
  <si>
    <t>Svaz podnikatelů ve stavebnictví v České republice, Praha 1</t>
  </si>
  <si>
    <t>Odvětví prezentace kraje a ediční plán celkem</t>
  </si>
  <si>
    <t>ODVĚTVÍ REGIONÁLNÍHO ROZVOJE</t>
  </si>
  <si>
    <t>Podpora odborného vzdělávání na vysokých školách v Moravskoslezském kraji</t>
  </si>
  <si>
    <t>Slezská univerzita v Opavě</t>
  </si>
  <si>
    <t>Podpora rozvojových aktivit v oblasti regionálního rozvoje</t>
  </si>
  <si>
    <t>Aeroklub Krnov z.s., Krnov</t>
  </si>
  <si>
    <t>IdeaHUB z.s., Ostrava, Pustkovec</t>
  </si>
  <si>
    <t>MOMENT Česká republika, obecně prospěšná společnost, Ostrava</t>
  </si>
  <si>
    <t>Moravio s.r.o., Ostrava-Mariánské Hory a Hulváky</t>
  </si>
  <si>
    <t>Moravskoslezská kreativní akademie, z.s., Ostrava</t>
  </si>
  <si>
    <t xml:space="preserve">Obec Doubrava </t>
  </si>
  <si>
    <t xml:space="preserve">Obec Hrčava </t>
  </si>
  <si>
    <t>Obec Šenov u Nového Jičína</t>
  </si>
  <si>
    <t>Sdružení českých spotřebitelů, z.ú. , Praha 10 – Strašnice</t>
  </si>
  <si>
    <t>Sdružení místních samospráv České republiky</t>
  </si>
  <si>
    <t>Sdružení nájemníků České republiky, z.s., Praha</t>
  </si>
  <si>
    <t>Sdružení obcí povodí Morávky</t>
  </si>
  <si>
    <t>Sdružení obrany spotřebitelů Moravy a Slezska, z.s., Ostrava</t>
  </si>
  <si>
    <t xml:space="preserve">SH ČMS - Sbor dobrovolných hasičů Větřkovice </t>
  </si>
  <si>
    <t>STEELTEC CZ, s.r.o., Třinec</t>
  </si>
  <si>
    <t>YEN design s.r.o., Ostrava-Moravská Ostrava a Přívoz</t>
  </si>
  <si>
    <t>Spolufinancování provozu Moravskoslezského inovačního centra Ostrava, a.s.</t>
  </si>
  <si>
    <t>Moravskoslezské inovační centrum Ostrava, a.s., Ostrava - Pustkovec</t>
  </si>
  <si>
    <t>Ostatní individuální dotace v odvětví regionálního rozvoje</t>
  </si>
  <si>
    <t>Advey services s. r. o., Ostrava-Pustkovec</t>
  </si>
  <si>
    <t>Filip Hendrych, Opava</t>
  </si>
  <si>
    <t>GLOBAL NETWORKS s.r.o., Ostrava, Moravská Ostrava</t>
  </si>
  <si>
    <t>Prime Communications, s.r.o., Praha 5</t>
  </si>
  <si>
    <t>Rotary International Distrikt 2240 Česká republika a Slovenská republika, z.s., Jihlava</t>
  </si>
  <si>
    <t>ODVĚTVÍ CESTOVNÍHO RUCHU</t>
  </si>
  <si>
    <t>Podpora turistických areálů spadajících pod Dolní oblast Vítkovice</t>
  </si>
  <si>
    <t>Podpora významných akcí cestovního ruchu</t>
  </si>
  <si>
    <t>4Hospitality media s.r.o., Český Těšín</t>
  </si>
  <si>
    <t>BESKYDHOST, Ostravice</t>
  </si>
  <si>
    <t>BRU &amp; KILS s.r.o., Praha</t>
  </si>
  <si>
    <t>Bruntálsko</t>
  </si>
  <si>
    <t>Cesta draka, z.s., Brno</t>
  </si>
  <si>
    <t>Cyklocestovatelé, Staré Město, okr Frýdek-Místek</t>
  </si>
  <si>
    <t>FEMININE s.r.o., Bruntál</t>
  </si>
  <si>
    <t>FK Město Albrechtice,z.s., Město Albrechtice</t>
  </si>
  <si>
    <t>Foodfest, s.r.o., Olomouc</t>
  </si>
  <si>
    <t>Gastrovice z.s., Ostravice</t>
  </si>
  <si>
    <t>Helena Hradilová, Karlovice</t>
  </si>
  <si>
    <t>Horské lázně Karlova Studánka, státní podnik</t>
  </si>
  <si>
    <t>Hrčávka, z.s., Hrčava</t>
  </si>
  <si>
    <t>Jeseníky - Sdružení cestovního ruchu, Šumperk</t>
  </si>
  <si>
    <t>Jeseníky - Severní hřeben, z.s., Lipová - lázně</t>
  </si>
  <si>
    <t>KČT, odbor Beskydy, Vyšní Lhoty</t>
  </si>
  <si>
    <t>Krajina břidlice, z. s., Budišov nad Budišovkou</t>
  </si>
  <si>
    <t>Lázně Darkov, a.s., Karviná-Hranice</t>
  </si>
  <si>
    <t>METVEST s.r.o., Frýdek-Místek</t>
  </si>
  <si>
    <t>Mikroregion Hvozdnice</t>
  </si>
  <si>
    <t>Místní skupina Polského kulturně-osvětového svazu v Mostech u Jablunkova z.s.</t>
  </si>
  <si>
    <t>moloko film s.r.o., Praha</t>
  </si>
  <si>
    <t>Myslivecký spolek Hvozdnice Otice, Otice</t>
  </si>
  <si>
    <t>Náš Rychvald, z.s., Rychvald</t>
  </si>
  <si>
    <t>OSTRAVICE SPORT a.s., Ostravice</t>
  </si>
  <si>
    <t>OUTDOORFILMS, s.r.o., Ostrava-Moravská Ostrava</t>
  </si>
  <si>
    <t>Prajzská Ambasáda, z.s., Bělá</t>
  </si>
  <si>
    <t>Programy pro veřejnost, z.s., Frýdek-Místek</t>
  </si>
  <si>
    <t>PUSTEVNY, s.r.o., Trojanovice</t>
  </si>
  <si>
    <t>SH ČMS - Sbor dobrovolných hasičů Komorní Lhotka, Komorní Lhotka</t>
  </si>
  <si>
    <t>SKI Bílá - Služby s.r.o., Bílá</t>
  </si>
  <si>
    <t>Ski klub RD Rýmařov, z.s., Rýmařov</t>
  </si>
  <si>
    <t>Ski Park Grůň, z.s., Frýdek-Místek</t>
  </si>
  <si>
    <t>Slezské zemské dráhy, o.p.s., Bohušov</t>
  </si>
  <si>
    <t>SLEZSKÝ ŽELEZNIČNÍ SPOLEK, Těrlicko</t>
  </si>
  <si>
    <t>SPOLEK BESKYDSKÉ HŘEBENOVKY, Český Těšín</t>
  </si>
  <si>
    <t>Spolek Foodfest, Olomouc</t>
  </si>
  <si>
    <t>Spolek Přátelé Vrbenska , Vrbno pod Pradědem</t>
  </si>
  <si>
    <t>Tábor U Kateřiny Štramberk, z.s., Štramberk</t>
  </si>
  <si>
    <t>TATRA TRUCKS a.s., Kopřivnice</t>
  </si>
  <si>
    <t>Tatra Veteran Car Club Kopřivnice, z.s. , Nový Jičín</t>
  </si>
  <si>
    <t>Tréninkové centrum Praděd, zapsaný spolek, Malá Morávka</t>
  </si>
  <si>
    <t>Vojtěch Kocur, Dolní Benešov</t>
  </si>
  <si>
    <t>Žermanický park z. s., Žermanice</t>
  </si>
  <si>
    <t>”Žijeme naplno”, Ostrava</t>
  </si>
  <si>
    <t>Stálá expozice historických dopravních prostředků s restaurátorskou dílnou</t>
  </si>
  <si>
    <t>Turistické značení</t>
  </si>
  <si>
    <t>KČT oblast Moravskoslezská, Ostrava</t>
  </si>
  <si>
    <t>Ostatní individuální dotace v odvětví cestovního ruchu</t>
  </si>
  <si>
    <t>Andrea Mlčochová, Opava</t>
  </si>
  <si>
    <t>ODVĚTVÍ SOCIÁLNÍCH VĚCÍ</t>
  </si>
  <si>
    <t>Podpora aktivit sociálního podnikání v Moravskoslezském kraji</t>
  </si>
  <si>
    <t>1. Jinačí s.r.o., Krnov</t>
  </si>
  <si>
    <t>AC AERO s.r.o., Odry</t>
  </si>
  <si>
    <t>BOTUMY s.r.o., Ostrava</t>
  </si>
  <si>
    <t>CLEAR SERVIS, o.p.s., Český Těšín</t>
  </si>
  <si>
    <t>Ergon - sociální podnik, z.s., Český Těšín</t>
  </si>
  <si>
    <t>GERLICH ODRY s.r.o., Odry</t>
  </si>
  <si>
    <t>Charita Opava</t>
  </si>
  <si>
    <t>Klastr sociálních inovací a podniků - SINEC, z.s., Ostrava</t>
  </si>
  <si>
    <t>Kubík Fitness z.s., Ostrava</t>
  </si>
  <si>
    <t>MANLOMKA s.r.o., Petřvald</t>
  </si>
  <si>
    <t>MELIVITA s.r.o., Ostrava</t>
  </si>
  <si>
    <t>TRIANON, z.s., Český Těšín</t>
  </si>
  <si>
    <t>Osoblažská dílna s. r. o., Hlinka</t>
  </si>
  <si>
    <t>Slezská diakonie, Český Těšín</t>
  </si>
  <si>
    <t>Spirála o.p.s., Ostrava-Jih</t>
  </si>
  <si>
    <t xml:space="preserve">TED Group s.r.o., Český Těšín </t>
  </si>
  <si>
    <t>Ústav Pohoda, z. ú., Český Těšín</t>
  </si>
  <si>
    <t>Podpora činností a celokrajských aktivit pro seniory Moravskoslezského kraje</t>
  </si>
  <si>
    <t>Charita Frýdek-Místek</t>
  </si>
  <si>
    <t>Ivan Sekanina, Ostrava</t>
  </si>
  <si>
    <t>Krajská rada seniorů Moravskoslezského kraje, p.s., Ostrava</t>
  </si>
  <si>
    <t>Mezigenerační a dobrovolnické centrum TOTEM, z.s., Plzeň</t>
  </si>
  <si>
    <t>Společně, o.p.s., Brno-střed</t>
  </si>
  <si>
    <t>Spolek Počteníčko, Ostrava-Jih</t>
  </si>
  <si>
    <t>Sun Drive Communications s.r.o., Brno-Tuřany</t>
  </si>
  <si>
    <t>Podpora činností a celokrajských aktivit v rámci prorodinné politiky</t>
  </si>
  <si>
    <t>Podpora integrace etnických menšin</t>
  </si>
  <si>
    <t>Vzájemné soužití o.p.s., Ostrava</t>
  </si>
  <si>
    <t>Podpora projektů sociální prevence a sociálního začleňování s regionální působností v Moravskoslezském kraji</t>
  </si>
  <si>
    <t>Centrum sociálních služeb Ostrava, o.p.s.,Ostrava, Mariánské Hory a Hulváky</t>
  </si>
  <si>
    <t>Cesta za snem, z.s., Praha 6</t>
  </si>
  <si>
    <t>HFA - Helping for all z.s., Ostrava</t>
  </si>
  <si>
    <t>Charita Jeseník, Jeseník</t>
  </si>
  <si>
    <t>Charita Ostrava</t>
  </si>
  <si>
    <t>Rotary klub Ostrava, zapsaný spolek, Ostrava</t>
  </si>
  <si>
    <t>Společenské centrum Věžička Rybí z.s., Rybí</t>
  </si>
  <si>
    <t>Svaz neslyšících a nedoslýchavých v ČR, Praha 8</t>
  </si>
  <si>
    <t>Vstaň a choď z. s., Sedliště</t>
  </si>
  <si>
    <t>Ostatní individuální dotace v odvětví sociálních věcí</t>
  </si>
  <si>
    <t>ADAM - autistické děti a my, z.s., Havířov</t>
  </si>
  <si>
    <t>ITY z.s., Starý Jičín</t>
  </si>
  <si>
    <t>KOMPAKT spol. s.r.o., Poděbrady III</t>
  </si>
  <si>
    <t>Mgr. Petr Muladi, Praha</t>
  </si>
  <si>
    <t>Royal Rangers Moravskoslezský kraj, Frýdek-Místek</t>
  </si>
  <si>
    <t>ZO ČSOP VERONICA, Brno</t>
  </si>
  <si>
    <t>ODVĚTVÍ ŠKOLSTVÍ</t>
  </si>
  <si>
    <t>Hry "Olympiády dětí a mládeže"</t>
  </si>
  <si>
    <t>Moravskoslezská krajská organizace ČUS, Ostrava</t>
  </si>
  <si>
    <t>Podpora aktivit k rozvoji vzdělanosti</t>
  </si>
  <si>
    <t>Etická výchova, o.p.s., Malenovice</t>
  </si>
  <si>
    <t>Okresní hospodářská komora Opava</t>
  </si>
  <si>
    <t>UNIHOST Sdružení podnikatelů v pohostinství, stravovacích a ubytovacích službách ČR, Ostrava-Mariánské Hory a Hulváky</t>
  </si>
  <si>
    <t>Podpora odborného vzdělávání v Moravskoslezském kraji</t>
  </si>
  <si>
    <t>Podpora soutěží a přehlídek</t>
  </si>
  <si>
    <t>Mensa České republiky, Praha 5</t>
  </si>
  <si>
    <t>Podpora sportu a pohybových aktivit občanů Moravskoslezského kraje</t>
  </si>
  <si>
    <t>1. SC Vítkovice z. s., Ostrava-Poruba</t>
  </si>
  <si>
    <t>Akademie FC Baník Ostrava z. s., Ostrava-Slezská Ostrava</t>
  </si>
  <si>
    <t xml:space="preserve">B.O.CHANCE OSTRAVA RIDERA SPORTCLUB z.s., Klimkovice </t>
  </si>
  <si>
    <t>BASKET OSTRAVA, z. s., Ostrava</t>
  </si>
  <si>
    <t>BESKI z.s., Ostrava Mariánské Hory a Hulváky</t>
  </si>
  <si>
    <t>Beskydský golfový klub z. s., Ropice</t>
  </si>
  <si>
    <t>BIKE 2000, Ostrava-Hrabůvka</t>
  </si>
  <si>
    <t>BO OSTRAVA z.s., Ostrava</t>
  </si>
  <si>
    <t>CENTRUM INDIVIDUÁLNÍCH SPORTŮ OSTRAVA, Ostrava-Moravská Ostrava a Přívoz</t>
  </si>
  <si>
    <t>Česká asociace stolního tenisu, Praha 6</t>
  </si>
  <si>
    <t>Česká sportovní a.s., Praha 1</t>
  </si>
  <si>
    <t>Český atletický svaz, Praha</t>
  </si>
  <si>
    <t>Český florbal., Praha 4</t>
  </si>
  <si>
    <t>Český krasobruslařský svaz, z.s., Praha 1</t>
  </si>
  <si>
    <t>Český svaz házené, Praha 7</t>
  </si>
  <si>
    <t>Český svaz ledního hokeje, Praha</t>
  </si>
  <si>
    <t>Český tenisový svaz vozíčkářů, Brno-Královo Pole</t>
  </si>
  <si>
    <t>ČESKÝ TENISOVÝ SVAZ, PRAHA 7</t>
  </si>
  <si>
    <t>ČSS, z.s. - sportovně střelecký klub Sedlnice , Sedlnice</t>
  </si>
  <si>
    <t>Emilova sportovní, z.s., Brno</t>
  </si>
  <si>
    <t>FC OSTRAVA - JIH, zapsaný spolek, Ostrava</t>
  </si>
  <si>
    <t>Fotbalový klub Bolatice, Bolatice</t>
  </si>
  <si>
    <t>Green Volley Frýdek-Místek, z.s., Frýdek-Místek</t>
  </si>
  <si>
    <t>HANDBALL MARKETING s.r.o., Karviná</t>
  </si>
  <si>
    <t>HC OCELÁŘI TŘINEC mládež, z.s., Třinec</t>
  </si>
  <si>
    <t>HC SLEDGE Studénka z.s., Studénka</t>
  </si>
  <si>
    <t>HOCKEY CLUB OCELÁŘI TŘINEC, a.s., Třinec</t>
  </si>
  <si>
    <t>Jesenická Cyklistická z.s., Jeseník</t>
  </si>
  <si>
    <t>K+K LABYRINT OSTRAVA z.s., Ostrava-Moravská Ostrava a Přívoz</t>
  </si>
  <si>
    <t>Karate Havířov, z.s. , Havířov</t>
  </si>
  <si>
    <t>Krajský svaz ČSPS - Moravskoslezský kraj, Kopřivnice</t>
  </si>
  <si>
    <t>Leemon Interactive, s.r.o., Frýdek-Místek</t>
  </si>
  <si>
    <t>MADEJA sport s.r.o., Ostrava</t>
  </si>
  <si>
    <t>Moravskoslezská krajská asociace Sport pro všechny, z. s., Ostrava-Moravská Ostrava a Přívoz</t>
  </si>
  <si>
    <t>Moravskoslezský krajský volejbalový svaz, Ostrava</t>
  </si>
  <si>
    <t>Nadační fond Českého klubu olympioniků regionu Severní Morava, Frenštát pod Radhoštěm</t>
  </si>
  <si>
    <t>Nadační fond regionální fotbalové Akademie Moravskoslezského kraje, Ostrava</t>
  </si>
  <si>
    <t>Olympic Festival s.r.o., Praha</t>
  </si>
  <si>
    <t>Ostrava Steelers, Ostrava-Svinov</t>
  </si>
  <si>
    <t>Ostravská tělovýchovná unie, Ostrava-Moravská Ostrava a Přívoz</t>
  </si>
  <si>
    <t>PETILO, z.s., Havířov</t>
  </si>
  <si>
    <t>POLAR televize Ostrava, s.r.o.,Ostrava, Mariánské Hory a Hulváky</t>
  </si>
  <si>
    <t>R.M.S. Sport Praha, Praha</t>
  </si>
  <si>
    <t>RAUL, s.r.o. , Praha 1 Josefov</t>
  </si>
  <si>
    <t>Regionální centrum EIA s.r.o., Klimkovice</t>
  </si>
  <si>
    <t>Ridera Sport a.s., Ostrava Vítkovice</t>
  </si>
  <si>
    <t>RIMGO s.r.o., Brušperk</t>
  </si>
  <si>
    <t xml:space="preserve">RWR s.r.o., Vřesina </t>
  </si>
  <si>
    <t>SC Squash Třinec z.s., Třinec</t>
  </si>
  <si>
    <t>SDRUŽENÍ SPORTOVNÍCH KLUBŮ VÍTKOVICE, Ostrava</t>
  </si>
  <si>
    <t>Seven Days Agency, s.r.o., Praha 3</t>
  </si>
  <si>
    <t>SK BESKYD Frenštát p.R., z.s., Frenštát pod Radhoštěm</t>
  </si>
  <si>
    <t>SKSB Ostrava z.s. , Ostrava-Poruba</t>
  </si>
  <si>
    <t>SPMP ČR pobočný spolek Moravskoslezský kraj, Břidličná</t>
  </si>
  <si>
    <t>spolek GO ON, Frenštát pod Radhoštěm</t>
  </si>
  <si>
    <t>SPORT MEXIKO z.s., Ostrava</t>
  </si>
  <si>
    <t>Sportovní basketbalová škola Ostrava z.s., Ostrava-Jih</t>
  </si>
  <si>
    <t>Sportovní klub FC Hlučín, z.s., Hlučín</t>
  </si>
  <si>
    <t>Sportovní klub JANTAR Opava, z.s., Opava</t>
  </si>
  <si>
    <t>Sportovní klub Karviná, Karviná</t>
  </si>
  <si>
    <t>Sportovní klub stolního tenisu Baník Havířov, Havířov-Šumbark</t>
  </si>
  <si>
    <t>Sportovní klub vzpírání Baník Havířov z.s., Havířov</t>
  </si>
  <si>
    <t>Sportovní události v Ostravě, Fryčovice</t>
  </si>
  <si>
    <t>SWANKY, spolek, Ostrava</t>
  </si>
  <si>
    <t>T.J. Dukla Frenštát, z.s., Frenštát p. Radhoštěm</t>
  </si>
  <si>
    <t>T.J. Frenštát pod Radhoštěm, Frenštát pod Radhoštěm</t>
  </si>
  <si>
    <t>Taneční klub TREND Ostrava, Stará Bělá</t>
  </si>
  <si>
    <t>Taneční studio Vítkovice, z.s., Ostrava-Jih</t>
  </si>
  <si>
    <t>Tělocvičná jednota Sokol Klimkovice, Klimkovice</t>
  </si>
  <si>
    <t>Tělocvičná jednota Sokol Moravská Ostrava II, Ostrava-Moravská Ostrava a Přívoz</t>
  </si>
  <si>
    <t>Tělovýchovná jednota Ludgeřovice, z.s., Ludgeřovice</t>
  </si>
  <si>
    <t>Tělovýchovná jednota Ostrava, Ostrava, Moravská Ostrava a Přívoz</t>
  </si>
  <si>
    <t>Tělovýchovná jednota Slavia Malé Hoštice, z.s., Malé Hoštice</t>
  </si>
  <si>
    <t>Tělovýchovná jednota Slavoj Český Těšín z.s., Český Těšín</t>
  </si>
  <si>
    <t>Tělovýchovná jednota Sokol Pstruží, z.s., Pstruží</t>
  </si>
  <si>
    <t>TJ Slezan Jindřichov, z.s.</t>
  </si>
  <si>
    <t>TTV Sport Group CZ s.r.o., Praha 6 Dejvice</t>
  </si>
  <si>
    <t>Univerzitní sportovní klub Slávie Ostravská univerzita, z.s., Ostrava-Moravská Ostrava a Přívoz</t>
  </si>
  <si>
    <t>VÍTKOVICE ARÉNA, a.s., Ostrava-Zábřeh</t>
  </si>
  <si>
    <t>VolleyCountry s.r.o., České Budějovice</t>
  </si>
  <si>
    <t xml:space="preserve">Podpora sportu v Moravskoslezském kraji   </t>
  </si>
  <si>
    <t>Česká unie sportu, z.s., Praha</t>
  </si>
  <si>
    <t>Podpora talentů</t>
  </si>
  <si>
    <t>Česká hlava PROJEKT z.ú., Sojovice</t>
  </si>
  <si>
    <t>ČESKÁ SPOLEČNOST CHEMICKÁ, Praha 1</t>
  </si>
  <si>
    <t>Horizon Fuel Cell Europe s.r.o., Praha</t>
  </si>
  <si>
    <t>Nadační fond GAUDEAMUS, Cheb</t>
  </si>
  <si>
    <t>Sdružení přátel dětského pěveckého sboru Ondrášek z Nového Jičína</t>
  </si>
  <si>
    <t>Student Cyber Games, Brno</t>
  </si>
  <si>
    <t>Prevence rizikových projevů chování – krajská konference</t>
  </si>
  <si>
    <t>Kraj Vysočina</t>
  </si>
  <si>
    <t>NOVÉ ČESKO, nadační fond, Praha 7</t>
  </si>
  <si>
    <t>Studium a vzdělávání v zahraničí</t>
  </si>
  <si>
    <t>Významné akce kraje - využití volného času dětí a mládeže</t>
  </si>
  <si>
    <t>Černí koně - spolek Praha 9, Praha</t>
  </si>
  <si>
    <t>Event media s.r.o., Praha</t>
  </si>
  <si>
    <t>HigBic s.r.o., Veselí nad Moravou</t>
  </si>
  <si>
    <t>Junák - český skaut, Moravskoslezský kraj, z. s., Ostrava-Vítkovice</t>
  </si>
  <si>
    <t>Junák - český skaut, přístav Eskadra Ostrava, z. s., Ostrava</t>
  </si>
  <si>
    <t>Junák - český skaut, středisko P. Bezruče Frýdek-Místek, z. s., Frýdek-Místek</t>
  </si>
  <si>
    <t>Klub přátel školy, Havířov-Prostřední Suchá</t>
  </si>
  <si>
    <t>Klub železničních modelářů Zábřeh - Ostrava, z.s., Ostrava</t>
  </si>
  <si>
    <t>Leemon Media, s.r.o., Praha</t>
  </si>
  <si>
    <t>Macierz Szkolna w RC - Matice školská v ČR, Český Těšín</t>
  </si>
  <si>
    <t>Občanské sdružení PANT, Ostrava-Polanka nad Odrou</t>
  </si>
  <si>
    <t>Rada dětí a mládeže Moravskoslezského kraje, z. s., Ostrava</t>
  </si>
  <si>
    <t>ROCKET CLUB SILESIA OLZA ČESKÝ TĚŠÍN p.s., Český Těšín</t>
  </si>
  <si>
    <t>Římskokatolická farnost Trnávka, Trnávka</t>
  </si>
  <si>
    <t>Skalka family park s.r.o., Ostrava</t>
  </si>
  <si>
    <t>Turistický oddíl mládeže č.1309 - Žlutý kvítek, Palkovice</t>
  </si>
  <si>
    <t>Ostatní individuální dotace v odvětví školství</t>
  </si>
  <si>
    <t>BP Action s.r.o., Praha</t>
  </si>
  <si>
    <t>Gemec Slezská Harta, z.s., Razová</t>
  </si>
  <si>
    <t>Mateřská škola, základní škola a střední škola Slezské diakonie, Český Těšín</t>
  </si>
  <si>
    <t xml:space="preserve">Obec Stonava </t>
  </si>
  <si>
    <t>promalluo.cz, s.r.o., Frýdek-Místek</t>
  </si>
  <si>
    <t>SH ČMS - Sbor dobrovolných hasičů Horní Lomná, Horní Lomná</t>
  </si>
  <si>
    <t>SH ČMS - Sbor dobrovolných hasičů Světlá Hora, Světlá Hora</t>
  </si>
  <si>
    <t>SK Studénka, z. s., Studénka</t>
  </si>
  <si>
    <t>SKI Vítkovice-Bílá, Bílá</t>
  </si>
  <si>
    <t>Spolek myslivců a přátel přírody z Jeseníků, Karlov pod Pradědem, Malá Morávka</t>
  </si>
  <si>
    <t>Triatlon Team Opava z. s., Opava</t>
  </si>
  <si>
    <t>ZIP Zábava Informace Poradenství a pomoc, Havířov</t>
  </si>
  <si>
    <t>ODVĚTVÍ ÚZEMNÍHO PLÁNOVÁNÍ A STAVEBNÍHO ŘÁDU</t>
  </si>
  <si>
    <t>Ostatní individuální dotace v odvětví územního plánování a stavebního řádu</t>
  </si>
  <si>
    <t>NIPI bezbariérové prostředí, o.p.s., Jihlava</t>
  </si>
  <si>
    <t>Odvětví územního plánování a stavebního řádu celkem</t>
  </si>
  <si>
    <t>ODVĚTVÍ ZDRAVOTNICTVÍ</t>
  </si>
  <si>
    <t>Konference, sympózia a aktivity v oblasti zdravotnictví</t>
  </si>
  <si>
    <t>AKADEMIA CZ, s.r.o., Ostrava</t>
  </si>
  <si>
    <t>HEALTHCARE INSTITUTE o.p.s., Ostrava-Jih</t>
  </si>
  <si>
    <t>Nadační fond Pavla Novotného, Chlebičov</t>
  </si>
  <si>
    <t>Naděje pro každého z.s., Ostrava</t>
  </si>
  <si>
    <t xml:space="preserve">Podpora reformy psychiatrie </t>
  </si>
  <si>
    <t>MAYFAIR, s.r.o., Horní Bludovice</t>
  </si>
  <si>
    <t>Protialkoholní záchytná stanice</t>
  </si>
  <si>
    <t>Stabilizace zdravotnického personálu a vzděláván</t>
  </si>
  <si>
    <t>Umísťování dětí vyžadujících specializovanou péči</t>
  </si>
  <si>
    <t>Ostatní individuální dotace v odvětví zdravotnictví</t>
  </si>
  <si>
    <t>Babybox pro odložené děti - STATIM, z.s., Praha</t>
  </si>
  <si>
    <t>Diakonie ČCE - hospic CITADELA, Valašské Meziříčí</t>
  </si>
  <si>
    <t>DTO CZ, s.r.o., Ostrava-Mariánské Hory a Hulváky</t>
  </si>
  <si>
    <t>Fakultní nemocnice Ostrava</t>
  </si>
  <si>
    <t>MUDr. Eva Nováková, Frýdek-Místek</t>
  </si>
  <si>
    <t>MUDr. Martin Švébiš, Frýdlant nad Ostravicí</t>
  </si>
  <si>
    <t>Ordinace Puškinova s.r.o., Ostravice</t>
  </si>
  <si>
    <t xml:space="preserve">Unie ROSKA - reg. org. ROSKA OSTRAVA, z.p.s. </t>
  </si>
  <si>
    <t>ODVĚTVÍ ŽIVOTNÍHO PROSTŘEDÍ</t>
  </si>
  <si>
    <t>Informační systém o znečištění ovzduší</t>
  </si>
  <si>
    <t>Český hydrometeorologický ústav</t>
  </si>
  <si>
    <t>Zdravotní ústav se sídlem v Ostravě</t>
  </si>
  <si>
    <t>Kolektivní systémy zpětného odběru elektrozařízení</t>
  </si>
  <si>
    <t>ARCADIA PRAHA s.r.o., Praha 4</t>
  </si>
  <si>
    <t xml:space="preserve">ASEKOL s.r.o., Praha </t>
  </si>
  <si>
    <t>Kotlíkové dotace v Moravskoslezském kraji - individuální dotace</t>
  </si>
  <si>
    <t>Péče o chráněné druhy živočichů</t>
  </si>
  <si>
    <t>ZO ČSOP NOVÝ JIČÍN 70/02, Nový Jičín</t>
  </si>
  <si>
    <t>ZO ČSOP Sovinecko, Břidličná</t>
  </si>
  <si>
    <t>Podpora opatření v oblasti životního prostředí</t>
  </si>
  <si>
    <t xml:space="preserve">Obec Ostravice </t>
  </si>
  <si>
    <t>Podpora prevence před povodněmi a extrémními jevy</t>
  </si>
  <si>
    <t>Povodí Odry, státní podnik, Ostrava-Moravská Ostrava a Přívoz</t>
  </si>
  <si>
    <t>Podpora třídění odpadů</t>
  </si>
  <si>
    <t>Eufour PR, s.r.o., Olomouc</t>
  </si>
  <si>
    <t>Podpora výukového centra EVVO</t>
  </si>
  <si>
    <t>Propagace v oblasti zemědělství</t>
  </si>
  <si>
    <t>Asociace soukromého zemědělství Těšínského Slezska z.s., Ropice</t>
  </si>
  <si>
    <t>Český svaz včelařů, z.s., okresní organizace Frýdek - Místek</t>
  </si>
  <si>
    <t>Český svaz včelařů, z.s., základní organizace Frýdek - Místek, Frýdek-Místek</t>
  </si>
  <si>
    <t>Český svaz včelařů, z.s., základní organizace Kopřivnice</t>
  </si>
  <si>
    <t>MAS Regionu Poodří, z.s., Bartošovice</t>
  </si>
  <si>
    <t>Včelařský spolek Moravy a Slezska z.s., Karviná</t>
  </si>
  <si>
    <t xml:space="preserve">Propagace v oblasti životního prostředí </t>
  </si>
  <si>
    <t>AQUATEST a.s., Praha 5 Hlubočepy</t>
  </si>
  <si>
    <t>Arnika - Centrum pro podporu občanů, Praha</t>
  </si>
  <si>
    <t>BUVI Promotion s.r.o., Opava</t>
  </si>
  <si>
    <t>Česká ZOO, Ostrava-Poruba</t>
  </si>
  <si>
    <t>Českomoravská myslivecká jednota okresní myslivecký spolek Bruntál, Bruntál</t>
  </si>
  <si>
    <t>Českomoravská myslivecká jednota, z.s. - okresní myslivecký spolek Karviná, Havířov- H. Suchá</t>
  </si>
  <si>
    <t>Českomoravská myslivecká jednota, z.s., okresní myslivecký spolek Frýdek-Místek</t>
  </si>
  <si>
    <t>Českomoravská myslivecká jednota, z.s., okresní myslivecký spolek Nový Jičín, Kunín</t>
  </si>
  <si>
    <t>Český rybářský svaz, z. s., místní organizace Jablunkov, Jablunkov</t>
  </si>
  <si>
    <t>Český rybářský svaz, z. s., místní organizace Ostrava, Ostrava</t>
  </si>
  <si>
    <t>Český rybářský svaz, z. s., územní svaz pro Severní Moravu a Slezsko, Ostrava-Mariánské Hory</t>
  </si>
  <si>
    <t>Erebia, z. s., Lipová-lázně</t>
  </si>
  <si>
    <t>Moravský lesnický klastr, z.s., Ostrava-Jih, Zábřeh</t>
  </si>
  <si>
    <t>Myslivecký spolek Komorní Lhotka - Hnojník, Komorní Lhotka</t>
  </si>
  <si>
    <t>Nadace na pomoc zvířatům, Ostrava-Poruba</t>
  </si>
  <si>
    <t>Územní sdružení Českého zahrádkářského svazu Karviná</t>
  </si>
  <si>
    <t>ZO ČSOP Ochránce, Otice</t>
  </si>
  <si>
    <t>Ostatní individuální dotace v odvětví životního prostředí</t>
  </si>
  <si>
    <t xml:space="preserve">Obec Neplachovice </t>
  </si>
  <si>
    <t>Společnost pro orbu České republiky, z.s., Praha</t>
  </si>
  <si>
    <t>Základní organizace Českého zahrádkářského svazu Bařiny Štramberk, Štramberk</t>
  </si>
  <si>
    <t>Základní organizace Českého zahrádkářského svazu Ostrava - Výškovice, Ostrava</t>
  </si>
  <si>
    <t>FINANCE A SPRÁVA MAJETKU</t>
  </si>
  <si>
    <t>Dotace na spolufinancování nezpůsobilých výdajů Regionální rady regionu soudržnosti Moravskoslezsko</t>
  </si>
  <si>
    <t>Regionální rada regionu soudržnosti Moravskoslezsko</t>
  </si>
  <si>
    <t>Výdaje spojené s finančním zdravím obcí</t>
  </si>
  <si>
    <t>Finance a správa majetku celkem</t>
  </si>
  <si>
    <t>PŘEHLED ČERPÁNÍ AKCÍ REPRODUKCE MAJETKU KRAJE Z VLASTNÍCH ZDROJŮ VČETNĚ DOTACÍ ZE STÁTNÍHO ROZPOČTU V ROCE 2019</t>
  </si>
  <si>
    <t>v tis Kč</t>
  </si>
  <si>
    <t>ORG</t>
  </si>
  <si>
    <t>Název akce</t>
  </si>
  <si>
    <t>Výdaje na akci celkem</t>
  </si>
  <si>
    <t>Výdaje v předchozích letech</t>
  </si>
  <si>
    <t>Výdaje v roce 2019</t>
  </si>
  <si>
    <t>Plánované výdaje 2020</t>
  </si>
  <si>
    <t>Plánované výdaje v letech</t>
  </si>
  <si>
    <t>Poznámka</t>
  </si>
  <si>
    <t>2021</t>
  </si>
  <si>
    <t>2022</t>
  </si>
  <si>
    <t>po r. 2022</t>
  </si>
  <si>
    <t>2018</t>
  </si>
  <si>
    <t>kraj</t>
  </si>
  <si>
    <t>stát</t>
  </si>
  <si>
    <t>Krajský úřad</t>
  </si>
  <si>
    <t xml:space="preserve">Rekonstrukce budovy krajského úřadu </t>
  </si>
  <si>
    <t xml:space="preserve">V roce 2019 se jedná o rekonstrukci kuchyně a jejího zázemí. </t>
  </si>
  <si>
    <t>Kapitálové výdaje - ICT - činnost krajského úřadu</t>
  </si>
  <si>
    <t>Nákup 6 ks serverů a 2 ks diskových polí DELL, 2 ks rozšiřujících 16-ti portových modulů pro přepínače CISCO NEXUS, výměna počítače LITE v rámci revitalizace úředních desek, nákup 31 ks osobních počítačů Fujitsu Esprimo a DELL Optiplex.</t>
  </si>
  <si>
    <t>Ostatní kapitálové výdaje - činnost krajského úřadu</t>
  </si>
  <si>
    <t>Nákup 7-místného vozidla MULTIVAN, 3 ks vozidel na CNG, 2 ks elektrokol, 2 ks motorizovaných profesionálních otočných kamer a upgrade komunikačního a hlasovacího zařízení v zasedací místnosti zastupitelstva kraje, dodávka myčky a klimatizačních zařízení do kuchyně a do jídelny krajského úřadu, pořízení 3 ks elektrických komposterů.</t>
  </si>
  <si>
    <t>VLASTNÍ SPRÁVNÍ ČINNOST KRAJE A ČINNOST ZASTUPITELSTVA KRAJE CELKEM</t>
  </si>
  <si>
    <t>Realizace energetických úspor metodou EPC ve vybraných objektech Moravskoslezského kraje</t>
  </si>
  <si>
    <t>Jedná se o celkové náklady na realizaci investičních opatření,včetně úhrady úroků a služeb za energetický management.</t>
  </si>
  <si>
    <t>Výdaje související se sdílenými službami - investiční</t>
  </si>
  <si>
    <t>ODVĚTVÍ FINANCÍ A SPRÁVY MAJETKU CELKEM</t>
  </si>
  <si>
    <t>ODVĚTVÍ DOPRAVY A CHYTRÉHO REGIONU:</t>
  </si>
  <si>
    <t>Souvislé opravy silnic II. a III. tříd, včetně mostních objektů (Správa silnic Moravskoslezského kraje, příspěvková organizace, Ostrava)</t>
  </si>
  <si>
    <t xml:space="preserve">Jedná se o každoročně opakovaně realizovanou akci. Výdaje na akci celkem jsou u této akce pouze součtem výdajů let 2015 až 2020. </t>
  </si>
  <si>
    <t>Vypořádání pozemků pod stavbami silnic II. a III.třídy</t>
  </si>
  <si>
    <t xml:space="preserve"> -</t>
  </si>
  <si>
    <t>Pořízení automobilu (Moravskoslezské energetické centrum, příspěvková organizace, Ostrava)</t>
  </si>
  <si>
    <t>Okružní křižovatka silnic II/647 x III/4654 a MK ul. Lidická, Klimkovice (Správa silnic Moravskoslezského kraje, příspěvková organizace, Ostrava)</t>
  </si>
  <si>
    <t>Letiště Leoše Janáčka Ostrava, ostatní reprodukce majetku kraje</t>
  </si>
  <si>
    <t xml:space="preserve">Akce budou realizovány společností Letiště Ostrava,      a. s. a fnancování akcí bude řešeno formou zápočtu nájemného.  </t>
  </si>
  <si>
    <t>Multimodální cargo Mošnov – technická a dopravní infrastruktura</t>
  </si>
  <si>
    <t>Okružní křižovatka II/486 a III/4841, Krmelín (Správa silnic Moravskoslezského kraje, příspěvková organizace, Ostrava)</t>
  </si>
  <si>
    <t>Letiště Leoše Janáčka Ostrava, rekonstrukce severní stojánky</t>
  </si>
  <si>
    <t>Rekonstrukce části objektu pro umístění sídla Správy silnic MSK v Ostravě-Zábřehu Správa silnic Moravskoslezského kraje, příspěvková organizace, Ostrava)</t>
  </si>
  <si>
    <t>Smart technologie na silnicích II. a III. tříd (Správa silnic Moravskoslezského kraje, příspěvková organizace, Ostrava)</t>
  </si>
  <si>
    <t>Sloupec Celkové výdaje na akci nezahrnuje výdaje před rokem 2019, jelikož akce nenavazuje na výdaje předchozích let.</t>
  </si>
  <si>
    <t>Most 477-032 přes místní potok Baška (Správa silnic Moravskoslezského kraje, příspěvková organizace, Ostrava)</t>
  </si>
  <si>
    <t>Páteřní optické propojení mezi budovami A a G (Moravskoslezské datové centrum, příspěvková organizace, Ostrava)</t>
  </si>
  <si>
    <t>ODVĚTVÍ DOPRAVY A CHYTRÉHO REGIONU CELKEM</t>
  </si>
  <si>
    <t>Integrované bezpečnostní centrum Moravskoslezského kraje - dovybavení</t>
  </si>
  <si>
    <t xml:space="preserve">Opravy majetku realizované z pojistných náhrad v odvětví krizového řízení </t>
  </si>
  <si>
    <t>Integrované výjezdové centrum Ostrava – Jih - dovybavení</t>
  </si>
  <si>
    <t>Integrované výjezdové centrum v Českém Těšíně</t>
  </si>
  <si>
    <t>V celkových výdajích jsou započteny i dotace od Ministerstva vnitra ČR ve výši 50 mil. Kč  a od města Český Těšín ve výši 15 mil. Kč.</t>
  </si>
  <si>
    <t xml:space="preserve">Trafostanice IVC Český Těšín </t>
  </si>
  <si>
    <t>Integrované výjezdové centrum v Českém Těšíně - vybavení</t>
  </si>
  <si>
    <t>Integrované výjezdové centrum v Českém Těšíně – dovybavení provozu</t>
  </si>
  <si>
    <t>ODVĚTVÍ KRIZOVÉHO ŘÍZENÍ CELKEM</t>
  </si>
  <si>
    <t>ODVĚTVÍ KULTURY:</t>
  </si>
  <si>
    <t>Přístavba Domu umění – Galerie 21. století (Galerie výtvarného umění v Ostravě, příspěvková organizace, Ostrava)</t>
  </si>
  <si>
    <t xml:space="preserve">Celkové výdaje činí 620 mil. Kč, předpokládá se zajištění prostředků ze státního rozpočtu a města Ostravy. </t>
  </si>
  <si>
    <t>Těšínské divadlo - Malá scéna (Těšínské divadlo Český Těšín, příspěvková organizace)</t>
  </si>
  <si>
    <t>Reprodukce majetku kraje v odvětví kultury realizovaná ze státního rozpočtu</t>
  </si>
  <si>
    <t>Podpora rozvoje muzejnictví v Moravskoslezském kraji - příspěvkové organizace MSK</t>
  </si>
  <si>
    <t>Oprava části fasády zámku ve Frýdku-Místku (Muzeum Beskyd Frýdek-Místek, příspěvková organizace)</t>
  </si>
  <si>
    <t>Novostavba Moravskoslezské vědecké knihovny (Moravskoslezská vědecká knihovna v Ostravě, příspěvková organizace)</t>
  </si>
  <si>
    <t>Celkové výdaje činí 1.350 mil. Kč, předpokládá se zajištění prostředků ze státního rozpočtu a města Ostravy.</t>
  </si>
  <si>
    <t>Zámek Nová Horka - restaurování výmaleb kaple (Muzeum Novojičínska, příspěvková organizace)</t>
  </si>
  <si>
    <t>Zámek Nová Horka - restaurování výmaleb sálu (Muzeum Novojičínska, příspěvková organizace)</t>
  </si>
  <si>
    <t>Zámek Nová Horka - nová příjezdová komunikace, zámecký park a ohradní zeď (Muzeum Novojičínska, příspěvková organizace)</t>
  </si>
  <si>
    <t>Sanace suterénu budovy na ul. Masarykovy sady 103 (Muzeum Těšínska, příspěvková organizace, Český Těšín)</t>
  </si>
  <si>
    <t>Rozdíl do výše celkových výdajů na akci kryje příspěvková organizace z vlastních zdrojů.</t>
  </si>
  <si>
    <t>Zámek Nová Horka - rekonstrukce kotelny (Muzeun Novojičínska, příspěvková organizace, Nový Jičín)</t>
  </si>
  <si>
    <t>Zakoupení jednotného vstupenkového systému</t>
  </si>
  <si>
    <t>Rekonstrukce střechy Domu umění (Galerie výtvarného umění v Ostravě, příspěvková organizace)</t>
  </si>
  <si>
    <t>Hrad Sovinec - oprava vnitřního opevnění (Muzeum v Bruntále, příspěvková organizace)</t>
  </si>
  <si>
    <t>Hrad Sovinec - oprava lesnické školy (Muzeum v Bruntále, příspěvková organizace)</t>
  </si>
  <si>
    <t>Hrad Sovinec - dobudování infrastruktury (Muzeum v Bruntále, příspěvková organizace)</t>
  </si>
  <si>
    <t>Stabilizace severovýchodní zdi paláce hradu Hukvaldy (Muzeum Beskyd Frýdek-Místek, příspěvková organizace)</t>
  </si>
  <si>
    <t>Hrad Hukvaldy - dobudování infrastruktury (Muzeum Beskyd Frýdek-Místek, příspěvková organizace)</t>
  </si>
  <si>
    <t>Novostavba objektu depozitáře (Muzeum v Bruntále, příspěvková organizace)</t>
  </si>
  <si>
    <t>Zámek Nová Horka – restaurování a obnova (Muzeum Novojičínska, příspěvková organizace)</t>
  </si>
  <si>
    <t>Zámek Nová Horka – rekonstrukce vnitřních prostor" (Muzeum Novojičínska, příspěvková organizace, Nový Jičín)</t>
  </si>
  <si>
    <t>Obnova expozice  (zámek v Bruntále, Kosárna v Karlovicích)</t>
  </si>
  <si>
    <t>Oprava zastřešení Kapucínského kláštera ve Fulneku (Muzeum Novojičínska, příspěvková organizace)</t>
  </si>
  <si>
    <t>ODVĚTVÍ KULTURY CELKEM</t>
  </si>
  <si>
    <t>ODVĚTVÍ CESTOVNÍHO RUCHU:</t>
  </si>
  <si>
    <t>Technika pro úpravu lyžařských běžeckých tras v Moravskoslezském a Zlínském kraji</t>
  </si>
  <si>
    <t xml:space="preserve">Dotační program-Program na podporu technických atraktivit - příspěvkové organizace MSK </t>
  </si>
  <si>
    <t>ODVĚTVÍ CESTOVNÍHO RUCHU CELKEM</t>
  </si>
  <si>
    <t>ODVĚTVÍ SOCIÁLNÍCH VĚCÍ:</t>
  </si>
  <si>
    <t>Pořizování movitého majetku - příspěvkové organizace v odvětví sociálních věcí</t>
  </si>
  <si>
    <t>Revitalizace budovy Domova Příbor (Domov Příbor, příspěvková organizace)</t>
  </si>
  <si>
    <t>Nákup automobilů pro příspěvkové organizace v odvětví sociálních věcí</t>
  </si>
  <si>
    <t>Rekonstrukce ubytovací části a přístavba budovy D (Nový domov, příspěvková organizace, Karviná)</t>
  </si>
  <si>
    <t>Spolufinancování akce Ministerstvem práce a sociálních věcí v režimu ex-post plateb.</t>
  </si>
  <si>
    <t>Výstavba domova pro seniory a domova se zvláštním režimem Kopřivnice</t>
  </si>
  <si>
    <t>Instalace zdrojů z důvodu energetických úspor v objektu Hřbitovní 1128 (Domov Duha, příspěvková organizace, Nový Jičín)</t>
  </si>
  <si>
    <t>Rekonstrukce budovy a spojovací chodby Máchova (Domov Duha, příspěvková organizace, Nový Jičín)</t>
  </si>
  <si>
    <t>Oprava správní budovy (Náš svět, příspěvková organizace, Pržno)</t>
  </si>
  <si>
    <t>Bezbariérová úprava areálu domova (Fontána, příspěvková organizace, Hlučín)</t>
  </si>
  <si>
    <t>Novostavba multifunkčního altánu (Domov Bílá Opava, příspěvková organizace)</t>
  </si>
  <si>
    <t>Odstranění vlhkosti zdiva objektu Mánesova (Sírius, příspěvková organizace, Opava)</t>
  </si>
  <si>
    <t>Instalace protipožárních dveří (Sagapo, příspěvková organizace, Bruntál)</t>
  </si>
  <si>
    <t>Nákup řadového domu v Hlučíně</t>
  </si>
  <si>
    <t>Vybudování technické místnosti (Domov Odry, příspěvková organizace, Odry)</t>
  </si>
  <si>
    <t>Vybudování klimatizace v budově stravovacího provozu (Domov Jistoty, příspěvková organizace, Bohumín)</t>
  </si>
  <si>
    <t>Pořízení kondenzačních kotlů na ul. Švestková (Sírius, příspěvková organizace, Opava)</t>
  </si>
  <si>
    <t>ODVĚTVÍ SOCIÁLNÍCH VĚCÍ CELKEM</t>
  </si>
  <si>
    <t>ODVĚTVÍ ŠKOLSTVÍ:</t>
  </si>
  <si>
    <t>Úprava venkovního areálu (Gymnázium Josefa Božka, Český Těšín, příspěvková organizace)</t>
  </si>
  <si>
    <t>Reprodukce majetku kraje v odvětví školství</t>
  </si>
  <si>
    <t>Výdaje spojené s optimalizací škol - PO v odvětví školství</t>
  </si>
  <si>
    <t xml:space="preserve">Obměna a ekologizace vozového parku v odvětví školství  </t>
  </si>
  <si>
    <t>Rekonstrukce objektu na ul. B. Němcové, Opava (Střední odborné učiliště stavební, Opava, příspěvková organizace)</t>
  </si>
  <si>
    <t>Zajištění objektové bezpečnosti škol a školských zařízení</t>
  </si>
  <si>
    <t>Oprava střechy a fasády, zateplení podstřeší  (Všeobecné a sportovní gymnázium, Bruntál, příspěvková organizace)</t>
  </si>
  <si>
    <t>Sanace svahu (Dětský domov a Školní jídelna, Nový Jičín, Revoluční 56, příspěvková organizace)</t>
  </si>
  <si>
    <t>Rekonstrukce přívodů vody a odpadů (Základní škola, Ostrava-Zábřeh, Kpt. Vajdy 1a, příspěvková organizace)</t>
  </si>
  <si>
    <t>Výměna oken a zateplení budovy školy (Základní umělecká škola, Ostrava - Moravská Ostrava, Sokolská třída 15, příspěvková organizace)</t>
  </si>
  <si>
    <t xml:space="preserve"> - </t>
  </si>
  <si>
    <t>Celková rekonstrukce střechy školy  (Masarykova střední škola zemědělská a Vyšší odborná škola, Opava, příspěvková organizace)</t>
  </si>
  <si>
    <t>Využití objektu v Bílé (Vzdělávací a sportovní centrum Bílá, příspěvková organizace)</t>
  </si>
  <si>
    <t>Novostavba tělocvičny (Gymnázium Josefa Božka, Český Těšín, příspěvková organizace)</t>
  </si>
  <si>
    <t>Opravy majetku realizované z pojistných náhrad v odvětví školství</t>
  </si>
  <si>
    <t>Oprava fasády (Gymnázium, Krnov, příspěvková organizace</t>
  </si>
  <si>
    <t>Rekonstrukce objektů Polského gymnázia (Polské gymnázium - Polskie Gimnazjum im. Juliusza Słowackiego, Český Těšín, příspěvková organizace)</t>
  </si>
  <si>
    <t>Oprava fasády historické budovy školy (Gymnázium Mikuláše Koperníka, Bílovec, příspěvková organizace)</t>
  </si>
  <si>
    <t>Rekonstrukce budovy "A" na ul. Příčná (Střední škola služeb a podnikání, Ostrava-Poruba, příspěvková organizace)</t>
  </si>
  <si>
    <t>Přístavba skladu jeviště (Janáčkova konzervatoř v Ostravě, příspěvková organizace)</t>
  </si>
  <si>
    <t>Výměna oken na školní a dílenské budově a rekonstrukce vstupu (Střední průmyslová škola, Ostrava-Vítkovice, příspěvková organizace)</t>
  </si>
  <si>
    <t>Rekonstrukce sociálních zařízení (Střední zdravotnická škola, Karviná, příspěvková organizace)</t>
  </si>
  <si>
    <t>Stavební úpravy suterénu (Pedagogicko-psychologická poradna, Frýdek-Místek, příspěvková organizace)</t>
  </si>
  <si>
    <t>Stavební úpravy střech obchodní akademie (Gymnázium a Obchodní akademie, Orlová, příspěvková organizace)</t>
  </si>
  <si>
    <t>Výměna termostatických ventilů na radiátorech (Gymnázium, Krnov, příspěvková organizace)</t>
  </si>
  <si>
    <t>Oprava fasády objektu domova mládeže (Obchodní akademie a Střední odborná škola logistická, Opava, příspěvková organizace)</t>
  </si>
  <si>
    <t>Stavební úpravy budovy školy (Základní umělecká škola, Rychvald, Orlovská 495, příspěvková organizace</t>
  </si>
  <si>
    <t>Přístavba šaten a parkoviště včetně demolice poloviny unimobuňky (Střední zdravotnická škola a Vyšší odborná škola zdravotnická, Ostrava, příspěvková organizace)</t>
  </si>
  <si>
    <t>Výměna břidlicové krytiny a oprava krovu (Dětský domov a Školní jídelna, Melč 4, příspěvková organizace, Melč)</t>
  </si>
  <si>
    <t>Rekonstrukce stravovacího provozu (Gymnázium Petra Bezruče, Frýdek-Místek, příspěvková organizace)</t>
  </si>
  <si>
    <t>Přístavba tělocvičny - projektová příprava (Gymnázium, Třinec, příspěvková organizace, Třinec)</t>
  </si>
  <si>
    <t>Výměna střešní krytiny a oprava fasády (Střední průmyslová škola, Ostrava-Vítkovice, příspěvková organizace)</t>
  </si>
  <si>
    <t>Sportovní komplex Volgogradská (Sportovní gymnázium Dany a Emila Zátopkových, Ostrava, příspěvková organizace, Ostrava)</t>
  </si>
  <si>
    <t>Rekonstrukce odvodu splaškových vod (Dětský domov a Školní jídelna, Příbor, Masarykova 607, příspěvková organizace, Příbor)</t>
  </si>
  <si>
    <t>Sanace suterénního zdiva (Střední škola průmyslová a umělecká, Opava, příspěvková organizace)</t>
  </si>
  <si>
    <t>Rekonstrukce elektroinstalace (Střední škola technických oborů, Havířov-Šumbark, Lidická 1a/600, příspěvková organizace)</t>
  </si>
  <si>
    <t>Oprava střechy budovy školy na ulici Vodní 343 (Základní umělecká škola, Vítkov, Lidická 639, příspěvková organizace)</t>
  </si>
  <si>
    <t>Rekonstrukce střechy na odloučeném pracovišti (Střední škola, Havířov-Prostřední Suchá, příspěvková organizace)</t>
  </si>
  <si>
    <t>Rekonstrukce vzduchotechniky v kuchyni (Střední škola technická, Opava, Kolofíkovo nábřeží 51, příspěvková organizace)</t>
  </si>
  <si>
    <t>Rekonstrukce obvodového pláště tělocvičny Husova (Střední škola hotelnictví a služeb a Vyšší odborná škola, Opava, příspěvková organizace)</t>
  </si>
  <si>
    <t>Sanace suterénního zdiva budovy (Dětský domov Úsměv a Školní jídelna, Ostrava-Slezská Ostrava, Bukovanského 25, příspěvková organizace)</t>
  </si>
  <si>
    <t>Zateplení ubytovacího pavilonu (Dětský domov SRDCE a Školní jídelna, Karviná-Fryštát, Vydmuchov 10, příspěvková organizace)</t>
  </si>
  <si>
    <t>Výměna elektrického výtahu (Střední škola prof. Zdeňka Matějčka, Ostrava-Poruba, příspěvková organizace)</t>
  </si>
  <si>
    <t>Sanace vlhkého zdiva budovy školy (Střední škola, Základní škola a Mateřská škola, Karviná, příspěvková organizace)</t>
  </si>
  <si>
    <t>Odstranění záklopu v tělocvičnách s obsahem azbestu (Střední škola řemesel, Frýdek-Místek, příspěvková organizace)</t>
  </si>
  <si>
    <t>Rekonstrukce elektroinstalace hlavní budovy školy (Slezské gymnázium, Opava, příspěvková organizace)</t>
  </si>
  <si>
    <t>Modernizace ICT a metodická podpora v oblasti ICT - příspěvkové organizace MSK</t>
  </si>
  <si>
    <t xml:space="preserve">Podpora odborného vzdělávání v Moravskoslezském kraji </t>
  </si>
  <si>
    <t>Sportovní areál na ul. Komenského, Opava (Mendelovo gymnázium, Opava, příspěvková organizace)</t>
  </si>
  <si>
    <t>Vybudování dílen pro praktické vyučování (Střední odborná škola, Frýdek-Místek, příspěvková organizace)</t>
  </si>
  <si>
    <t>Rekonstrukce střechy tělocvičny (Sportovní gymnázium Dany a Emila Zátopkových, Ostrava, příspěvková organizace)</t>
  </si>
  <si>
    <t>Výměna okenních a dveřních výplní školy (Masarykova střední škola zemědělská a Vyšší odborná škola, Opava, příspěvková organizace)</t>
  </si>
  <si>
    <t>Revitalizace pracoviště pro svařování (Střední škola řemesel, Frýdek-Místek, příspěvková organizace)</t>
  </si>
  <si>
    <t>Úpravy vnitřních prostor (Střední odborná škola, Bruntál, příspěvková organizace)</t>
  </si>
  <si>
    <t>Rekonstrukce elektroinstalace (Základní škola pro sluchově postižené a Mateřská škola pro sluchově postižené, Ostrava-Poruba, příspěvková organizace)</t>
  </si>
  <si>
    <t>Regulace ústředního topení (Střední zdravotnická škola a Vyšší odborná škola zdravotnická, Ostrava, příspěvková organizace)</t>
  </si>
  <si>
    <t>Rekonstrukce elektroinstalace a koupelen (Dětský domov a Školní jídelna, Čeladná 87, příspěvková organizace)</t>
  </si>
  <si>
    <t>Rekonstrukce rozvodů vody a odpadů (Gymnázium Ostrava-Hrabůvka, příspěvková organizace)</t>
  </si>
  <si>
    <t>Celková rekonstrukce střechy dílen  (Vyšší odborná škola, Střední odborná škola a Střední odborné učiliště, Kopřivnice, příspěvková organizace)</t>
  </si>
  <si>
    <t>Rekonstrukce kotelny (Gymnázium Františka Živného, Bohumín, Jana Palacha 794, příspěvková organizace)</t>
  </si>
  <si>
    <t>Rekonstrukce podlah a koncertního sálu (Základní umělecká škola, Klimkovice, Lidická 5, příspěvková organizace)</t>
  </si>
  <si>
    <t>Rekonstrukce sociálních zařízení v budově bazénu (Střední škola a Základní škola, Havířov-Šumbark, příspěvková organizace)</t>
  </si>
  <si>
    <t>Výměna oken a zateplení stropů (Střední průmyslová škola, Obchodní akademie a Jazyková škola s právem státní jazykové zkoušky, Frýdek-Místek, příspěvková organizace)</t>
  </si>
  <si>
    <t>Rekonstrukce kotelny (Základní umělecká škola, Bohumín - Nový Bohumín, Žižkova 620, příspěvková organizace)</t>
  </si>
  <si>
    <t>Přístavba skladu tělocvičny (Mendelovo gymnázium, Opava, příspěvková organizace)</t>
  </si>
  <si>
    <t>Rekonstrukce výtahu (Obchodní akademie a Vyšší odborná škola sociální, Ostrava - Mariánské Hory, příspěvková organizace)</t>
  </si>
  <si>
    <t>Rekonstrukce podhledu stropu (Obchodní akademie a Střední odborná škola logistická, Opava, příspěvková organizace)</t>
  </si>
  <si>
    <t>Demolice budov a výstavba sportoviště (Střední průmyslová škola a Obchodní akademie, Bruntál, příspěvková organizace)</t>
  </si>
  <si>
    <t>Oprava povrchu podlahy velké tělocvičny (Střední škola řemesel, Frýdek-Místek, příspěvková organizace)</t>
  </si>
  <si>
    <t>Oprava atletické dráhy (Sportovní gymnázium Dany a Emila Zátopkových, Ostrava, příspěvková organizace)</t>
  </si>
  <si>
    <t>Opravy vnitřních povrchů na chodbách a v kancelářích (Střední průmyslová škola, Ostrava-Vítkovice, příspěvková organizace, příspěvková organizace)</t>
  </si>
  <si>
    <t>Oprava vstupního schodiště (Gymnázium Nový Jičín, příspěvková organizace)</t>
  </si>
  <si>
    <t>Oprava příjezdové komunikace a vjezdu (Jazykové gymnázium Pavla Tigrida, Ostrava-Poruba, příspěvková organizace)</t>
  </si>
  <si>
    <t>Rekonstrukce plynové kotelny (Gymnázium a Střední odborná škola, Rýmařov, příspěvková organizace)</t>
  </si>
  <si>
    <t>Rekonstrukce trafostanic a rozvodů elektroinstalace (Střední škola stavební a dřevozpracující, Ostrava, příspěvková organizace)</t>
  </si>
  <si>
    <t>Zateplení objektu Turistické základny Řeka (Krajské středisko volného času JUVENTUS, Karviná, příspěvková organizace)</t>
  </si>
  <si>
    <t>Rekonstrukce plynové kotelny (Mendelova střední škola, Nový Jičín, příspěvková organizace, Nový Jičín)</t>
  </si>
  <si>
    <t>Stavební úpravy budovy školy (Obchodní akademie a Vyšší odborná škola sociální, Ostrava-Mariánské Hory, příspěvková organizace, Ostrava)</t>
  </si>
  <si>
    <t>Rekonstrukce vnitřních prostor školy (Základní škola, Ostrava-Poruba, Čkalovova 942, příspěvková organizace)</t>
  </si>
  <si>
    <t>Odstranění havárie ležaté kanalizace (Dětský domov a Školní jídelna, Havířov-Podlesí, Čelakovského 1, příspěvková organizace)</t>
  </si>
  <si>
    <t>Oprava společných sprch 3. rodinné skupiny (Dětský domov a Školní jídelna, Příbor, Masarykova 607, příspěvková organizace, Příbor)</t>
  </si>
  <si>
    <t>Dětské hřiště na školní zahradě (Mateřská škola Klíček, Karviná-Hranice, Einsteinova 2849, příspěvková organizace)</t>
  </si>
  <si>
    <t>ODVĚTVÍ ŠKOLSTVÍ CELKEM</t>
  </si>
  <si>
    <t>ODVĚTVÍ ZDRAVOTNICTVÍ:</t>
  </si>
  <si>
    <t>Reprodukce majetku kraje v odvětví zdravotnictví</t>
  </si>
  <si>
    <t>Rekonstrukce výtahů (Nemocnice s poliklinikou Karviná-Ráj, příspěvková organizace)</t>
  </si>
  <si>
    <t>Přístavba a nástavba rehabilitace ((Nemocnice Třinec, příspěvková organizace)</t>
  </si>
  <si>
    <t>Vzduchotechnika, klimatizace a ventilace – příspěvkové organizace</t>
  </si>
  <si>
    <t>Rekonstrukce střechy nad šatnou (Nemocnice s poliklinikou Havířov, příspěvková organizace)</t>
  </si>
  <si>
    <t>Myčka nádobí – příspěvkové organizace MSK</t>
  </si>
  <si>
    <t>Nemocnice s poliklinikou v Novém Jičíně - reinvestiční část nájemného a opravy</t>
  </si>
  <si>
    <t xml:space="preserve">Na základě uzavřené smlouvy o nájmu podniku vznikl kraji závazek reinvestovat část nájemného zpět do pořízení movitého majetku a do pronajatého nemovitého majetku. Jedná o závazek od roku 2013 do roku 2032. </t>
  </si>
  <si>
    <t>Elektronizace zdravotnických procesů – příspěvkové organizace v odvětví zdravotnictví</t>
  </si>
  <si>
    <t>Výstavba nadzemních koridorů (Slezská nemocnice v Opavě, příspěvková organizace)</t>
  </si>
  <si>
    <t>Rekonstrukce vestibulu (Nemocnice s poliklinikou Havířov, příspěvková organizace)</t>
  </si>
  <si>
    <t>Příspěvek statutárního města Havířov ve výši     2 000 tis. Kč.</t>
  </si>
  <si>
    <t>Pavilon H - stavební úpravy a přístavba  (Slezská nemocnice v Opavě, příspěvková organizace)</t>
  </si>
  <si>
    <t>Novostavba lékárny a onkologie (Sdružené zdravotnické zařízení Krnov, příspěvková organizace)</t>
  </si>
  <si>
    <t>Pavilon L – stavební úpravy (Slezská nemocnice v Opavě, příspěvková organizace)</t>
  </si>
  <si>
    <t>Pořízení zdravotnických přístrojů</t>
  </si>
  <si>
    <t>Rekonstrukce budovy následné péče -přemístění oddělení rehabilitace (Nemocnice s poliklinikou Karviná-Ráj, příspěvková organizace)</t>
  </si>
  <si>
    <t>Osazení termoregulačních ventilů v nemocnici Orlová (Nemocnice s poliklinikou Karviná-Ráj, příspěvková organizace)</t>
  </si>
  <si>
    <t>Nemocnice Havířov - ČOV (Nemocnice s poliklinikou Havířov, příspěvková organizace)</t>
  </si>
  <si>
    <t>Pavilon A, stavební úpravy a přístavba  (Sdružené zdravotnické zařízení Krnov, příspěvková organizace)</t>
  </si>
  <si>
    <t>Domov sester - přístavba výtahu a stavební úpravy (Slezská nemocnice v Opavě, příspěvková organizace)</t>
  </si>
  <si>
    <t>Výstavba oplocení v areálu nemocnice v Novém Jičíně</t>
  </si>
  <si>
    <t>Stavební úpravy PCHO ve 2. NP na bronchoskopický sál (Nemocnice ve Frýdku-Místku, příspěvková organizace)</t>
  </si>
  <si>
    <t>Přestavba budovy I pro magnetickou rezonanci (Nemocnice ve Frýdku-Místku, příspěvková organizace)</t>
  </si>
  <si>
    <t>Rekonstrukce interní JIP (Nemocnice Třinec, příspěvková organizace)</t>
  </si>
  <si>
    <t>Dodávka zdravotnické techniky (Nemocnice Třinec, příspěvková organizace)</t>
  </si>
  <si>
    <t>Studie rekonstrukce ambulantní rehabilitace (Nemocnice s poliklinikou Havířov, příspěvková organizace)</t>
  </si>
  <si>
    <t>Obnova vozového parku (Zdravotnická záchranná služba Moravskoslezského kraje, příspěvková organizace, Ostrava)</t>
  </si>
  <si>
    <t>Výměna hořáků provozovaných kotlů – příspěvkové organizace MSK</t>
  </si>
  <si>
    <t>Oprava vodovodního potrubí chir. ambulance (Nemocnice ve Frýdku-Místku, příspěvková organizace)</t>
  </si>
  <si>
    <t>Rekonstrukce výtahů Orlová  (Nemocnice s poliklinikou Karviná-Ráj, příspěvková organizace)</t>
  </si>
  <si>
    <t>Rekonstrukce střechy (Nemocnice ve Frýdku-Místku, příspěvková organizace)</t>
  </si>
  <si>
    <t>Rozvody a odpady na dialyzačním oddělení (Nemocnice s poliklinikou Havířov, příspěvková organizace)</t>
  </si>
  <si>
    <t>Zastřešení spojovacího krčku (Nemocnice s poliklinikou Havířov, příspěvková organizace)</t>
  </si>
  <si>
    <t>Rekonstrukce hromosvodové soustavy budovy A-E (Nemocnice ve Frýdku-Místku, příspěvková organizace)</t>
  </si>
  <si>
    <t>Rozšíření kanalizace v rámci odvodnění budovy I (Nemocnice ve Frýdku-Místku, příspěvková organizace)</t>
  </si>
  <si>
    <t>Odvětrání chodeb oddělení následné péče (Nemocnice ve Frýdku-Místku, příspěvková organizace)</t>
  </si>
  <si>
    <t>Rozdíl do výše celkových výdajů na akci kryje příspěvková organizace z vlastních zdrojů a příspěvku statutárního města Frýdek - Místek ve výši 200 tis. Kč.</t>
  </si>
  <si>
    <t>Výměna střešních oken na budovách A - E (Nemocnice ve Frýdku-Místku, příspěvková organizace)</t>
  </si>
  <si>
    <t>ODVĚTVÍ ZDRAVOTNICTVÍ CELKEM</t>
  </si>
  <si>
    <t>PŘEHLED AKCÍ MORAVSKOSLEZSKÉHO KRAJE SPOLUFINANCOVANÝCH Z EVROPSKÝCH FINANČNÍCH ZDROJŮ
S ČERPÁNÍM VÝDAJŮ V ROCE 2019</t>
  </si>
  <si>
    <t>Celkové výdaje</t>
  </si>
  <si>
    <t>Skutečné výdaje v roce</t>
  </si>
  <si>
    <t>Očekávané výdaje v dalších letech (1)</t>
  </si>
  <si>
    <t>Očekávaná výše dotace z EU a ST         %</t>
  </si>
  <si>
    <t>org</t>
  </si>
  <si>
    <t>ODVĚTVÍ VLASTNÍ SPRÁVNÍ ČINNOST KRAJE A ČINNOST ZASTUPITELSTVA KRAJE:</t>
  </si>
  <si>
    <t>Rozvoj architektury ICT Moravskoslezského kraje</t>
  </si>
  <si>
    <t>Realizace bezpečnostních opatření podle zákona o kybernetické bezpečnosti</t>
  </si>
  <si>
    <t>Genderově korektní Moravskoslezský kraj</t>
  </si>
  <si>
    <t>Kvalita a odborné vzdělávání zaměstnanců KÚ MSK</t>
  </si>
  <si>
    <t>RESOLVE – Sustainable mobility and the transition to a low-carbon retailing economy – RESOLVE - Udržitelná mobilita a přechod k nízkouhlíkové ekonomice služeb (obchodu)</t>
  </si>
  <si>
    <t>Rekonstrukce a modernizace silnice II/442 v úseku Jakubčovice nad Odrou - hr. okresu Opava</t>
  </si>
  <si>
    <t>Rekonstrukce a modernizace silnice II/479 Ostrava, ul. Opavská</t>
  </si>
  <si>
    <t>Geoportál MSK - část dopravní infrastruktura - založení digitální technické mapy MSK</t>
  </si>
  <si>
    <t>Rekonstrukce a modernizace silnice II/445 Heřmanovice – hr. Olomouckého kraje</t>
  </si>
  <si>
    <t>Rekonstrukce a modernizace silnice II/470 ul. Orlovská</t>
  </si>
  <si>
    <t>Rekonstrukce a modernizace silnice II/457 Sádek – Osoblaha – hr. Polsko</t>
  </si>
  <si>
    <t>Rekonstrukce a modernizace silnice II/478 Klimkovice – Polanka nad Odrou – Stará Bělá</t>
  </si>
  <si>
    <t>Rekonstrukce silnice II/462 Jelenice – Lesní Albrechtice</t>
  </si>
  <si>
    <t>Rekonstrukce a modernizace sil. II/479 ul. Těšínská II. etapa</t>
  </si>
  <si>
    <t>ODVĚTVÍ KRIZOVÉHO ŘÍZENÍ:</t>
  </si>
  <si>
    <t>Komplexní lokální výstražný a varovný systém před přívalovými povodněmi v Moravskoslezském kraji</t>
  </si>
  <si>
    <t>Zámek Nová Horka - muzeum pro veřejnost</t>
  </si>
  <si>
    <t>Zámek Nová Horka - Muzeum pro veřejnost II</t>
  </si>
  <si>
    <t xml:space="preserve">Zlepšenie dostupnosti ku kultúrnym pamiatkam na slovenskej a českej strane </t>
  </si>
  <si>
    <t>Památník J. A. Komenského ve Fulneku - živé muzeum</t>
  </si>
  <si>
    <t>NKP Zámek Bruntál - Revitalizace objektu „saly terreny"</t>
  </si>
  <si>
    <t>Revitalizace zámku ve Frýdku včetně obnovy expozice</t>
  </si>
  <si>
    <t>Rekonstrukce výstavní budovy a nová expozice Muzea Těšínska</t>
  </si>
  <si>
    <t>Muzeum automobilů TATRA</t>
  </si>
  <si>
    <t>Každá história si zaslúži svoj priestor</t>
  </si>
  <si>
    <t>Jednotný evidenční systém sbírek a publikační portál</t>
  </si>
  <si>
    <t>Toulky údolím Olše (Muzeum Těšínska, příspěvková organizace) (2)</t>
  </si>
  <si>
    <t>Muzeum Šipka – expozice archeologie a geologie Štramberku (2)</t>
  </si>
  <si>
    <t>ODVĚTVÍ REGIONÁLNÍHO ROZVOJE:</t>
  </si>
  <si>
    <t>Smart akcelerátor RIS 3 strategie</t>
  </si>
  <si>
    <t>Regionální poradenské centrum SK-CZ</t>
  </si>
  <si>
    <t>Technická pomoc - Podpora aktivit v rámci Programu Interreg V-A ČR - PR II</t>
  </si>
  <si>
    <t>Podpora činnosti sekretariátu a zajištění chodu Regionální stálé konference Moravskoslezského kraje II</t>
  </si>
  <si>
    <t>Na bicykli k susedom</t>
  </si>
  <si>
    <t>ODRA, Kulturní a přírodní stopy na řece Odře</t>
  </si>
  <si>
    <t>Podpora a rozvoj náhradní rodinné péče v Moravskoslezském kraji</t>
  </si>
  <si>
    <t>Sociálně terapeutické dílny a zázemí pro vedení organizace Sagapo v Bruntále</t>
  </si>
  <si>
    <t>Domov pro osoby se zdravotním postižením organizace Sagapo v Bruntále</t>
  </si>
  <si>
    <t>Chráněné bydlení organizace Sagapo v Bruntále</t>
  </si>
  <si>
    <t>Podpora služeb sociální prevence 1</t>
  </si>
  <si>
    <t>Efektivní naplňování střednědobého plánu v podmínkách MSK</t>
  </si>
  <si>
    <t>Podpora transformace v MSK III</t>
  </si>
  <si>
    <t>Podporujeme hrdinství, které není vidět</t>
  </si>
  <si>
    <t>Podpora rozvoje rodičovských kompetencí</t>
  </si>
  <si>
    <t>Podpora služeb sociální prevence 2</t>
  </si>
  <si>
    <t>Nákupy bytů pro chráněné bydlení</t>
  </si>
  <si>
    <t>Interdisciplinární spolupráce v soudním regionu Nový Jičín</t>
  </si>
  <si>
    <t>Optimalizace odborného sociálního poradenství a poskytování dluhového poradenství v Moravskoslezském kraji</t>
  </si>
  <si>
    <t>Sociální služby pro osoby s duševním onemocněním v Suchdolu nad Odrou</t>
  </si>
  <si>
    <t>Domov pro osoby se zdravotním postižením Harmonie, p. o.</t>
  </si>
  <si>
    <t>Podpora služeb sociální prevence 4</t>
  </si>
  <si>
    <t>Podporujeme hrdinství, které není vidět II</t>
  </si>
  <si>
    <t>Rekonstrukce a výstavba Domova Březiny</t>
  </si>
  <si>
    <t>Iniciativa na podporu zaměstnanosti mládeže v MSK</t>
  </si>
  <si>
    <t>Chráněné bydlení organizace Sagapo II.</t>
  </si>
  <si>
    <t>Zvyšování efektivity a podpora využívání nástrojů systému péče o ohrožené děti v Moravskoslezském kraji</t>
  </si>
  <si>
    <t>Podpora komunitní práce na území MSK II</t>
  </si>
  <si>
    <t>Podpora duše II</t>
  </si>
  <si>
    <t>Podpora zadavatelů a poskytovatelů sociálních služeb při procesu střednědobého plánování sociálních služeb v MSK</t>
  </si>
  <si>
    <t>Multidisciplinární spolupráce v Moravskoslezském kraji</t>
  </si>
  <si>
    <t>Budova dílen pro obor Opravář zemědělských strojů ve Střední odborné škole Bruntál</t>
  </si>
  <si>
    <t>Modernizace výuky svařování</t>
  </si>
  <si>
    <t>Elektrolaboratoře</t>
  </si>
  <si>
    <t>Modernizace výuky přírodovědných předmětů I</t>
  </si>
  <si>
    <t>Cooperation in vocational training for European labour market</t>
  </si>
  <si>
    <t>Krajský akční plán rozvoje vzdělávání Moravskoslezského kraje</t>
  </si>
  <si>
    <t>Podpora inkluze v Moravskoslezském kraji</t>
  </si>
  <si>
    <t>Podpora technických a řemeslných oborů v MSK</t>
  </si>
  <si>
    <t xml:space="preserve">Laboratoře virtuální reality </t>
  </si>
  <si>
    <t>Modernizace výuky přírodovědných předmětů II (SVL)</t>
  </si>
  <si>
    <t>Energetické úspory v Obchodní akademii a SOŠ logistické v Opavě</t>
  </si>
  <si>
    <t>Energetické úspory ve SŠ průmyslové a umělecké v Opavě</t>
  </si>
  <si>
    <t>Energetické úspory ve SŠ technické v Opavě</t>
  </si>
  <si>
    <t>Energetické úspory ve SŠ automobilní, mechanizace a podnikání v Krnově</t>
  </si>
  <si>
    <t>Energetické úspory v  Dětském domově v Lichnově</t>
  </si>
  <si>
    <t>Energetické úspory ve Střední pedagogické škole a Střední zdravotnické škole v Krnově</t>
  </si>
  <si>
    <t>Energetické úspory v Gymnáziu v Krnově</t>
  </si>
  <si>
    <t>Energetické úspory v ZUŠ v Ostravě-Porubě</t>
  </si>
  <si>
    <t>Energetické úspory ve SŠ technické a dopravní v Ostravě-Vítkovicích</t>
  </si>
  <si>
    <t>Energetické úspory ve SŠ teleinformatiky v Ostravě</t>
  </si>
  <si>
    <t xml:space="preserve">Energetické úspory v areálu  Dětského domova SRDCE a SŠ, ZŠ A MŠ v Karviné </t>
  </si>
  <si>
    <t>Energetické úspory ve Střední škole v Bohumíně</t>
  </si>
  <si>
    <t>Odborné, kariérové a polytechnické vzdělávání v MSK</t>
  </si>
  <si>
    <t>Energetické úspory historické budovy SŠ průmyslové a umělecké v Opavě</t>
  </si>
  <si>
    <t>Poskytování bezplatné stravy dětem ohroženým chudobou ve školách z prostředků OP PMP v Moravskoslezském kraji II</t>
  </si>
  <si>
    <t>Přírodní vědy v technických oborech</t>
  </si>
  <si>
    <t>Specializované laboratoře na SPŠ chemické akademika Heyrovského v Ostravě</t>
  </si>
  <si>
    <t>Moderní metody pěstování rostlin</t>
  </si>
  <si>
    <t xml:space="preserve"> Rozšíření a modernizace prostor Základní školy a Mateřské školy Motýlek, Kopřivnice, Smetanova 1122, příspěvkové organizace</t>
  </si>
  <si>
    <t>Rozšíření a modernizace prostor Základní školy a Mateřské školy, Ostrava-Poruba, Ukrajinská 19, příspěvkové organizace</t>
  </si>
  <si>
    <t>Rozšíření a modernizace prostor Základní školy a Praktické školy, Opava, Slezského odboje 5, příspěvkové organizace</t>
  </si>
  <si>
    <t>Modernizace škol a školských poradenských zařízení v rámci výzvy č. 86</t>
  </si>
  <si>
    <t>Poskytování bezplatné stravy dětem ohroženým chudobou ve školách z prostředků OP PMP v Moravskoslezském kraji III</t>
  </si>
  <si>
    <t>Energetické úspory ve SŠ služeb a podnikání Ostrava-Poruba (tělocvična)</t>
  </si>
  <si>
    <t>Energetické úspory ve SŠ služeb a podnikání Ostrava-Poruba (O. Jeremiáše)</t>
  </si>
  <si>
    <t>Energetické úspory v MSŠZe a VOŠ Opava - tělocvična</t>
  </si>
  <si>
    <t>Energetické úspory v SOŠ dopravy a cestovního ruchu Krnov</t>
  </si>
  <si>
    <t>Energetické úspory v ZŠ Čkalovova</t>
  </si>
  <si>
    <t>Energetické úspory v Dětském domově Úsměv</t>
  </si>
  <si>
    <t>Energetické úspory v ZUŠ L. Janáčka Havířov</t>
  </si>
  <si>
    <t>Energetické úspory ve VOŠ zdravotnické Ostrava</t>
  </si>
  <si>
    <t>Energetické úspory v ZUŠ Klimkovice</t>
  </si>
  <si>
    <t>Elektronizace procesů jako podpora sdílení dat a komunikace ve zdravotnictví a zároveň zvýšení bezpečí a kvality poskytované péče</t>
  </si>
  <si>
    <t>Zateplení vybraných objektů Nemocnice ve Frýdku-Místku – II. etapa</t>
  </si>
  <si>
    <t>Zateplení vybraných objektů Slezské nemocnice v Opavě – II. etapa, památkové objekty</t>
  </si>
  <si>
    <t>Zateplení ZZS Moravskoslezského kraje, Výjezdové stanoviště Opava</t>
  </si>
  <si>
    <t>Výstavba výjezdového stanoviště Nový Jičín</t>
  </si>
  <si>
    <t>Zateplení ZZS Moravskoslezského kraje, Výjezdové stanoviště Havířov</t>
  </si>
  <si>
    <t>Modernizace vybavení pro obory návazné péče v Nemocnici Třinec, p.o. (2)</t>
  </si>
  <si>
    <t>Modernizace vybavení pro obory návazné péče v NsP Karviná-Ráj, p.o. (2)</t>
  </si>
  <si>
    <t>Modernizace vybavení pro obory návazné péče ve Slezské nemocnici v Opavě, p.o. (2)</t>
  </si>
  <si>
    <t>Modernizace vybavení pro obory návazné péče ve Sdruženém zdravotnickém zařízení Krnov, p.o. (2)</t>
  </si>
  <si>
    <t>Modernizace vybavení pro obory návazné péče - 2. část (2)</t>
  </si>
  <si>
    <t>ODVĚTVÍ ŽIVOTNÍHO PROSTŘEDÍ:</t>
  </si>
  <si>
    <t>Revitalizace přírodní památky Stará řeka</t>
  </si>
  <si>
    <t>Implementace soustavy Natura 2000 v Moravskoslezském kraji, 2. vlna</t>
  </si>
  <si>
    <t>EVL Paskov, tvorba biotopu páchníka hnědého</t>
  </si>
  <si>
    <t>Kotlíkové dotace v Moravskoslezském kraji - 1. grantové schéma</t>
  </si>
  <si>
    <t>i-AIR REGION</t>
  </si>
  <si>
    <t>Revitalizace EVL Děhylovský potok - Štěpán</t>
  </si>
  <si>
    <t>EVL Šilheřovice, tvorba biotopu páchníka hnědého</t>
  </si>
  <si>
    <t>EVL Hukvaldy, tvorba biotopu páchníka hnědého</t>
  </si>
  <si>
    <t>Kotlíkové dotace v Moravskoslezském kraji - 2. grantové schéma</t>
  </si>
  <si>
    <t>Climate adaptation and clean air in Ostrava</t>
  </si>
  <si>
    <t>Kotlíkové dotace v Moravskoslezském kraji – 3. grantové schéma</t>
  </si>
  <si>
    <t>IP LIFE pro adaptaci pohornické krajiny</t>
  </si>
  <si>
    <t xml:space="preserve">Pozn.: </t>
  </si>
  <si>
    <t>PŘEHLED ÚČELOVÝCH DOTACÍ ZE STÁTNÍHO ROZPOČTU PODLÉHAJÍCÍCH FINANČNÍMU VYPOŘÁDÁNÍ ZA ROK 2019</t>
  </si>
  <si>
    <t>v Kč</t>
  </si>
  <si>
    <t>Poskytovatel dotace</t>
  </si>
  <si>
    <t>ÚZ</t>
  </si>
  <si>
    <t>Popis</t>
  </si>
  <si>
    <r>
      <t xml:space="preserve">Poskytnuto v roce 2019                                       </t>
    </r>
    <r>
      <rPr>
        <sz val="8"/>
        <rFont val="Tahoma"/>
        <family val="2"/>
        <charset val="238"/>
      </rPr>
      <t>(a předešlých letech)</t>
    </r>
  </si>
  <si>
    <r>
      <t xml:space="preserve">Použito v roce 2019        </t>
    </r>
    <r>
      <rPr>
        <sz val="8"/>
        <rFont val="Tahoma"/>
        <family val="2"/>
        <charset val="238"/>
      </rPr>
      <t xml:space="preserve"> (a předešlých letech)</t>
    </r>
  </si>
  <si>
    <t>Nedočerpáno v roce 2019</t>
  </si>
  <si>
    <t>Vráceno do SR v průběhu roku 2019</t>
  </si>
  <si>
    <t>Vráceno při FV v roce 2019</t>
  </si>
  <si>
    <t>Vráceno z příjmu 2020</t>
  </si>
  <si>
    <t>Vráceno z přebytku 2019</t>
  </si>
  <si>
    <t>Ministerstvo školství, mládeže a tělovýchovy</t>
  </si>
  <si>
    <t>Podpora organizace a ukončování středního vzdělávání maturitní zkouškou na vybraných školách v podzimním zkušebním období</t>
  </si>
  <si>
    <t>Excelence středních škol</t>
  </si>
  <si>
    <t>Podpora zavádění diagnostických nástrojů</t>
  </si>
  <si>
    <t>Podpora odborného vzdělávání</t>
  </si>
  <si>
    <t>OP VVV – PO2 neinvestice</t>
  </si>
  <si>
    <t>OP VVV – PO3 neinvestice</t>
  </si>
  <si>
    <t>Naplňování Koncepce podpory mládeže na krajské úrovni</t>
  </si>
  <si>
    <t>Excelence základních škol</t>
  </si>
  <si>
    <t>AP pro děti, žáky a studenty se SVP a mimořádně nadané</t>
  </si>
  <si>
    <t>Podpora navýšení kapacit ve školských poradenských zařízeních</t>
  </si>
  <si>
    <t>Podpora výuky plavání v ZŠ</t>
  </si>
  <si>
    <t>Vzdělávací programy paměťových institucí do škol</t>
  </si>
  <si>
    <t>Přímá pedagogická činnost učitelů MŠ</t>
  </si>
  <si>
    <t>Vzdělávání cizinců ve školách</t>
  </si>
  <si>
    <t>Mezikrajové rozdíly v odměňování pedagogických pracovníků</t>
  </si>
  <si>
    <t>Podpora při změně systému financování regionálního školství</t>
  </si>
  <si>
    <t xml:space="preserve">Program sociální prevence a prevence kriminality </t>
  </si>
  <si>
    <t xml:space="preserve">Dotace pro soukromé školy </t>
  </si>
  <si>
    <t>Projekty romské komunity</t>
  </si>
  <si>
    <t>Soutěže</t>
  </si>
  <si>
    <t>Spolupráce s francouzskými, vlámskými a španělskými školami</t>
  </si>
  <si>
    <t>Přímé náklady na vzdělávání</t>
  </si>
  <si>
    <t>Přímé náklady na vzdělávání - sportovní gymnázia</t>
  </si>
  <si>
    <t>Podpora zajištění vybraných investičních podpůrných opatření při vzdělávání dětí, žáků a studentů se speciálními vzdělávacími potřebami – program č. 133320</t>
  </si>
  <si>
    <t>Celkem Ministerstvo školství, mládeže a tělovýchovy</t>
  </si>
  <si>
    <t>Ministerstvo dopravy</t>
  </si>
  <si>
    <t>Příspěvek na ztrátu dopravce z provozu veřejné osobní drážní dopravy</t>
  </si>
  <si>
    <t>Celkem Ministerstvo dopravy</t>
  </si>
  <si>
    <t>Ministerstvo práce a sociálních věcí</t>
  </si>
  <si>
    <t>Operační program Zaměstnanost</t>
  </si>
  <si>
    <t>Operační program potravinové a materiální pomoci</t>
  </si>
  <si>
    <t>Příspěvek na výkon sociální práce (s výjimkou sociálně-právní ochrany dětí)</t>
  </si>
  <si>
    <t>Dotace na popdporu samosprávy v oblasti stárnutí</t>
  </si>
  <si>
    <t>Neinvestiční nedávkové transfery podle zákona č. 108/2006 Sb., o sociálních službách</t>
  </si>
  <si>
    <t>Transfery na státní příspěvek zřizovatelům zařízení pro děti vyžadující okamžitou pomoc</t>
  </si>
  <si>
    <t>Celkem Ministerstvo práce a sociálních věcí</t>
  </si>
  <si>
    <t>Všeobecná pokladní správa</t>
  </si>
  <si>
    <t>Účelové dotace na výdaje spojené s volbami do zastupitelstev v obcích</t>
  </si>
  <si>
    <t>Účelové dotace na výdaje spojené s přípravou a konáním voleb do Evropského Parlamentu</t>
  </si>
  <si>
    <t>Náhrada škody způsobená chráněnými živočichy zákon č. 115/2000 Sb.</t>
  </si>
  <si>
    <t>Celkem Všeobecná pokladní správa</t>
  </si>
  <si>
    <t>Ministerstvo vnitra</t>
  </si>
  <si>
    <t>Program prevence kriminality na místní úrovni – program č. 314080 – neinvestice</t>
  </si>
  <si>
    <t>Dotační program pro zvýšení ochrany veřejných prostranství a objektů (akcí) veřejné správy, škol a školských zařízení jako měkkých cílů - 2019</t>
  </si>
  <si>
    <t>Celkem Ministerstvo vnitra</t>
  </si>
  <si>
    <t>Ministerstvo pro místní rozvoj</t>
  </si>
  <si>
    <t xml:space="preserve">Rozvoj základní a doprovodné infrastruktury cestovního ruchu – podprogram č. 117D72100 - NEINV </t>
  </si>
  <si>
    <t>Rozvoj základní a doprovodné infrastruktury cestovního ruchu – podprogram č. 117D72100 – INV</t>
  </si>
  <si>
    <t>Celkem Ministerstvo pro místní rozvoj</t>
  </si>
  <si>
    <t>Ministerstvo životního prostředí</t>
  </si>
  <si>
    <t>Operační program životní prostředí 2014 - 2020 – program č. 115 310 - prostředky EU - neinvestice</t>
  </si>
  <si>
    <t>Operační program životní prostředí 2014 - 2020 – program č. 115 310 - prostředky EU - investice</t>
  </si>
  <si>
    <t>Celkem Ministerstvo životního prostředí</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</si>
  <si>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</si>
  <si>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</si>
  <si>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</si>
  <si>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</si>
  <si>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Podpora rozvoje a obnovy materiálně technického vybavení pro řešení krizových situací - program č. 13508-investice</t>
  </si>
  <si>
    <t>Ostatní zdravotnické programy - neinvestice</t>
  </si>
  <si>
    <t>Celkem Ministerstvo zdravotnictví</t>
  </si>
  <si>
    <t>Ministerstvo zemědělství</t>
  </si>
  <si>
    <t>Agrokomplex - podpůrné programy APK - NIV</t>
  </si>
  <si>
    <t>Celkem Ministerstvo zemědělství</t>
  </si>
  <si>
    <t>Ministerstvo kultury</t>
  </si>
  <si>
    <t>ISO D Preventivní ochrana před vlivy prostředí - podprogram č. 134 515 - neinvestiční</t>
  </si>
  <si>
    <t>5060010011 Podpora standardizovaných veřejných služeb muzeí a galerií</t>
  </si>
  <si>
    <t>Program ochrany měkkých cílů v oblasti kultury – podprogram č. 134D811</t>
  </si>
  <si>
    <t>Veřejné informační služby knihoven - neinvestice</t>
  </si>
  <si>
    <t>Program regenerace městských památkových rezervací a městských památkových zón - neinvestice</t>
  </si>
  <si>
    <t>Kulturní aktivity</t>
  </si>
  <si>
    <t>Program restaurování movitých kulturních památek</t>
  </si>
  <si>
    <t>Záchrana architektonického dědictví - neinvestice - program č. 434 312</t>
  </si>
  <si>
    <t>Program státní podpory profesionálních divadel a stálých profesionálních symfonických orchestrů a pěveckých sborů</t>
  </si>
  <si>
    <t>Akviziční vond - IV</t>
  </si>
  <si>
    <t>ISO A Zabezpečení objektů - podprogram č. 134 512 - investiční</t>
  </si>
  <si>
    <t>ISO C Výkupy předmětů kulturní hodnoty mimořádného významu – investiční</t>
  </si>
  <si>
    <t>Celkem Ministerstvo kultury</t>
  </si>
  <si>
    <t>Státní fond životního prostředí</t>
  </si>
  <si>
    <t>Národní program Životní prostředí – NIV</t>
  </si>
  <si>
    <t>Národní program Životní prostředí – IV</t>
  </si>
  <si>
    <t>Celkem Státní fond životního prostředí</t>
  </si>
  <si>
    <t>Státní fond dopravní infrastruktury</t>
  </si>
  <si>
    <t>Financování dopravní infrastruktury - neinvestice</t>
  </si>
  <si>
    <t>Financování dopravní infrastruktury - investice</t>
  </si>
  <si>
    <t>Celkem Státní fond dopravní infrastruktury</t>
  </si>
  <si>
    <t>Úřad vlády České republiky</t>
  </si>
  <si>
    <t>Podpora koordinátorů rómských poradců</t>
  </si>
  <si>
    <t>Celkem Úřad vlády České republiky</t>
  </si>
  <si>
    <r>
      <t xml:space="preserve">*) </t>
    </r>
    <r>
      <rPr>
        <sz val="8"/>
        <rFont val="Tahoma"/>
        <family val="2"/>
        <charset val="238"/>
      </rPr>
      <t>Údaje za celou dobu trvání projektů</t>
    </r>
  </si>
  <si>
    <t>MÚK Bazaly – II. a III. etapa</t>
  </si>
  <si>
    <t>Silnice III/4787 Ostrava ul. Výškovická – rekonstrukce mostů ev. č. 4787-3.3 a 4787-4.3</t>
  </si>
  <si>
    <t>Silnice II/478 prodloužená Mostní I. etapa</t>
  </si>
  <si>
    <t>Silnice II/464 v úseku hr. okresu Opava – Bílovec</t>
  </si>
  <si>
    <t>Silnice II/442 Staré Heřminovy – Horní Benešov, včetně OZ</t>
  </si>
  <si>
    <t>Specializovaný výcvik jednotek hasičů pro zdolávání mimořádných událostí v silničních a železničních tunelech</t>
  </si>
  <si>
    <t>Zvyšování akceschopnosti vyhledávacícha záchranných modulů USAR a WASAR</t>
  </si>
  <si>
    <t>Speciální výcvik jednotek hasičů pro připravenost zdolávání mimořádných událostí v oblasti chemie</t>
  </si>
  <si>
    <t xml:space="preserve"> před r.2018</t>
  </si>
  <si>
    <t>VLASTNÍ SPRÁVNÍ ČINNOST KRAJE A ČINNOST ZASTUPITELSTVA KRAJE:</t>
  </si>
  <si>
    <t>ODVĚTVÍ FINANCÍ A SPRÁVY MAJETKU:</t>
  </si>
  <si>
    <t>Reprodukce majetku kraje v odvětví cestovního ruchu</t>
  </si>
  <si>
    <t>Modernizace Školního statku v Opavě - bourací práce, vybudování inženýrských sítí a revitalizace skleníkového areálu (Školní statek, Opava, příspěvková organizace)</t>
  </si>
  <si>
    <t>Rekonstrukce spojovací chodby (Střední škola služeb a podnikání, Ostrava-Poruba, příspěvková organizace)</t>
  </si>
  <si>
    <t>Stavební úpravy na oddělení RDG (Nemocnice Třinec, příspěvková organizace)</t>
  </si>
  <si>
    <t>Protipožární ucpávky (Nemocnice ve Frýdku-Místku, příspěvková organizace)</t>
  </si>
  <si>
    <t xml:space="preserve">Rozdíl do výše celkových výdajů na akci kryje příspěvková organizace z vlastních zdrojů  a dotace ze Státního fondu životního prostředí. </t>
  </si>
  <si>
    <r>
      <t>33062</t>
    </r>
    <r>
      <rPr>
        <sz val="8"/>
        <rFont val="Tahoma"/>
        <family val="2"/>
        <charset val="238"/>
      </rPr>
      <t>*)</t>
    </r>
  </si>
  <si>
    <r>
      <t>33063</t>
    </r>
    <r>
      <rPr>
        <sz val="8"/>
        <rFont val="Tahoma"/>
        <family val="2"/>
        <charset val="238"/>
      </rPr>
      <t>*)</t>
    </r>
  </si>
  <si>
    <r>
      <t>13013</t>
    </r>
    <r>
      <rPr>
        <sz val="8"/>
        <rFont val="Tahoma"/>
        <family val="2"/>
        <charset val="238"/>
      </rPr>
      <t>*)</t>
    </r>
  </si>
  <si>
    <r>
      <t>13014</t>
    </r>
    <r>
      <rPr>
        <sz val="8"/>
        <rFont val="Tahoma"/>
        <family val="2"/>
        <charset val="238"/>
      </rPr>
      <t>*)</t>
    </r>
  </si>
  <si>
    <t>Horská služba ČR, o.p.s., Špindlerův Mlýn</t>
  </si>
  <si>
    <t>Rekonstrukce budovy na ulici Praskova čp. 411 v Opavě (Základní škola, Opava, Havlíčkova 1, příspěvková organizace)</t>
  </si>
  <si>
    <t xml:space="preserve">         (1)  Odhad předpokládaných výdajů pro rok 2020 - 2023.</t>
  </si>
  <si>
    <t xml:space="preserve">         (2)  Projekty příspěvkových organizací, u kterých se MSK zavázal hradit jejich vlastní podíl.</t>
  </si>
  <si>
    <t>40%/70% (3)</t>
  </si>
  <si>
    <t xml:space="preserve">         (3)  Rozdílná očekávaná výše dotace ve dvou částech projektu - 40 % zateplení/70 % vzduchotechnika.</t>
  </si>
  <si>
    <t>PŘEHLED VÝDAJŮ V ODVĚTVÍ DOPRAVY A CHYTRÉHO REGIONU V ROCE 2019</t>
  </si>
  <si>
    <t>(tis. Kč)</t>
  </si>
  <si>
    <t>Schválený rozpočet 2019</t>
  </si>
  <si>
    <t>Upravený rozpočet 2019</t>
  </si>
  <si>
    <t xml:space="preserve">Skutečné čerpání </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</si>
  <si>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</si>
  <si>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</si>
  <si>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</si>
  <si>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</si>
  <si>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</si>
  <si>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</si>
  <si>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</si>
  <si>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</si>
  <si>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Dopravní obslužnost - drážní doprava</t>
  </si>
  <si>
    <t>opakovaná</t>
  </si>
  <si>
    <t>Nevyčerpané finanční prostředky byly určeny na úhradu kompenzace za poskytování veřejných služeb v přepravě cestujících veřejnou drážní osobní dopravou v Moravskoslezském kraji. Výše výdajů daného roku vychází z predikované ztráty jednotlivých dopravců předchozího roku. Nevyčerpané prostředky představují úsporu.</t>
  </si>
  <si>
    <t>Dopravní obslužnost - linková doprava</t>
  </si>
  <si>
    <t>Nevyčerpané finanční prostředky byly určeny na úhradu prokazatelné ztráty dopravců zajišťujících linkovou dopravní obslužnost v Moravskoslezském kraji. S ohledem na povahu smluv, kdy do fakturace vstupuje mnoho činitelů a nelze určit konkrétní výši fakturace a rovněž s ohledem na úhradu nákladů za měsíc prosinec 2019 až v roce 2020 byly nevyčerpané finanční prostředky zapojeny do rozpočtu roku 2020.</t>
  </si>
  <si>
    <t>Nevyčerpané finanční prostředky byly určeny na realizaci Česko-polského pracovního zasedání k plánování železniční infrastruktury. V souvislosti s nižšími vynaloženými náklady představují tyto prostředky úsporu.</t>
  </si>
  <si>
    <t>Činnosti zajišťované obchodní společností Koordinátor ODIS, s.r.o.</t>
  </si>
  <si>
    <t>pokračující</t>
  </si>
  <si>
    <t>Nevyčerpané finanční prostředky ve výši 7.800 tis. Kč byly vázány ve smlouvě o poskytnutí dotace na realizaci projektu Integrovaná doprava III. S ohledem na stanovené platební podmínky průběžného vyplácení a časovou použitelnost do roku 2020 byly tyto finanční prostředky zapojeny do rozpočtu roku 2020. Zbývající prostředky představují úsporu, a to v souvislosti s již vyplacenými dotacemi po závěrečném vyúčtování v rámci projektů Vybrané rozvojové záměry I a II.</t>
  </si>
  <si>
    <t>Zvýšení základního kapitálu obchodní společnosti Letiště Ostrava, a.s.</t>
  </si>
  <si>
    <t>Zajištění hasičské záchranné služby, bezpečnosti a ostrahy letiště</t>
  </si>
  <si>
    <t>Nevyčerpané finanční prostředky ve výši 2.683 tis. Kč byly vázány ve smlouvách o poskytnutí dotace na realizací projektů: "Pořízení technických prostředků sloužících k ochraně civilního letectví před protiprávními činy"; "Obnova bezpečnostní techniky pro zajištění hasičské záchranné služby Letiště Leoše Janáčka Ostrava, ostrahy a bezpečnosti letiště"; "Zajištění bezpečnostní techniky pro ostrahu a bezpečnost Letiště Leoše Janáčka Ostrava v návaznosti na studii bezpečnosti zpracovanou firmou JIMI". S ohledem na stanovené platební podmínky s vyplácením dotací po závěrečném vyúčtování byly tyto finanční prostředky zapojeny do rozpočtu roku 2020. Zbývají finanční prostředky představují úsporu.</t>
  </si>
  <si>
    <t>Nevyčerpané finanční prostředky ve výši 27.865 tis. Kč byly vázány ve smlouvách o poskytnutí dotace konkrétním městům či obcím s účelovým určením na realizací projektů. Městu Bílovec na realizaci projektu "Rekonstrukce povrchu části komunikace na ul. Čs. Armády v Bílovci"; městu Krnov na realizaci projektu "Oprava komunikace a přilehlých chodníků, ul. Chářovské v Krnově"; obci Karlova Studánka na realizaci projektu "Úprava autobusového terminálu Hvězda II, Karlova Studánka"; městu Vítkov na realizaci projektu "Rekonstrukce mostu ev. č. 4429-1 přes potok Čermná v obci Vítkov". S ohledem na stanovené platební podmínky s průběžným vyplácením či vyplácením po závěrečném vyúčtování byly tyto prostředky součástí účelových převodů do rozpočtu roku 2020. Zbývající prostředky představují úsporu, a to v souvislosti s již vyplacenými dotacemi po závěrečném vyúčtování obci Šilheřovice a městu Český Těšín.</t>
  </si>
  <si>
    <t>Studie na podporu dopravní infrastruktury</t>
  </si>
  <si>
    <t>Nevyčerpané finanční prostředky ve výši 342 tis. Kč byly vázány ve smlouvě o dílo na zpracování aktualizace akčních plánů snižování hluku na území Moravskoslezského kraje. S ohledem na termín předání díla, který je stanoven obecně na základě zákonem stanovených lhůt v rámci připomínkového řízení, byly tyto prostředky součástí účelových převodů do rozpočtu roku 2020. Zbývající prostředky představují úsporu v rámci právních a konzultačních služeb na zajištění koncepčních a strategických dokumentů z hlediska dopravní infrastruktury na území Moravskoslezského kraje.</t>
  </si>
  <si>
    <t>Ostatní výdaje v odvětví dopravy a chytrého regionu</t>
  </si>
  <si>
    <t xml:space="preserve">Nevyčerpané finanční prostředky ve výši 105 tis. Kč byly smluvně vázány v objednávkách na ekonomické poradenství v rámci linkové dopravní obslužnosti, 575 tis. Kč v rámci drážní dopravní obslužnosti a 127 tis. Kč bylo určeno na administraci veřejných zakázek na zajištění linkové dopravní obslužnosti Hlučínsko a Havířovsko. Ekonomické poradenství ve veřejných službách je zajišťováno na základě rámcových smluv a v souladu se smluvními platebními podmínkami jsou prostředky vypláceny až po předložení dokumentace. Dále prostředky ve výši 2.205 tis. Kč byly smluvně vázány v objednávce na realizaci činností souvisejících s koncepcí železniční dopravní infrastruktury v Moravskoslezském kraji s termínem částečného plnění v březnu 2020. S ohledem na výše uvedené byly finanční prostředky v celkové výši 3.012 tis. Kč součástí účelových převodů do rozpočtu roku 2020.
Zbývající prostředky  představují úsporu v rámci konzultačních, poradenských a právních služeb v souvislosti s ekonomickým poradenstvím linkové a drážní dopravní obslužnosti, ale také v rámci administrace veřejných zakázek. </t>
  </si>
  <si>
    <t>Provozování železniční dráhy</t>
  </si>
  <si>
    <t xml:space="preserve">Dodatkem č. 4 smlouvy 00530/2014/KŘ došlo ke změně financování regionální dráhy Sedlnice - Mošnov, Ostrava Airport. Tímto dodatkem kraj od roku 2017 nehradí provozovateli zálohy. Dojde-li ke snížení roční částky finančních prostředků přiznávaných z prostředků SFDI provozovateli na zajištění a provozování výše uvedené dráhy, bude výše záloh opět sjednána dalším dodatkem ke smlouvě. </t>
  </si>
  <si>
    <t>Smart region</t>
  </si>
  <si>
    <t xml:space="preserve">Nevyčerpané finanční prostředky ve výši 3.196 tis. Kč byly součástí účelových převodů do rozpočtu roku 2020, a to v návaznosti na uzavřenou smlouvu na realizaci projektu "Zaměstnanecká mobilita" ve výši 331 tis. Kč, dále v souvislosti se zpracováním studie proveditelnosti na realizaci projektu "Dynamický dopravní dispečink" ve výši 968 tis. Kč, a rovněž na základě usnesení rady kraje č. 77/7009 ze dne 16.12.2019, kterým rozhodla o realizaci projektu ve výši 1.897 tis. Kč, jenž spočívá v úpravě povrchů vybraných vlakových souprav nanotechnologickým nástřikem ve spolupráci se subjekty Zdravotní ústav, p.o., NanoZone s.r.o., a České dráhy a.s. 
Zbývající prostředky představují úsporu v souvislosti s časovým posunem realizace plánovaných akcí (poskytování dopravních informací za účelem zvýšení bezpečnosti a informovanosti řidičů individuální a hromadné silniční dopravy na území Moravskoslezského kraje). </t>
  </si>
  <si>
    <t>Rozvoj Letiště Leoše Janáčka Ostrava</t>
  </si>
  <si>
    <t>S ohledem na to, že průběhu roku 2019 nedošlo k  uzavření smluvních vztahů na provoz zejména leteckých linek, byly nevyčerpané finanční prostředky použity především na propagaci Moravskoslezského kraje na Letišti Leoše Janáčka Ostrava a rekonstrukci severní stojánky; zbývající finanční prostředky ve výši 50  mil. Kč byly převedeny do rozpočtové rezervy. Nevyčerpané finanční prostředky ve výši 749 tis. Kč byly vázány ve smlouvě na poskytování právních služeb v letecké dopravě. S ohledem na stanovené platební podmínky, kdy dochází k průběžnému plnění na základě předložených faktur, byly tyto prostředky součástí účelových převodů do rozpočtu roku 2020. Zbývající prostředky představují úsporu v rámci konzultačních, poradenských a právních služeb v letecké dopravě.</t>
  </si>
  <si>
    <t>MSKfreeWiFi</t>
  </si>
  <si>
    <t xml:space="preserve">Plánované čerpání nebylo uskutečněno z důvodu přehodnocení priorit v rámci realizace projektu; finanční prostředky byly převedeny do rozpočtové rezervy. </t>
  </si>
  <si>
    <t>Technická údržba, podpora a služby k software v odvětví dopravy a chytrého regionu</t>
  </si>
  <si>
    <t>V závěru roku došlo ke snížení schváleného rozpočtu z důvodu úspory; tyto finanční prostředky byly převedeny do rozpočtové rezervy. Nevyčerpané finanční prostředky představují úsporu.</t>
  </si>
  <si>
    <t>Generel rozvoje Letiště Leoše Janáčka Ostrava</t>
  </si>
  <si>
    <t>ID - eJantarová cesta 2019 (Rajchl Milan)</t>
  </si>
  <si>
    <t>ukončená</t>
  </si>
  <si>
    <t>ID - Setkání u kulatého stolu Život a doprava v bezpečném a chytrém městě či obci MSK (Magnus Regio s.r.o.)</t>
  </si>
  <si>
    <t>ID -  III. Workshop "SMART TRAFFIC Ostrava 2019" (FERROVIA OSTRAVA, s.r.o.)</t>
  </si>
  <si>
    <t>ID - Konference i-Mobilita (Černá louka s.r.o.)</t>
  </si>
  <si>
    <t>ID - Konference Moderní energetická řešení pro města, obce a jimi zřízené firmy (TeSport Budišov nad Budišovkou, s.r.o.)</t>
  </si>
  <si>
    <t>ID - Konference EkoAuto 2019: Vodíkové a bateriové elektromobily a technologie (EkoAuto s.r.o.)</t>
  </si>
  <si>
    <t>ID - Zajištění souvisejících služeb v rámci jubilejního 20. ročníku veletrhu Czech Raildays (Railway Builder, s.r.o.)</t>
  </si>
  <si>
    <t>ID - Umístění parní lokomotivy a rekonstrukce modelové železnice v muzeu (Železniční muzeum moravskoslezské, o.p.s.)</t>
  </si>
  <si>
    <t>Finanční prostředky představují úsporu, a to v souvislosti s již vyplacenou dotaci po závěrečném vyúčtování.</t>
  </si>
  <si>
    <t>ID - Chytrá myšlenka Moravskoslezského kraje (Hub for Change, spolek)</t>
  </si>
  <si>
    <t>Finanční prostředky byly určeny na poskytnutí účelových dotací spolku Hub for Change na realizaci projektu Chytrá myšlenka Moravskoslezského kraje, a to na základě uzavřených smluv  o poskytnutí účelové dotace č. 05205/2018/DSH a 01105/2019/DSH. S ohledem na smluvní a platební podmínky s vyplácením či vyúčtováním zálohy po závěrečném vyúčtování byly finanční prostředky ve výši 580 tis. Kč součástí účelových převodů do rozpočtu roku 2020. Zbývající prostředky představují úsporu, a to v souvislosti s již vyplacenými dotacemi po závěrečném vyúčtování.</t>
  </si>
  <si>
    <t>ID - Šíření dopravních informací prostřednictvím RDS-TMC (Chytrá doprava z.s.)</t>
  </si>
  <si>
    <t>ID - Konference Smart technologie (Ostravská univerzita)</t>
  </si>
  <si>
    <t>Finanční prostředky byly určeny na poskytnutí účelové dotace Ostravské univerzitě na realizaci projektu Konference Smart technologie.  S ohledem na smluvní a platební podmínky s vyplácením či vyúčtováním zálohy po závěrečném vyúčtování byly tyto prostředky součástí účelových převodů do rozpočtu roku 2020.</t>
  </si>
  <si>
    <t>ID - Studie proveditelnosti Centra energetických a environmentálních technologií (Vysoká škola báňská - Technická univerzita Ostrava)</t>
  </si>
  <si>
    <t>Finanční prostředky byly určeny Vysoké škole báňské - Technické univerzitě Ostrava na realizaci projektu Studie proveditelnosti Centra energetických a environmentálních technologií. S ohledem na smluvní a platební podmínky s vyplácením či vyúčtováním zálohy po závěrečném vyúčtování byly tyto prostředky součástí účelových převodů do rozpočtu roku 2020.</t>
  </si>
  <si>
    <t xml:space="preserve">Příspěvek na provoz v odvětví dopravy a chytrého regionu - příspěvkové organizace kraje </t>
  </si>
  <si>
    <t>Příspěvek na provoz v odvětví dopravy a chytrého regionu - příspěvkové organizace kraje - krytí odpisů</t>
  </si>
  <si>
    <t xml:space="preserve">Ostatní účelový příspěvek na provoz v odvětví dopravy a chytrého regionu - příspěvkové organizace kraje  </t>
  </si>
  <si>
    <t>Čištění komunikací  (Správa silnic Moravskoslezského kraje, příspěvková organizace, Ostrava)</t>
  </si>
  <si>
    <t>Internet věcí (Moravskoslezské datové centrum, příspěvková organizace, Ostrava)</t>
  </si>
  <si>
    <t>Reprodukce majetku kraje vyjma akcí spolufinancovaných z evropských finančních zdrojů</t>
  </si>
  <si>
    <t>Usnesením rady kraje č. 63/5633 ze dne 28.5.2019 došlo k úpravě rozpočtu kraje, a to zapojením poskytnuté dotace z rozpočtu Státního fondu dopravní infrastruktury na rok 2019 ve výši 120.627 tis. Kč účelově určených na financování souvislých oprav silnic II. a III. třídy a zajištěním dofinancování vlastního podílu ve výši 57.000 tis. Kč</t>
  </si>
  <si>
    <t>Protihluková opatření na silnicích II. a III. tříd (Správa silnic Moravskoslezského kraje, příspěvková organizace, Ostrava)</t>
  </si>
  <si>
    <t>S ohledem na to, že  v průběhu roku 2019 nebylo vydáno žádné rozhodnutí Krajské hygienické stanice o nutnosti realizovat protihluková opatření, byly usnesením rady kraje č. 63/5633 ze dne 28.5.2019 finanční prostředky převedeny na akci Souvislé opravy silnic II. a III. tříd.</t>
  </si>
  <si>
    <t>Vypořádání pozemků pod stavbami silnic II. a III. třídy</t>
  </si>
  <si>
    <t xml:space="preserve">Akce byla schválena usnesením zastupitelstva kraje č. 10/1083 ze dne 13.12.2018. Kupní cena je hrazena až po provedení vkladu vlastnického práva k převáděným pozemkům do katastru nemovitostí ve prospěch kraje. K úspoře finančních prostředků došlo z důvodu úhrady kupní ceny u zavkladovaných kupních smluv až v roce 2020 ze schváleného rozpočtu na rok 2020. </t>
  </si>
  <si>
    <t>Nevyčerpané finanční prostředky byly smluvně vázány na pořízení automobilu na plug-in hybridní pohon u vysoutěženého dodavatele a byly k tomuto účelu určeny v rámci závazného ukazatele stanoveného organizaci Moravskoslezské energetické centrum, p.o. S ohledem na stanovené smluvní podmínky s termínem dodání do 30.6.2020 byly tyto prostředky součástí účelových převodů do rozpočtu  roku 2020.</t>
  </si>
  <si>
    <t>Letiště Leoše Janáčka Ostrava, vyhlídková terasa</t>
  </si>
  <si>
    <t>nerealizována</t>
  </si>
  <si>
    <t>Finanční prostředky byly převedeny do rozpočtové rezervy z důvodu nerealizace tohoto projektu.</t>
  </si>
  <si>
    <t>Akce byla schválena usnesením rady kraje č. 27/2464 dne 12.12.2017.  S ohledem na uzavřené smlouvy, jejich dodatky a postup prací byly v roce 2019 čerpány prostředky pouze na projekční a inženýrskou činnost související se zpracováním všech stupňů projektové dokumentace a náklady na zpracování reálné odbytové ceny. Zbývající výdaje budou čerpány v roce 2020. V návaznosti na to byly tyto finanční prostředky zapojeny do rozpočtu roku 2020.</t>
  </si>
  <si>
    <t xml:space="preserve">ukončená </t>
  </si>
  <si>
    <t>Vysokorychlostní datová síť</t>
  </si>
  <si>
    <t xml:space="preserve">V průběhu roku byly realizovány aktivity v rámci přípravy projektu, které prošly dynamickým vývojem ve vztahu k budoucímu externímu financování a podmínkám připravovaných operačních programů. Z tohoto důvodu nebylo plánované čerpání uskutečněno a finanční prostředky byly převedeny do rozpočtové rezervy. </t>
  </si>
  <si>
    <t xml:space="preserve">Akce byla schválena usnesením rady kraje č. 60/5371 ze dne 9.4.2019. Stavba byla dokončena v prosinci 2019. S ohledem na platební podmínky a na aktuální fakturaci  byly nedočerpané prostředky zapojeny do rozpočtu roku 2020. </t>
  </si>
  <si>
    <t>Rekonstrukce části objektu pro umístění sídla Správy silnic MSK v Ostravě-Zábřehu (Správa silnic Moravskoslezského kraje, příspěvková organizace, Ostrava)</t>
  </si>
  <si>
    <t>Úspora ze smlouvy na zhotovení projektové dokumentace, výkon inženýrské činnosti a autorského dozoru.</t>
  </si>
  <si>
    <t>Finanční prostředky na této akci byly organizaci Správa silnic Moravskoslezského kraje, p.o. stanoveny závazným ukazatelem "Smart technologie na silnicích II. a III. tříd". Nevyčerpané  prostředky představují úsporu z důvodu nižší vysoutěžené ceny v souvislosti s realizací pachových ohradníků.</t>
  </si>
  <si>
    <t>Rekonstrukce silnice II/477 Frýdek - Místek - Lískovec</t>
  </si>
  <si>
    <t>Zastupitelstvo kraje rozhodlo o profinancování a kofinancování projektu dne 25.6.2015 usnesením č. 15/1535. Realizace stavby musí být koordinována s rekonstrukcí "Rubikovy křižovatky" ve Frýdku realizovanou jinými investory. Veřejná zakázka na výběr zhotovitele stavby byla vyhlášena koncem roku 2019. Výdaj za zajištění zadávacího řízení nebyl uhrazen v roce 2019.  Projekt bude realizován v roce 2020. Z uvedeného důvodu byly finanční prostředky na krytí zadávacího řízení na realizaci stavby zapojeny do rozpočtu roku 2020.</t>
  </si>
  <si>
    <t xml:space="preserve">Zastupitelstvo kraje schválilo zahájení přípravy projektu, rozhodlo o profinancování a kofinancování a zahájení realizace projektu dne 25.9.2015 usnesením č. 16/1620. Vzhledem k nižším výdajům realizovaných aktivit v roce 2019  oproti původnímu harmonogramu byly nevyčerpané finanční prostředky zapojeny do rozpočtu roku 2020.    </t>
  </si>
  <si>
    <t>Zastupitelstvo kraje rozhodlo profinancovat a kofinancovat projekt dne 22.9.2016 usnesením č. 21/2233. V rámci projektu probíhají stavební práce v souladu s harmonogramem. Finančně náročnější stavební práce proběhly v posledních měsících roku. Faktury za tyto měsíce byly s ohledem na stanovenou splatnost hrazeny počátkem roku 2020. Z uvedeného důvodu byly nevyčerpané finanční prostředky na stavbu zapojeny do rozpočtu roku 2020.</t>
  </si>
  <si>
    <t>Zastupitelstvo kraje rozhodlo o profinancování a kofinancování projektu dne 23.6.2016 usnesením č. 20/2083. V rámci projektu se vyskytly dodatečné vícepráce a méněpráce. Vícepráce si vyžádaly smluvní prodloužení doby realizace díla o 84 dní. Z uvedených důvodů nebyly finanční prostředky určené na financování stavby vyčerpány a byly zapojeny do rozpočtu roku 2020.</t>
  </si>
  <si>
    <t xml:space="preserve"> Silnice II/478 prodloužená Mostní I. etapa</t>
  </si>
  <si>
    <t>Zastupitelstvo kraje rozhodlo o profinancování a kofinancování projektu dne 23.6.2016 usnesením č. 20/2083. Fyzická realizace projektu byla ukončena, zůstávají však nevyúčtována věcná břemena související s realizovanou přeložkou distribučního zařízení elektrické energie na ulici Paskovská v Ostravě. Na základě výše uvedeného byly nevyčerpané finanční prostředky zapojeny do rozpočtu roku 2020.</t>
  </si>
  <si>
    <t xml:space="preserve"> Silnice II/464 v úseku hr. okresu Opava – Bílovec</t>
  </si>
  <si>
    <t xml:space="preserve"> Silnice II/442 Staré Heřminovy – Horní Benešov, včetně OZ</t>
  </si>
  <si>
    <t>Zastupitelstvo kraje rozhodlo o profinancování a kofinancování projektu dne 23.6.2016 usnesením č. 20/2083. V rámci projektu proběhla kolaudace stavby z administrativních důvodů až počátkem roku 2020. Absence kolaudačního souhlasu znemožnila úhradu faktur za technický dozor, autorský dozor a koordinátora BOZP. Z uvedeného důvodu byly nevyčerpané finanční prostředky zapojeny do rozpočtu roku 2020.</t>
  </si>
  <si>
    <t>Zastupitelstvo kraje rozhodlo o profinancování a kofinancování projektu dne 14.12.2017 usnesením č. 6/572 ve výši 125.000 tis. Kč. Probíhající stavební práce byly z klimatických důvodů přerušeny. K obnovení stavebních prací a ukončení projektu dojde v závislosti na počasí v průběhu května roku 2020. Z uvedených důvodů nebyly finanční prostředky určené na financování stavby vyčerpány a byly zapojeny do rozpočtu roku 2020.</t>
  </si>
  <si>
    <t>Zastupitelstvo kraje rozhodlo o profinancování a kofinancování projektu dne 14.9.2017 usnesením č. 5/455. Vzhledem k větší časové náročnosti přípravy projektu došlo k posunu harmonogramu projektu a nevyčerpané prostředky byly zapojeny do rozpočtu roku 2020.</t>
  </si>
  <si>
    <t>Nové vedení trasy silnice III/4848, ul. Palkovická, Frýdek - Místek</t>
  </si>
  <si>
    <t>Zastupitelstvo kraje rozhodlo o profinancování a kofinancování projektu dne 14.3.2018 usnesením č. 7/710.  Realizace projektu musí být koordinována s realizací stavby obchvatu Frýdku-Místku, v souladu s postupem stavby nebylo možné vyhlásit veřejnou zakázku na výběr zhotovitele do konce roku 2019. Výdaj za zajištění zadávacího řízení a posouzení reálné nabídkové ceny tedy nebyl uhrazen. Tyto finanční prostředky zapojeny do rozpočtu roku 2020.</t>
  </si>
  <si>
    <t>Zastupitelstvo kraje rozhodlo o profinancování a kofinancování projektu dne 14.3.2018 usnesením č. 7/710.  Projekt byl ukončen. Úspora byla dosažena díky dohodě, jejímž předmětem byly méněpráce, uzavřené se zhotovitelem po ukončení stavby.</t>
  </si>
  <si>
    <t>Dynamický dopravní dispečink Moravskoslezského kraje</t>
  </si>
  <si>
    <t xml:space="preserve">Zahájení přípravy projektu bylo schváleno zastupitelstvem kraje 14.3.2018 usnesením č. 7/752. Vzhledem k větší časové náročnosti přípravy projektu byly nevyčerpané prostředky zapojeny do rozpočtu roku 2020. </t>
  </si>
  <si>
    <t>DORA - Demand responsive transport for the development and valorization of internal areas of Central Europe – DORA - Požadovaná plynulá přeprava pro rozvoj a zhodnocení oblastí Střední Evropy</t>
  </si>
  <si>
    <t>Rozpočtované prostředky byly v průběhu roku 2019 sníženy z důvodu ukončení přípravy projektu usnesením zastupitelstva kraje č. 12/1430 ze dne 13.6.2019.</t>
  </si>
  <si>
    <t>Zvýšení přístupnosti a bezpečnosti ke kulturním památkám v česko-slovenském pohraničí</t>
  </si>
  <si>
    <t>Zastupitelstvo kraje rozhodlo o profinancování a kofinancování projektu dne 13.6.2019 usnesením č. 12/1450. Rozpočtované prostředky byly v průběhu roku 2019 sníženy z důvodu větší časové náročnosti přípravy projektu, jehož realizace proběhne v roce 2020.</t>
  </si>
  <si>
    <t>Zastupitelstvo kraje rozhodlo o profinancování a kofinancování projektu dne 14.3.2018 usnesením č. 7/710. K navýšení částky profinancování a kofinancování na 123.000 tis. Kč došlo 13.6.2019 usnesením ZK č. 12/1422. V rámci projektu byla podána žádost o dotaci. Projekt nebyl přijat k financování, proto neproběhla úhrada výdajů za 2. část studie proveditelnosti. Finanční prostředky ve výši 20 tis. Kč byly zapojeny do rozpočtu roku 2020.</t>
  </si>
  <si>
    <t>Zastupitelstvo kraje rozhodlo o profinancování a kofinancování projektu dne 13.12.2018 usnesením č. 10/1093. V rámci projektu byla ukončena veřejná zakázka na výběr zhotovitele stavby a byla předložena žádost o dotaci. Projekt nebyl do konce roku 2019 přijat k financování, proto neproběhla úhrada výdajů za 2. část studie proveditelnosti.  Nevyčerpané finanční prostředky byly zapojeny do rozpočtu roku 2020.</t>
  </si>
  <si>
    <t>Rekonstrukce silnice III/47811, II/478 Ostrava, ulice Mitrovická</t>
  </si>
  <si>
    <t>Zastupitelstvo kraje rozhodlo o profinancování a kofinancování projektu dne 13.12.2018 usnesením č. 10/1093. Žádost o poskytnutí dotace bude předložena po zkoordinování akce rekonstrukce silnice se souvisejícím projektem rekonstrukcí kanalizace, který bude realizován statutárním městem Ostrava. Vzhledem k průtahům, které v této situaci nastaly, byly nevyčerpané finanční prostředky určené na studii proveditelnosti a zadávací řízení zapojeny do rozpočtu roku 2020.</t>
  </si>
  <si>
    <t>Silnice II/445 hranice Olomouckého kraje - Stránské</t>
  </si>
  <si>
    <t>Zastupitelstvo kraje rozhodlo o profinancování a kofinancování projektu dne 13.6.2019 usnesením č. 12/1422. Žádost o poskytnutí dotace byla předložena řídícímu orgánu. Faktura za zpracování studie proveditelnosti byla s ohledem na stanovenou splatnost hrazena počátkem roku 2020. Z výše uvedených důvodů byly nevyčerpané finanční prostředky určené na studii proveditelnosti zapojeny do rozpočtu roku 2020.</t>
  </si>
  <si>
    <t>PALAMOBICO-Planning Low carbon mobility at small-cross border International corridors – PALAMOBICO-Plánování nízkouhlíkové mobility v malých přeshraničních mezinárodních koridorech</t>
  </si>
  <si>
    <t xml:space="preserve">Zastupitelstvo kraje rozhodlo o profinancování a kofinancování projektu dne 12.12.2019 usnesením č. 14/1705. Vzhledem k naléhavosti zahájení přípravy projektu, tj.  předložení žádosti o dotaci hlavním partnerem projektu, byly nevyčerpané prostředky zapojeny do rozpočtu roku 2020. </t>
  </si>
  <si>
    <t>Příprava staveb a příprava vypořádání pozemků (Správa silnic Moravskoslezského kraje, příspěvková organizace, Ostrava)</t>
  </si>
  <si>
    <t>PŘEHLED VÝDAJŮ V ODVĚTVÍ KRIZOVÉHO ŘÍZENÍ V ROCE 2019</t>
  </si>
  <si>
    <t>Dotační program – Program na podporu dobrovolných hasičů</t>
  </si>
  <si>
    <t xml:space="preserve">Realizace koncepce ochrany obyvatel kraje - příprava na mimořádné situace </t>
  </si>
  <si>
    <t>Nevyčerpané prostředky ve výši 7.806,45 tis. Kč určené na nákup 3 kusů podvozků chemických automobilů pro Hasičský záchranný sbor MSK byly s ohledem na termín dodání převedeny do rozpočtu roku 2020. Prostředky ve výši 229,45 tis. Kč představují úsporu vzniklou vysoutěžením nižší ceny při realizaci veřejné zakázky.</t>
  </si>
  <si>
    <t xml:space="preserve">Zajištění činnosti krizového štábu </t>
  </si>
  <si>
    <t>Nevyčerpané prostředky ve výši 46 tis. Kč představují úsporu vzniklou výběrem vhodného dodavatele na pohoštění a nižšími požadavky na nákup ochranných pomůcek pro členy bezpečnostní rady a krizového štábu kraje.</t>
  </si>
  <si>
    <t xml:space="preserve">Odborná příprava orgánů krizového řízení </t>
  </si>
  <si>
    <t>Nevyčerpané prostředky ve výši 80 tis. Kč představují úsporu vzniklou nižším čerpáním výdajů na nájemné, pohoštění a nákup drobného materiálu v souvislosti se školením pracovníků krizového řízení obcí s rozšířenou působností a pověřených obcí a odbornou přípravou tajemníků bezpečnostních rad obcí s rozšířenou působností.</t>
  </si>
  <si>
    <t xml:space="preserve">Podpora činnosti bezpečnostních a ostatních složek Moravskoslezského kraje       </t>
  </si>
  <si>
    <t>Nevyčerpané prostředky ve výši 72 tis. Kč představují úsporu z důvodu nižších výdajů při zajištění branných akcí pro žáky základních škol a studenty středních škol pořádaných Krajským vojenským velitelstvím Ostrava (KVV). Prostředky ve výši 500 tis. Kč určené na pokrytí veřejné zakázky na nákup stanu včetně příslušenství pro KVV představují úsporu z důvodu neuskutečnění veřejné zakázky.</t>
  </si>
  <si>
    <t xml:space="preserve">Pořízení techniky pro Hasičský záchranný sbor Moravskoslezského kraje </t>
  </si>
  <si>
    <t>Nevyčerpané prostředky ve výši 10.560 tis. Kč určené na nákup 4 kusů podvozků spojovacích a protiplynových automobilů pro Hasičský záchranný sbor MSK byly s ohledem na termín dodání převedeny do rozpočtu roku 2020. Prostředky ve výši 415 tis. Kč představují úsporu vzniklou při realizaci veřejné zakázky.</t>
  </si>
  <si>
    <t>Výdaje související s provozem stanice Integrovaného výjezdového centra Nošovice</t>
  </si>
  <si>
    <t>Nevyčerpané prostředky ve výši 2.449 tis. Kč určené pro jednotky SDH obcí na nákup 44 kusů detektorů pro měření koncentrací hořlavých plynů a par byly s ohledem na termín dodání převedeny do rozpočtu roku 2020. Další nevyčerpané prostředky ve výši 11.850 tis. Kč určené na poskytnutí dotací obcím na pořízení dopravních automobilů a rekonstrukci požárních zbrojnic pro jednotky SDH byly s ohledem na podmínky pro poskytnutí dotací převedeny do rozpočtu roku 2020. Zbývající nevyčerpané prostředky ve výši 761 tis. Kč představují úsporu na akci z důvodu nižších cenových nabídek dodavatelů v rámci veřejných zakázek.</t>
  </si>
  <si>
    <t xml:space="preserve">Mezinárodní spolupráce v oblasti požární ochrany a integrovaného záchranného systému </t>
  </si>
  <si>
    <t>Finanční prostředky byly z důvodu neuskutečnění plánovaných výdajů za pronájem protor a za pohoštění v rámci mezinárodní konference a seminářů v oblasti požární ochrany převedeny do rezervy kraje roku 2019.</t>
  </si>
  <si>
    <t xml:space="preserve">Ověřování připravenosti Integrovaného záchranného systému </t>
  </si>
  <si>
    <t>Nevyčerpané finanční prostředky ve výši 335 tis. Kč představují úsporu neuskutečněním některých plánovaných cvičení složek Integrovaného záchranného systému a také úsporu vzniklou vhodným výběrem dodavatelů nabízejících výhodné cenové podmínky.</t>
  </si>
  <si>
    <t>Telekomunikace a datové přenosy pro Integrované bezpečnostní centrum Moravskoslezského kraje</t>
  </si>
  <si>
    <t xml:space="preserve">Ostatní výdaje v odvětví krizového řízení </t>
  </si>
  <si>
    <t>Nevyčerpané prostředky ve výši 58 tis. Kč určené na zpracování analýzy "Přeshraniční spolupráce dobrovolných hasičů" byly převedeny do rozpočtu roku 2020. Prostředky ve výši 66 tis. Kč představují úsporu vzniklou výběrem vhodných dodavatelů pohoštění u příležitosti slavnostního předávání techniky jednotkám dobrovolných hasičů obcí a zástupcům Hasičského záchranného sboru MSK.</t>
  </si>
  <si>
    <t>Zachování a obnova válečných hrobů a pietních míst</t>
  </si>
  <si>
    <t>Finanční prostředky určené na výstavbu Památníku obětem světových válek byly v průběhu roku 2019 převedeny do zdrojů pro sestavování rozpočtu kraje na rok 2020.</t>
  </si>
  <si>
    <t>Nevyčerpané prostředky ve výši 12.966 tis. Kč určené na výstavbu Integrovaného výjezdového centra Jablunkov byly z důvodu prodloužení časové použitelnosti dotace do 30.6.2020 převedeny do rozpočtu kraje roku 2020.</t>
  </si>
  <si>
    <t>Příspěvek na zabezpečení úkolů jednotek požární ochrany v rámci veřejné služby</t>
  </si>
  <si>
    <t>Rezerva na řešení krizových situací</t>
  </si>
  <si>
    <t>Účelová rezerva na řešení krizových situací a odstraňování jejich následků zřízená dle zákona č. 240/2000 Sb., o krizovém řízení a o změně některých zákonů (krizový zákon) nebyla v roce 2019 použita.</t>
  </si>
  <si>
    <t>SR-Dotační program pro zvýšení ochrany veřejných prostranství a objektů (akcí) veřejné správy, škol a školských zařízení jako měkkých cílů – 2019</t>
  </si>
  <si>
    <t>Nevyčerpané prostředky určené na zvýšení ochrany veřejných prostranství a objektů (akcí) veřejné správy, škol a školských zařízení jako měkkých cílů byly z důvodu nedodaných děl dodavatelem v požadovaném termínu vráceny v rámci finančního vypořádání dotace na účet Ministerstva vnitra.</t>
  </si>
  <si>
    <t>ID - úhrada uznatelných nákladů na podporu realizace sportovních soutěží určených pro profesionální a dobrovolné hasiče organizovaných Sportovním klubem HZS MSK v roce 2019 a účast na mezinárodních hasičských soutěžích (Sportovní klub Hasičského záchranného sboru Moravskoslezského kraje, z.s.)</t>
  </si>
  <si>
    <t>ID - projekt Kurzy bezpečné jízdy pro strojníky jednotek SDH obcí Moravskoslezského kraje (Libor Václavík - LIBROS)</t>
  </si>
  <si>
    <t>ID - projekt Nákup dopravního automobilu SDH Bohumín-Kopytov (SH ČMS - Sbor dobrovolných hasičů Bohumín-Kopytov)</t>
  </si>
  <si>
    <t>ID - projekt Dovybavení a a zabezpečení činnosti sportovního týmu SDH Kajlovec (SH ČMS - Sbor dobrovolných hasičů Kajlovec)</t>
  </si>
  <si>
    <t>ID - projekt Terénní zásahová čtyřkolka (SH ČMS - Sbor dobrovolných hasičů Vrbno pod Pradědem)</t>
  </si>
  <si>
    <t>ID - projekt Pořízení laického externího defibrilátoru tzv. AED (Horská služba ČR, o.p.s.)</t>
  </si>
  <si>
    <t>Na základě předloženého závěrečného vyúčtování byly nevyčerpané prostředky ve výši 8 tis. Kč z poskytnuté dotace vráceny zpět do rozpočtu kraje roku 2019.</t>
  </si>
  <si>
    <t>Akce byla přeschválena usnesením zastupitelstva kraje č. 6/520 dne 14.12.2017. Vzhledem k situaci na trhu zhotovitelé na poptávky nereagovali. Opakováním výběrových řízení došlo k časové prodlevě vůči původnímu harmonogramu prací. V rámci výdajů, které byly součástí rozpočtu roku 2019, byly mimo jiné i výdaje ke krytí závazků vyplývajících z uzavřených smluv na realizaci vzduchotechniky. Práce realizované v prosinci 2019 budou dle smluvních vztahů hrazeny v roce 2020. V návaznosti na výše uvedené byly zapojeny finanční prostředky ve výši 1.763,5 tis. Kč do rozpočtu kraje na rok 2020.</t>
  </si>
  <si>
    <t>Pořízení mapových podkladů a datových souborů</t>
  </si>
  <si>
    <t>Veřejná zakázka na pořízení ortofotomapy MSK byla z důvodu nedořešení úhrady za zpřístupnění ortofotomapy jednotlivým obcím MSK zrušena a finanční prostředky byly převedeny do rezervy kraje roku 2019.</t>
  </si>
  <si>
    <t>Akce byla schválená usnesením rady kraje č. 68/6190 dne 27.8.2019 a sestává se z pěti rozdílných stavebních prací, z nichž jsou čtyři již ukončené. K zajištění páté části realizace se dosud nikdo nepřihlásil, veřejná zakázka bude vyhlášena opakovaně. Z výše uvedených důvodů byly zapojeny finanční prostředky ve výši 169,81 tis. Kč do rozpočtu roku 2020.</t>
  </si>
  <si>
    <t>Středisko hasičské záchranné služby Město Albrechtice - dovybavení</t>
  </si>
  <si>
    <t>Akce byla schválena usnesením rady kraje č. 70/6393 dne 24.9.2019. V současné době byli vybráni zhotovitel stavby a technický dozor stavebníka. S ohledem na termíny plnění a navazující platby vyplývající z návrhů smluv byly zapojeny finanční prostředky ve výši 555 tis. Kč do rozpočtu roku 2020.</t>
  </si>
  <si>
    <t>Akce byla schválena usnesením rady kraje č. 32/2835 dne 27.2.2018. V listopadu 2019 byla vyhlášena veřejná zakázka na zhotovitele. Samotná realizace stavby bude probíhat v roce 2020 z důvodu návaznosti na podmiňující stavbu přípojky nízkého napětí, jejíž realizace byla zahájena v únoru 2020. Z důvodu úhrady doplatku zálohy za přípojky a faktur za realizaci stavby byly zapojeny finanční prostředky ve výši 1.718,83 tis. Kč do rozpočtu roku 2020.</t>
  </si>
  <si>
    <t>Akce byla schválena usnesením rady kraje č. 58/5216 dne 11.3.2019. V rámci výdajů, které byly součástí rozpočtu roku 2019, byly mimo jiné i výdaje ke krytí závazků vyplývajících z uzavřených smluv na znalecké posudky a na práce k odvodnění pozemků. Práce nebyly v roce 2019 dokončeny a budou v souladu s obchodními podmínkami závazky hrazeny v roce 2020.</t>
  </si>
  <si>
    <t>Vybudování komunikační platformy krizového řízení</t>
  </si>
  <si>
    <t xml:space="preserve">Zastupitelstvo kraje rozhodlo o profinancování a kofinancování projektu dne 15.6.2017 usnesením č. 4/309. Vzhledem k větší časové náročnosti přípravy projektu byly nevyčerpané prostředky zapojeny do rozpočtu roku 2020. </t>
  </si>
  <si>
    <t>Rozvoj ICT a služeb v prostředí IZS</t>
  </si>
  <si>
    <t>Zastupitelstvo kraje rozhodlo o zahájení přípravy projektu  dne 13.9.2018 usnesením č. 9/992.  Vzhledem k větší časové náročnosti přípravy projektu a přípravy veřejné zakázky došlo k posunu harmonogramu projektu a nevyčerpané prostředky byly zapojeny do rozpočtu roku 2020.</t>
  </si>
  <si>
    <t>Specializovaný výcvik jednotek hasičů pro zdolávání
mimořádných událostí v silničních a železničních tunelech</t>
  </si>
  <si>
    <t>Zastupitelstvo kraje rozhodlo o profinancování a kofinancování projektu dne 21.4.2016 usnesením č. 19/1989. Realizace projektu byla v roce 2019 ukončena. Nevyčerpané prostředky ze zálohové platby budou v roce 2020 po vypořádání závěrečné monitorovací zprávy vráceny poskytovateli dotace. Z tohoto důvodu byly nevyčerpané finanční prostředky zapojeny do rozpočtu roku 2020.</t>
  </si>
  <si>
    <t>Zvyšování akceschopnosti vyhledávacích
a záchranných modulů USAR a WASAR</t>
  </si>
  <si>
    <t>Speciální výcvik jednotek hasičů pro připravenost
zdolávání mimořádných událostí v oblasti chemie</t>
  </si>
  <si>
    <t>PŘEHLED VÝDAJŮ V ODVĚTVÍ KULTURY V ROCE 2019</t>
  </si>
  <si>
    <t>Návratná finanční výpomoc příspěvkovým organizacím</t>
  </si>
  <si>
    <t xml:space="preserve">Dotační program – Program podpory aktivit příslušníků národnostních menšin žijících na území Moravskoslezského kraje </t>
  </si>
  <si>
    <t xml:space="preserve">Dotační program – Program obnovy kulturních památek a památkově chráněných nemovitostí v Moravskoslezském kraji </t>
  </si>
  <si>
    <t xml:space="preserve">V rámci dotačního programu byly usnesením zastupitelstvem kraje č.  11/1206 ze dne 13.3.2019 schváleny dotace mj. subjektům: Obec Jezdkovice, Náboženská obec Církve československé husitské v Bruntále a Obec Lhotka u Litultovic, které nebyly  v roce 2019 vyplaceny z důvodu podezření na porušení rozpočtové kázně. V návaznosti na to byly tyto finanční prostředky ve výši 761 tis. Kč zapojeny do rozpočtu roku 2020.  Zbývající nedočerpané finanční prostředky představují úsporu z důvodu nerealizace projektu příjemcem Omnium, z.s., a nižšími uznatelnými náklady. </t>
  </si>
  <si>
    <t>Dotační program – Program podpory aktivit v oblasti kultury v Moravskoslezském kraji</t>
  </si>
  <si>
    <t xml:space="preserve">Z nevyčerpaných finančních prostředků byly poskytnuty dotace 4 náhradním žadatelům, z toho jeden příjemce v závěru roku od projektu odstoupil. Další příjemci dotací realizovali projekty za nižší celkové uznatelné náklady, z toho důvodu jim byla vyplacena dotace v nižší výši, než se původně předpokládalo. Nevyčerpané prostředky představují úsporu na akci. </t>
  </si>
  <si>
    <t>Dotační program - Program obnovy památek nadregionálního významu v Moravskoslezském kraji</t>
  </si>
  <si>
    <t xml:space="preserve">Jedná se o 2letý dotační program na léta 2019 až 2020. Nevyčerpané finanční prostředky ve výši 13.423 tis. Kč byly účelově zapojeny do rozpočtu roku 2020. </t>
  </si>
  <si>
    <t>V průběhu roku 2019 došlo k navýšení rozpočtu o 10.332,2 tis. Kč, a to zejména zapojením finančních prostředků z rozpočtové rezervy. Nevyčerpané finanční prostředky ve výši 1.560 tis. Kč byly zapojeny do rozpočtu roku 2020 na úhradu závazků vyplývající  z uzavřených smluv o poskytnutí dotací u 5 subjektů. Rozdíl tvoří nevyčerpané prostředky, které představují úsporu na akci.</t>
  </si>
  <si>
    <t>Podpora marketingu v oblasti  kultury, památkové péče a muzejnictví v Moravskoslezském kraji</t>
  </si>
  <si>
    <t>Nevyčerpané finanční prostředky ve výši 136 tis. Kč byly zapojeny do rozpočtu roku 2020 na úhradu závazků vyplývající z předložených  faktur splatných v měsících leden až březen 2020. Nevyčerpaná částka ve výši 47 tis. Kč představuje úsporu na akci.</t>
  </si>
  <si>
    <t>Regionální funkce knihoven</t>
  </si>
  <si>
    <t>Ke snížení schváleného rozpočtu došlo z důvodů dodržení limitu podpory de minimis u 3 příjemců. Finanční prostředky byly převedeny do rozpočtové rezervy.</t>
  </si>
  <si>
    <t>Jedná se o finanční prostředky účelově určené na odvod srážkové daně ve výši 7 tis. Kč za realizované ocenění "Mistr tradiční rukodělné výroby MSK" v prosinci 2019. Zbývající finanční prostředky představují úsporu na akci.</t>
  </si>
  <si>
    <t>Odměny obyvatelstvu (archeologické nálezy)</t>
  </si>
  <si>
    <t xml:space="preserve">V průběhu roku nebyly vyplaceny odměny za archeologické nálezy. Nevyčerpané finanční prostředky byly převedeny do rozpočtové rezervy. </t>
  </si>
  <si>
    <t>Konzultační, poradenské a právní služby památkové péče</t>
  </si>
  <si>
    <t>Nevyčerpaná částka představuje úsporu na akci.</t>
  </si>
  <si>
    <t>V průběhu roku 2019 došlo k navýšení rozpočtu o 48.576 tis. Kč, a to zejména zapojením účelového přebytku hospodaření za rok 2018 ve výši 27.340 tis. Kč a navýšením rozpočtu o 18.590 tis. Kč na základě usnesení rady kraje č. 75/6694 ze dne 25.11.2019. S ohledem na stanovenou časovou použitelnost některých poskytnutých dotací byly nevyčerpané finanční prostředky ve výši 33.808 tis. Kč zapojeny do rozpočtu roku 2020 k jejich financování. Nevyčerpané prostředky ve výši 186 tis. Kč představují úsporu na akci.</t>
  </si>
  <si>
    <t>Nevyčerpaná částka ve výši 138 tis. Kč představuje úsporu na akci.</t>
  </si>
  <si>
    <t>Kreativní a kulturní průmysl</t>
  </si>
  <si>
    <t xml:space="preserve">Z důvodu podpory aktivit spojených s realizací činností souvisejících s přípravou a pilotáží nových programů Regionální inovační strategie MSK byly usnesením rady kraje č. 58/5231 ze dne 11.3.2019 vyčleněny na akci finanční prostředky ve výši 1.000 tis. Kč. </t>
  </si>
  <si>
    <t>Technická údržba, podpora a služby k software v odvětví kultury</t>
  </si>
  <si>
    <t>Nevyčerpané prostředky ve výši 33 tis. Kč představují úsporu u veřejné zakázky na Právní SW korporace a nižšími požadavky na údržbu krajské digitalizační jednotky.</t>
  </si>
  <si>
    <t>ID - 6. ročník přehlídky kulturně společenských aktivit postižených a opuštěných dětí z MSK (Fond pro opuštěné a handicapované děti a mládež)</t>
  </si>
  <si>
    <t>ID - 11. setkání opuštěných a postižených dětí Moravskoslezského kraje (Fond pro opuštěné a handicapované děti a mládež)</t>
  </si>
  <si>
    <t>ID - Projekt "Regionální ozvěny Mezinárodního filmového festivalu Febiofestu - Regionální ozvěny Febiofestu Ostrava 2019" (Kongresy CZ, s.r.o.)</t>
  </si>
  <si>
    <t>ID - Projekt „Muzikantské žně – 20. ročník“ (Pavla Walková)</t>
  </si>
  <si>
    <t>ID - Projekt „Svátek folkloru v Oldřichovicích“ (Místní skupina Polského kulturně-osvětového svazu v Oldřichovicích z.s.)</t>
  </si>
  <si>
    <t>ID - Projekt „BESKYDSKÉ HUDEBNÍ LÉTO“ (SEPETNÁ v.o.s.)</t>
  </si>
  <si>
    <t>ID -  Projekt „Přes prsty (celovečerní film)“ (PP FILM s.r.o.)</t>
  </si>
  <si>
    <t>ID - Projekt „11. Mezinárodní filmový festival Ostrava Kamera Oko“ (Kamera Oko s.r.o.)</t>
  </si>
  <si>
    <t>ID - Projekt „Sametové vzpomínky“ (Víno a umění)</t>
  </si>
  <si>
    <t>Nevyčerpané prostředky ve výši 99 tis. Kč byly účelově zapojeny do rozpočtu kraje na rok 2020 k jednorázové výplatě neinvestiční dotace subjektu Víno a umění z důvodu administrace dotace na přelomu roku.</t>
  </si>
  <si>
    <t>ID - Projekt „Největší dar (pohádka)“ (Wallachia z.s.)</t>
  </si>
  <si>
    <t>Nevyčerpané finanční prostředky ve výši 200 tis. Kč byly účelově zapojeny do rozpočtu kraje na rok 2020 na výplatu druhé splátky neinvestiční dotace po předložení závěrečného vyúčtování.</t>
  </si>
  <si>
    <t>ID - Projekt „Festival dračích lodí na Slezské Hartě 2019“ (Mikroregion Slezská Harta)</t>
  </si>
  <si>
    <t xml:space="preserve">Příspěvek na provoz v odvětví kultury - příspěvkové organizace kraje   </t>
  </si>
  <si>
    <t>Příspěvek na provoz v odvětví kultury - příspěvkové organizace kraje - krytí odpisů</t>
  </si>
  <si>
    <t xml:space="preserve">Podpora akcí v oblasti kultury pro občany se zdravotním postižením   </t>
  </si>
  <si>
    <t>Nákup a ochrana knihovního fondu, nákup licencí k databázím a zajištění výpůjčních služeb k e-knihám (Moravskoslezská vědecká knihovna v Ostravě, příspěvková organizace)</t>
  </si>
  <si>
    <t>Kulturní akce krajského a nadregionálního významu v příspěvkových organizacích MSK</t>
  </si>
  <si>
    <t>Podpora rozvoje muzejnictví a památkové péče v Moravskoslezském kraji – příspěvkové organizace MSK</t>
  </si>
  <si>
    <t>Regionální funkce knihoven - příspěvkové organizace MSK</t>
  </si>
  <si>
    <t xml:space="preserve">Ostatní účelový příspěvek na provoz v odvětví kultury - příspěvkové organizace kraje  </t>
  </si>
  <si>
    <t>SR - Podpora standardizovaných veřejných služeb muzeí a galerií</t>
  </si>
  <si>
    <t>SR - Veřejné informační služby knihoven - neinvestice</t>
  </si>
  <si>
    <t>SR - Kulturní aktivity</t>
  </si>
  <si>
    <t>SR - Program státní podpory profesionálních divadel a stálých profesionálních symfonických orchestrů a pěveckých sborů</t>
  </si>
  <si>
    <t xml:space="preserve">Návratná finanční výpomoc příspěvkovým organizacím  v odvětví kultury  </t>
  </si>
  <si>
    <t>Zastupitelstvo kraje usnesením č. 14/1661 ze dne 12.12.2019 změnilo dobu poskytnutí návratné finanční výpomoci z rozpočtu kraje na projekt „Muzeum Šipka – expozice archeologie a geologie Štramberku“ na rok 2020  a  na projekt  „Toulky údolím Olše“ na léta 2017 – 2021. K uvedené změně došlo z důvodu posunutí harmonogramu realizace projektů spolufinancovaných z evropských finančních zdrojů - časově náročná administrace veřejných zakázek realizovaných příspěvkovými organizacemi kraje. Nevyčerpané prostředky ve výši 12.424 tis. Kč byly zapojeny do rozpočtu roku 2020.</t>
  </si>
  <si>
    <t>Akce na přípravu projektu byla schválená usnesením zastupitelstva kraje č. 6/520 dne 14.12.2017. Finanční prostředky v roce 2019 byly čerpány na zpracování studie proveditelnosti, byla vyhlášena veřejná zakázka na projektanta a zpracování dalších stupňů projektové dokumentace, která bude pokračovat i v roce 2020. Na základě této skutečnosti byly zapojeny nevyčerpané finanční prostředky do rozpočtu roku 2020.</t>
  </si>
  <si>
    <t>Akce byla schválena usnesením zastupitelstva kraje č. 16/1350 dne 22.12.2010. V červnu 2018 byla zrušena veřejná zakázka na zhotovitele stavby, následně byla zajištěna aktualizace projektové dokumentace. V lednu 2020 byla stavba zahájena, předpoklad ukončení je září 2020. Z tohoto důvodu byly zapojeny nevyčerpané finanční prostředky do rozpočtu roku 2020.</t>
  </si>
  <si>
    <t>V průběhu roku 2019 došlo k navýšení rozpočtu o 13.680 tis. Kč, a to zejména převodem finančních prostředků z účelového příspěvku na provoz z důvodu správného zatřídění budoucího výdaje do reprodukce majetku. Nevyčerpané prostředky ve výši 3.610 tis. Kč byly účelově zapojeny do rozpočtu kraje na rok 2020.</t>
  </si>
  <si>
    <t>SR - Oprava části fasády zámku ve Frýdku-Místku (Muzeum Beskyd Frýdek-Místek, příspěvková organizace)</t>
  </si>
  <si>
    <t>Akce byla schválena usnesením zastupitelstva kraje č. 6/520 dne 14.12.2017. Z důvodu prodloužení jednacího řízení bez uveřejnění na výběr aktualizace projektové dokumentace byla projektová příprava zahájena až v březnu 2019 a došlo tak k jejímu zpoždění. S ohledem na termíny plnění a navazující platby vyplývající z ustanovení uzavřené smlouvy byly zapojeny nevyčerpané finanční prostředky do rozpočtu roku 2020.</t>
  </si>
  <si>
    <t>Zámek Nová Horka - úprava areálových zpevněných ploch a zámecký parter (Muzeum Novojičínska, příspěvková organizace)</t>
  </si>
  <si>
    <t>Akce „Zámek Nová Horka - nová příjezdová komunikace, zámecký park a ohradní zeď“ a akce „Zámek Nová Horka - úprava areálových zpevněných ploch a zámecký parter“ byly schváleny usnesením zastupitelstva kraje č. 6/520 dne 14.12.2017.  Uvedené akce jsou stavebně vzájemně propojeny, proto došlo k jejich sloučení a souhrnný název je „Zámek Nová Horka – dobudování infrastruktury“.  V současné době probíhá zpracování projektových dokumentací, které budou předány dle uzavřených smluv v březnu 2020. Z výše uvedeného důvodu bylo zapojeny nevyčerpané finanční prostředky do rozpočtu roku 2020.</t>
  </si>
  <si>
    <t>Zámek Nová Horka - rekonstrukce kotelny (Muzeum Novojičínska, příspěvková organizace, Nový Jičín)</t>
  </si>
  <si>
    <t xml:space="preserve">Nevyčerpané prostředky představují úsporu na akci. </t>
  </si>
  <si>
    <t>Akce byla schválena usnesením zastupitelstva kraje č. 10/1083 dne 13.12.2018. V roce 2019 proběhlo zadávací řízení na výběr zhotovitele v rámci podlimitní veřejné zakázky a byla zahájena realizace stavby. Vzhledem k náročnosti realizace stavby v souladu s pokyny památkového ústavu a s ohledem na nepříznivé klimatické podmínky byly zapojeny nevyčerpané finanční prostředky do rozpočtu roku 2020.</t>
  </si>
  <si>
    <t>Akce byla schválena usnesením zastupitelstva kraje č. 10/1083 dne 13.12.2018. V současné době probíhá realizace, která bude dle smlouvy o dílo ukončena až v prosinci 2020. Z tohoto důvodu byly zapojeny nevyčerpané finanční prostředky do rozpočtu roku 2020.</t>
  </si>
  <si>
    <t>Akce byla schválena usnesením zastupitelstva kraje č. 10/1083 dne 13.12.2018. V současné době probíhá realizace, která bude dle smlouvy o dílo ukončena v měsíci srpnu 2020. Z tohoto důvodu byly zapojeny nevyčerpané finanční prostředky do rozpočtu roku 2020.</t>
  </si>
  <si>
    <t>Akce byla schválena usnesením zastupitelstva kraje č. 10/1083 dne 13.12.2018. V roce 2019 se začaly zpracovávat projektové dokumentace na vybudování návštěvnického a informačního centra a na opravu komunikace, která zahrnuje i výměnu všech inženýrských sítí. Dále je předmětem akce oprava přiléhající hradní zdi, která musí předcházet výstavbě návštěvnického a informačního centra. Některé části projektové dokumentace a související práce budou dopracovány a realizovány v průběhu roku 2020. Z tohoto důvodu byly zapojeny nevyčerpané finanční prostředky do rozpočtu roku 2020.</t>
  </si>
  <si>
    <t>Akce byla schválena usnesením zastupitelstva kraje č. 10/1083 dne 13.12.2018. Smlouva na projektování byla uzavřena na základě veřejné zakázky až koncem září 2019. S ohledem na smluvní termíny plnění a platební podmínky bude finanční plnění v roce 2020. Na základě této skutečnosti byly zapojeny nevyčerpané finanční prostředky do rozpočtu roku 2020.</t>
  </si>
  <si>
    <t>V průběhu roku 2019 došlo k navýšení rozpočtu o 2.600 tis. Kč, a to zapojením účelového přebytku hospodaření za rok 2018 na základě usnesení rady kraje č. 55/4902 ze dne 29.1.2019. Nevyčerpané finanční prostředky ve výši 2.701 tis. Kč byly zapojeny do rozpočtu roku 2020.</t>
  </si>
  <si>
    <t>Obnova expozice  (zámek v Bruntále, Kosárna v Karlovicích) (Muzeum v Bruntále, příspěvková organizace)</t>
  </si>
  <si>
    <t xml:space="preserve">Usnesením rady kraje č. 59/5265 ze dne 26.3.2019 byly vyčleněny finanční prostředky na danou akci. Úhrada realizace akce byla provedena na základě předložené fakturace, a to ve výši 187 tis. Kč. Dofinancování bude realizováno v roce 2020. Z výše uvedeného důvodu byly finanční prostředky ve výši 12 tis. Kč zapojeny do rozpočtu roku 2020. Nevyčerpané prostředky ve výši 43 tis. Kč představují úsporu na akci. </t>
  </si>
  <si>
    <t>SR - ISO D Preventivní ochrana před vlivy prostředí - podprogram č. 134 515 - neinvestiční</t>
  </si>
  <si>
    <t>SR - Program restaurování movitých kulturních památek</t>
  </si>
  <si>
    <t>SR - Záchrana architektonického dědictví - neinvestice - program 434312</t>
  </si>
  <si>
    <t>SR - Akviziční fond - IV</t>
  </si>
  <si>
    <t>SR - ISO A Zabezpečení objektů - podprogram č. 134 512 - investiční</t>
  </si>
  <si>
    <t>SR - ISO C Výkupy předmětů kulturní hodnoty mimořádného významu – investiční</t>
  </si>
  <si>
    <t>Zastupitelstvo kraje rozhodlo o profinancování a kofinancování projektu dne 23.6.2016 usnesením č. 20/2092. Dokončení stavebních prací spolu s kolaudací proběhlo v období listopad - prosinec 2019. Platby posledních faktur za stavební práce a za autorský a technický dozor jsou tedy realizovány na začátku roku 2020. Z tohoto důvodu byly finanční prostředky ve výši 1.943 tis. Kč převedeny do rozpočtu roku 2020.</t>
  </si>
  <si>
    <t>Vybudování expozice muzea Těšínska v Jablunkově "Muzea Trojmezí"</t>
  </si>
  <si>
    <t>Profinancování a kofinancování projektu byly schváleny zastupitelstvem kraje dne 14.12.2017 usnesením č. 6/567. Z důvodu prolongace při podpisu smlouvy projektové dokumentace 2. stupně bylo finanční plnění původně plánované na rok 2019 přesunuto na rok 2020. Z tohoto důvodu byly finanční prostředky ve výši 1.645 tis. Kč převedeny do rozpočtu roku 2020.</t>
  </si>
  <si>
    <t>pozastaven</t>
  </si>
  <si>
    <t xml:space="preserve">Zastupitelstvo kraje rozhodlo o profinancování a kofinancování projektu dne 13.12.2018 usnesením č. 10/1122. Vzhledem k větší časové náročnosti přípravy projektu byly nevyčerpané prostředky zapojeny do rozpočtu roku 2020. </t>
  </si>
  <si>
    <t>Zastupitelstvo kraje rozhodlo o profinancování a kofinancování projektu dne 25.2.2016 usnesením č. 18/1906. V současné době je realizována stavba. Byla zjištěna nutnost provedení výrazného rozsahu víceprací. Na základě aktualizovaného harmonogramu stavebních prací došlo k prodloužení realizace stavby o 6 měsíců. Z tohoto důvodu byl zajištěn převod finančních prostředků ve výši 22.375 tis. Kč do rozpočtu roku 2020.</t>
  </si>
  <si>
    <t>Zastupitelstvo kraje rozhodlo o profinancování a kofinancování projektu dne 25.2.2016 usnesením č. 18/1906. Na základě uzavřeného dodatku č. 2 ke smlouvě na stavbu byla prodloužena doba realizace díla, čímž došlo k posunu časového a finančního harmonogramu stavby. Z tohoto důvodu byly převedeny finanční prostředky ve výši 13.542 tis. Kč do roku 2020.</t>
  </si>
  <si>
    <t>Zastupitelstvo kraje rozhodlo o profinancování a kofinancování projektu dne 21.4.2016 usnesením č. 19/2006. Z důvodu zdlouhavého průběhu veřejné zakázky na zhotovitele stavby a následným průtahům při samotné realizaci stavby došlo k posunu plnění vyplývajícího ze smlouvy na technický dozor stavby a autorský dozor stavby a dále k průtahům i v navazující veřejné zakázce na realizaci expozic, jejíž část plnění se oproti původnímu harmonogramu přesouvá do roku 2020. Z tohoto důvodu byl zajištěn převod finančních prostředků ve výši 32.810 tis. Kč do roku 2020.</t>
  </si>
  <si>
    <t>Zastupitelstvo kraje rozhodlo o profinancování a kofinancování projektu dne 21.4.2016 usnesením č. 19/1990. V srpnu 2019 byla zahájena stavba. V průběhu realizace stavby byl aktualizován harmonogram finančního plnění stavby, z kterého vyplývá nižší prostavěnost oproti předpokladu. Z tohoto důvodu byl zajištěn převod finančních prostředků ve výši 2.545 tis. Kč do roku 2020.</t>
  </si>
  <si>
    <t>Toulky údolím Olše (Muzeum Těšínska, příspěvková organizace)</t>
  </si>
  <si>
    <t>Zastupitelstvo kraje rozhodlo o profinancování a kofinancování projektu dne 21.4.2016 usnesením č. 19/1971. Z důvodu posunu v harmonogramu realizace projektu  byly nevyčerpané finanční prostředky ve výši 2.475 tis. Kč zapojeny do rozpočtu roku 2020.</t>
  </si>
  <si>
    <t>Muzeum Šipka – expozice archeologie a geologie Štramberku</t>
  </si>
  <si>
    <t>Zastupitelstvo kraje rozhodlo o profinancování a kofinancování projektu dne 23.6.2016 usnesením č. 20/2072. Z důvodu posunu v harmonogramu realizace projektu byly nevyčerpané finanční prostředky ve výši 472 tis. Kč zapojeny do rozpočtu roku 2020.</t>
  </si>
  <si>
    <t>PŘEHLED VÝDAJŮ V ODVĚTVÍ PREZENTACE KRAJE A EDIČNÍHO PLÁNU V ROCE 2019</t>
  </si>
  <si>
    <t>Ediční plán</t>
  </si>
  <si>
    <t>Nevyčerpané prostředky ve výši 327 tis. Kč představují úsporu vzniklou vysoutěžením nižší ceny na vydávání publikací a úsporu z důvodu nižších požadavků na autorské texty a fotografie v rámci Edičního plánu.</t>
  </si>
  <si>
    <t>Propagace kraje a prezentační předměty</t>
  </si>
  <si>
    <t xml:space="preserve">Nevyčerpané prostředky ve výši 777 tis. Kč určené na nákup prezentačních předmětů s logem MSK a na organizační zajištění Mistrovství světa juniorů v ledním hokeji byly převedeny do rozpočtu roku 2020. Další nevyčerpané prostředky ve výši 385 tis. Kč představují úsporu v souvislosti s organizačním zajištěním akcí jako např. Colours of Ostrava, Dny NATO, Zlatá tretra, apod. </t>
  </si>
  <si>
    <t xml:space="preserve">Realizace komunikační strategie </t>
  </si>
  <si>
    <t xml:space="preserve">Nevyčerpané prostředky ve výši 1.399 tis. Kč určené na nákup vysílacího času a dodání programů a prostředky ve výši 4.300 tis. Kč určené na  zveřejňování inzercí a komerčních článků v deníku Právo a na Novinkách.cz, v magazínech FORBES a PATRIOT byly zapojeny do rozpočtu kraje na rok 2020. Z důvodu zrušení realizace veřejné zakázky na propagaci Chytrého regionu došlo k úspoře prostředků ve výši 1.421 tis. Kč, z důvodu nerealizace tisku krajských novin určených k distribuci do všech domácností MSK došlo k úspoře 1.815 tis. Kč. Při zajišťování prezentačních kampaní, komerčního a mediálního prostoru v médiích došlo výběrem vhodného dodavatele k úspoře prostředků ve výši 770 tis. Kč. </t>
  </si>
  <si>
    <t xml:space="preserve">Prezentace kraje v kultuře, sportu, inovacích a dalších oblastech v mezinárodní spolupráci </t>
  </si>
  <si>
    <t>Mezinárodní spolupráce v různých oblastech zahraničních aktivit Moravskoslezského kraje</t>
  </si>
  <si>
    <t>Nevyčerpané prostředky ve výši 770 tis. Kč určené na organizační zajištění Mistrovství světa juniorů v ledním hokeji byly převedeny do rozpočtu roku 2020. K úspoře prostředků ve výši 678 tis. Kč došlo v důsledku neuskutečnění některých plánovaných návštěv zahraničních delegací.</t>
  </si>
  <si>
    <t>ID - projekt Setkání podnikatelů (Česko-polská obchodní komora)</t>
  </si>
  <si>
    <t>ID - projekt 9. reprezentační Duhový ples Ostrava (Marek Zlý)</t>
  </si>
  <si>
    <t>ID - projekt 10. reprezentační ples Ostrava (Marek Zlý)</t>
  </si>
  <si>
    <t>Nevyčerpané prostředky ve výši 105 tis. Kč byly s ohledem na nastavené podmínky dotační smlouvy účelově převedeny do rozpočtu roku 2020.</t>
  </si>
  <si>
    <t>ID - projekt Festival ohňostrojů 2019 (TARRA pyrotechnik s.r.o.)</t>
  </si>
  <si>
    <t>ID - projekt Podpora činnosti Sdružení válečných veteránů ČR - MSK (“Sdružení válečných veteránů ČR“)</t>
  </si>
  <si>
    <t>ID - projekt Za svobodu - paměti národa, historie, mládež (Český svaz bojovníků za svobodu)</t>
  </si>
  <si>
    <t>ID - projekt Oslavy Šťastného čínského nového roku 2020 (Česko - Čínská asociace pro kulturní výměnu, z.s.)</t>
  </si>
  <si>
    <t>PŘEHLED VÝDAJŮ V ODVĚTVÍ REGIONÁLNÍHO ROZVOJE V ROCE 2019</t>
  </si>
  <si>
    <t>Dotační program – Podpora obnovy a rozvoje venkova Moravskoslezského kraje</t>
  </si>
  <si>
    <t>Nevyčerpané prostředky ve výši 95,9 tis. Kč představují zejména úsporu z nevyplacené druhé splátky dotace po předložení závěrečného vyúčtování v rámci programu vyhlášeného pro rok 2019.</t>
  </si>
  <si>
    <t>Dotační program – Program na podporu přípravy projektové dokumentace</t>
  </si>
  <si>
    <t>Nevyčerpané finanční prostředky ve výši 3.129,2 tis. Kč byly účelově zapojeny do rozpočtu kraje na rok 2020 na výplatu druhých splátek dotací po předložení závěrečných vyúčtování v rámci programu vyhlášeného na léta 2016, 2017 a 2018. Zbylé nevyčerpané prostředky ve výši 755,4 tis. Kč představují úsporu z nevyplacených druhých splátek dotací v rámci dotačního programu.</t>
  </si>
  <si>
    <t>Dotační program – Podpora vědy a výzkumu v Moravskoslezském kraji</t>
  </si>
  <si>
    <t>Dotační program – Podpora podnikání v Moravskoslezském kraji</t>
  </si>
  <si>
    <t>Nevyčerpané finanční prostředky ve výši 1.686,6 tis. Kč byly účelově zapojeny do rozpočtu kraje na rok 2020 na úhradu druhých splátek dotací po předložení závěrečných vyúčtování v rámci programu vyhlášeného na rok 2018. Zbylé nevyčerpané prostředky ve výši 4.838,2 tis. Kč představují úsporu z nerozdělené alokace dotačního programu vyhlášeného na rok 2019.</t>
  </si>
  <si>
    <t>Dotační program – Program na podporu financování akcí s podporou EU</t>
  </si>
  <si>
    <t>Finanční prostředky ve výši 10.360 tis. Kč byly účelově zapojeny do rozpočtu kraje na rok 2020 k úhradě závazků z uzavřených smluv v rámci tohoto kontinuálního dotačního programu. Nevyčerpané prostředky ve výši 1.871,9 tis. Kč představují úsporu vzniklou plným nevyplacením druhých splátek dotací po předložení závěrečných vyúčtování v rámci programu.</t>
  </si>
  <si>
    <t>Dotační program – Program na podporu stáží žáků a studentů ve firmách</t>
  </si>
  <si>
    <t>Nevyčerpané finanční prostředky ve výši 52 tis. Kč byly účelově zapojeny do rozpočtu kraje na rok 2020 k úhradě doplatku druhé splátky dotace po předložení závěrečného vyúčtování v rámci programu vyhlášeného na rok 2018. Zbylé nevyčerpané finanční prostředky ve výši 226,9 tis. Kč představují úsporu vzniklou plným nevyplacením druhých splátek dotací po předložení závěrečných vyúčtování.</t>
  </si>
  <si>
    <t>Dotační program – Podpora znevýhodněných oblastí Moravskoslezského kraje</t>
  </si>
  <si>
    <t>Dotační program – Podpora dobrovolných aktivit v oblasti udržitelného rozvoje a místní Agendy 21</t>
  </si>
  <si>
    <t>Nevyčerpané prostředky ve výši 136 tis. Kč představují vratky z poskytnutých dotací v rámci dotačního programu.</t>
  </si>
  <si>
    <t>Průmyslová zóna Nošovice</t>
  </si>
  <si>
    <t>Nevyčerpané finanční prostředky ve výši 200 tis. Kč představují úsporu předpokládaných vedlejších výdajů na udržování a provoz majetku v lokalitě průmyslové zóny.</t>
  </si>
  <si>
    <t>Finanční nástroj Jessica</t>
  </si>
  <si>
    <t>Nevyčerpané finanční prostředky ve výši 13.095 tis. Kč byly účelově zapojeny do rozpočtu kraje na rok 2020, a to na úhradu závazků z uzavřených smluv. Zbylé nevyčerpané finanční prostředky ve výši 1.952,1 tis. Kč představují úsporu v rámci této akce.</t>
  </si>
  <si>
    <t>Průmyslová zóna Nad Barborou</t>
  </si>
  <si>
    <t>Nevyčerpané finanční prostředky ve výši 54,7 tis. Kč určené na úhradu rezervovaného el. příkonu a právních služeb byly účelově zapojeny do rozpočtu roku 2020.</t>
  </si>
  <si>
    <t>Aktivity zajišťované MSID na základě rámcové smlouvy</t>
  </si>
  <si>
    <t>Nevyčerpané finanční prostředky ve výši 1.043,7 tis. Kč byly účelově zapojeny do rozpočtu kraje na rok 2020 k úhradě objednávek č. 0215/2019/RRC/O a 1270/2019/RRC/O uzavřených na základě rámcové smlouvy se subjektem Moravskoslezské Investice a Development, a.s. Zbylé nevyčerpané prostředky ve výši 235,3 tis. Kč představují úsporu v rámci této akce rozpočtu kraje.</t>
  </si>
  <si>
    <t>Vesnice roku</t>
  </si>
  <si>
    <t>Členský poplatek za účast v zájmovém sdružení právnických osob Trojhalí Karolina</t>
  </si>
  <si>
    <t>Služby Moravskoslezského paktu zaměstnanosti, z.s.</t>
  </si>
  <si>
    <t>Nevyčerpané prostředky ve výši 1.500 tis. Kč byly účelově zapojeny do rozpočtu kraje na rok 2020 na úhradu druhého dodatku smlouvy č. 04321/2018/RRC o poskytnutí vyrovnávací platby za poskytování služeb v obecném zájmu.</t>
  </si>
  <si>
    <t>Green Light: Systém služeb podporující vznik nových inovativních firem</t>
  </si>
  <si>
    <t>Finanční prostředky alokované ve schváleném rozpočtu kraje ve výši 4.800 tis. Kč byly v průběhu roku v souladu s usnesením zastupitelstva kraje č. 13/1589 ze dne 12.9.2019 převedeny do zdrojů rozpočtu roku 2020 a staly se tak součástí schváleného rozpočtu kraje na rok 2020. Zbylé alokované prostředky v rozpočtu kraje ve výši 1.700 tis. Kč byly převedeny do rozpočtové rezervy.</t>
  </si>
  <si>
    <t>Pohornická krajina</t>
  </si>
  <si>
    <t>Nevyčerpané prostředky ve výši 478,9 tis. Kč byly účelově zapojeny do rozpočtu kraje na rok 2020 k úhradě závazků z uzavřené objednávky č. 0215/2019/RRC/O na základě rámcové smlouvy uzavřené se subjektem Moravskoslezské Investice a Development, a.s. Zbylé nevyčerpané finanční prostředky ve výši 259,6 tis. Kč představují úsporu vzniklou na této akci.</t>
  </si>
  <si>
    <t>PROJEKT – DĚTSKÁ FARMA</t>
  </si>
  <si>
    <t>Finanční prostředky alokované v rozpočtu kraje ve výši 5.000 tis. Kč byly v průběhu roku 2019 převedeny do rozpočtové rezervy z důvodu nerealizace této akce.</t>
  </si>
  <si>
    <t>Ostrava Land</t>
  </si>
  <si>
    <t>Finanční prostředky alokované v rozpočtu kraje ve výši 6.000 tis. Kč byly v průběhu roku 2019 převedeny do rozpočtové rezervy z důvodu nerealizace této akce.</t>
  </si>
  <si>
    <t>Členský příspěvek Evropskému seskupení pro územní spolupráci TRITIA</t>
  </si>
  <si>
    <t>Implementace MA 21 a principů udržitelného rozvoje v Moravskoslezském kraji</t>
  </si>
  <si>
    <t>Nevyčerpané prostředky ve výši 130 tis. Kč představují úsporu vzniklou v rámci poptávkových řízení na organizační zajištění konaných akcí a minimálním pořizováním nových propagačních materiálů s logem Zdravého kraje.</t>
  </si>
  <si>
    <t>ID - Realizace veletrhu pracovních příležitostí v Moravskoslezském kraji „JOBfest pracovní veletrh 2019“ (Advey services s.r.o.)</t>
  </si>
  <si>
    <t>ID - Úhrada nákladů spojených s uspořádáním 10. ročníku soutěže Žena regionu (Prime Communications, s.r.o.)</t>
  </si>
  <si>
    <t>ID - Úhradu nákladů na propagaci projektu, služby mediálního konzultanta, režii spojenou s přípravami slavnostního galavečeru, služby grafika a pracovníka IT, nákup předplatného Deníku pro vítězku, bigboardy a mediální prostor za účelem uspořádání 9. ročníku soutěže Žena regionu (Prime Communications, s.r.o.)</t>
  </si>
  <si>
    <t>ID - Projekt „Rotary týden a konference Praha 2019" (Rotary International Distrikt 2240 Česká republika a Slovenská republika, z.s.)</t>
  </si>
  <si>
    <t>ID - Projekt "Business Real Stories Conference 2020" (Filip Hendrych)</t>
  </si>
  <si>
    <t>Nevyčerpané finanční prostředky ve výši 50 tis. Kč byly účelově zapojeny do rozpočtu kraje na rok 2020 s ohledem na nastavené podmínky dotační smlouvy.</t>
  </si>
  <si>
    <t>ID - Projekt „Business Golf Tour Moravia 2019“ (GLOBAL NETWORKS s.r.o.)</t>
  </si>
  <si>
    <t>Zastupitelstvo kraje rozhodlo o profinancování a kofinancování projektu usnesením č. 16/1632 ze dne 25.9.2015. Projekt byl v roce 2019 ukončen. V průběhu roku 2019 byly sníženy prostředky ve výši 1.000 tis. Kč určené na předfinancování.</t>
  </si>
  <si>
    <t>Zastupitelstvo kraje rozhodlo o profinancování a kofinancování projektu usnesením č. 20/2088 ze dne 23.6.2016. Vzhledem k posunu harmonogramu projektu jsou nevyčerpané finanční prostředky ze zálohových plateb využity k financování aktivit i v roce 2020, proto byly převedeny do rozpočtu roku 2020.</t>
  </si>
  <si>
    <t>Zastupitelstvo kraje rozhodlo usnesením č. 6/600 ze dne 14.12.2017 profinancovat a kofinancovat projekt. Nevyčerpané prostředky byly zapojeny do rozpočtu roku 2020 z důvodu úhrady mezd projektového týmu za prosinec 2019.</t>
  </si>
  <si>
    <t>Prostředky na přípravu projektů</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</si>
  <si>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V průběhu roku 2019 byly rozpočtované finanční prostředky sníženy na základě aktuálního plánu přípravy nových projektů. Nevyčerpané finanční prostředky představují neúčelovou úsporu rozpočtu za rok 2019.</t>
  </si>
  <si>
    <t>PŘEHLED VÝDAJŮ V ODVĚTVÍ CESTOVNÍHO RUCHU V ROCE 2019</t>
  </si>
  <si>
    <t>Dotační program – Úprava lyžařských běžeckých tras v Moravskoslezském kraji</t>
  </si>
  <si>
    <t>Dotační program – Podpora turistických informačních center v  Moravskoslezském kraji</t>
  </si>
  <si>
    <t>Nevyčerpané finanční prostředky ve výši 10,5 tis. Kč představují úsporu vzniklou plným nevyplacením druhých splátek dotací po předložení závěrečných vypořádání v rámci programu vyhlášeného na rok 2019.</t>
  </si>
  <si>
    <t>Dotační program – Podpora cestovního ruchu v Moravskoslezském kraji</t>
  </si>
  <si>
    <t>Nevyčerpané finanční prostředky ve výši 540,6 tis. Kč představují úsporu vzniklou plným nevyplacením druhých splátek dotací po předložení závěrečných vyúčtování v rámci programů vyhlášených na roky 2018 a 2019.</t>
  </si>
  <si>
    <t>Dotační program – Program na podporu technických atraktivit</t>
  </si>
  <si>
    <t>Nevyčerpané finanční prostředky ve výši 53,3 tis. Kč představují úsporu vzniklou plným nevyplacením druhých splátek dotací po předložení závěrečných vyúčtování v rámci programu vyhlášeného na rok 2019.</t>
  </si>
  <si>
    <t>Dotační program – Podpora systému destinačního managementu turistických oblastí</t>
  </si>
  <si>
    <t>Nevyčerpané finanční prostředky ve výši 176,9 tis. Kč představují úsporu vzniklou plným nevyplacením druhých splátek dotací po předložení závěrečných vyúčtování v rámci programu vyhlášeného na období 2018-2019.</t>
  </si>
  <si>
    <t>Dotační program – Podpora cykloturistiky v Moravskoslezském kraji</t>
  </si>
  <si>
    <t>Zastupitelstvo kraje usneseními č. 12/1453 ze dne 13.6.2019, č. 13/1581 ze dne 12.9.2019 a č. 14/1722 ze dne 12.12.2019 rozhodlo o  poskytnutí dotací v rámci tohoto kontinuálního dotačního programu. Nevyčerpané a nerozdělené finanční prostředky ve výši 8.549,9 tis. Kč určené na první a druhé splátky dotací byly účelově zapojeny do rozpočtu kraje na rok 2020. Nevyčerpané finanční prostředky dotačního programu vyhlášeného na rok 2018 ve výši 635,8 tis. Kč představují úsporu vzniklou plným nevyplacením druhých splátek dotací po předložení závěrečných vyúčtování.</t>
  </si>
  <si>
    <t>Služby pro informační systém Beskydská a Jesenická magistrála</t>
  </si>
  <si>
    <t>Nevyčerpané finanční prostředky ve výši 89 tis. Kč byly účelově zapojeny do rozpočtu kraje na rok 2020 na úhradu výdajů z uzavřené smlouvy č. 08047/2019/RRC se subjektem Bílé stopy s.r.o. Zbylé nevyčerpané finanční prostředky představují úsporu vzniklou nižšími požadavky na služby spojené s vývojem a zpracováním dat do mobilní aplikace www.bilestopy.cz.</t>
  </si>
  <si>
    <t>Nevyčerpané finanční prostředky ve výši 1.350 tis. Kč určené na poskytnutí individuálních dotací schválených orgány kraje v roce 2019 byly účelově zapojeny do rozpočtu kraje na rok 2020. Nevyčerpané finanční prostředky ve výši 39,8 tis. Kč představují úsporu vzniklou v rámci této akce.</t>
  </si>
  <si>
    <t xml:space="preserve">Činnosti společnosti Moravian Silesian Tourism, s.r.o.                                         </t>
  </si>
  <si>
    <t>Nevyčerpané finanční prostředky ve výši 800 tis. Kč byly účelově zapojeny do rozpočtu kraje na rok 2020 na doplatek objednávky č. 1224/2019/RRC/O realizované na základě rámcové smlouvy se společností Moravian-Silesian Tourism, s.r.o.</t>
  </si>
  <si>
    <t>Rozvojové aktivity v cestovním ruchu</t>
  </si>
  <si>
    <t>Nevyčerpané finanční prostředky ve výši 3.000 tis. Kč byly účelově zapojeny do rozpočtu kraje na rok 2020 na úhradu závazků z uzavřených smluv. Zbylé nevyčerpané prostředky představují úsporu v rámci této akce.</t>
  </si>
  <si>
    <t>Nevyčerpané finanční prostředky ve výši 300 tis. Kč byly účelově zapojeny do rozpočtu kraje na rok 2020 na výplatu druhé splátky dotace po předložení závěrečného vyúčtování  ze smlouvy č. 01030/2019/RRC. Zbylé finanční prostředky představují úsporu z nerozdělených dotací.</t>
  </si>
  <si>
    <t>Nevyčerpané finanční prostředky ve výši 66,7 tis. Kč představují úsporu vzniklou nižšími výdaji souvisejícími s expozicí historických dopravních prostředků umístěnou na Černé louce.</t>
  </si>
  <si>
    <t>Propagace Moravskoslezského kraje na Letišti Leoše Janáčka Ostrava</t>
  </si>
  <si>
    <t>Nevyčerpané finanční prostředky ve výši 5.168,5 tis. Kč byly účelově zapojeny do rozpočtu kraje na rok 2020 na úhradu závazků z uzavřené smlouvy č. 05045/2019/DSH. Zbylé finanční prostředky ve výši 200,4 tis. Kč představují úsporu v rámci akce.</t>
  </si>
  <si>
    <t>Aktivity spojené s Cyrilometodějskou tématikou</t>
  </si>
  <si>
    <t>ID - Projekt Obnova venkova a podpora tradičních řemesel (Andrea Mlčochová)</t>
  </si>
  <si>
    <t xml:space="preserve">Dotační program - Program na podporu technických atraktivit - příspěvkové organizace MSK </t>
  </si>
  <si>
    <t>Nevyčerpané finanční prostředky ve výši 3.751 tis. Kč byly účelově zapojeny do rozpočtu kraje na rok 2020 na úhradu závazků z uzavřených smluv. Zbylé nevyčerpané finanční prostředky představují úsporu v rámci této akce.</t>
  </si>
  <si>
    <t>Geopark Megoňky - Šance</t>
  </si>
  <si>
    <t>Zastupitelstvo kraje rozhodlo kofinancovat a profinancovat projekt usnesením č. 20/2085 ze dne 23.6.2016. Rozpočtované prostředky byly v průběhu roku 2019 sníženy z důvodu posunu realizace projektu do roku 2020.</t>
  </si>
  <si>
    <t xml:space="preserve">Zastupitelstvo kraje rozhodlo o profinancování a kofinancování projektu dne 13.12.2018 usnesením č. 10/1109. Vzhledem k větší časové náročnosti přípravy projektu byly nevyčerpané prostředky převedeny do rozpočtu roku 2020. </t>
  </si>
  <si>
    <t>PŘEHLED VÝDAJŮ V ODVĚTVÍ SOCIÁLNÍCH VĚCÍ V ROCE 2019</t>
  </si>
  <si>
    <t>Dotační program – Program na podporu zdravého stárnutí v Moravskoslezském kraji</t>
  </si>
  <si>
    <t>Dotační program – Program na podporu neinvestičních aktivit z oblasti  prevence kriminality</t>
  </si>
  <si>
    <t>Dotační program – Program realizace specifických aktivit Moravskoslezského krajského plánu vyrovnávání příležitostí pro občany se zdravotním postižením</t>
  </si>
  <si>
    <t xml:space="preserve">Dotační program – Program na podporu zvýšení kvality sociálních služeb poskytovaných v Moravskoslezském kraji </t>
  </si>
  <si>
    <t>Dotační program – Program podpory činností v oblasti rodinné politiky, sociálně právní ochrany dětí a navazujících činností v sociálních službách</t>
  </si>
  <si>
    <t>Dotační program – Program na podporu financování běžných výdajů souvisejících s poskytováním sociálních služeb včetně realizace protidrogové politiky</t>
  </si>
  <si>
    <t>Dotační program – Program na podporu komunitní práce a na zmírňování následků sociálního vyloučení v sociálně vyloučených lokalitách Moravskoslezského kraje</t>
  </si>
  <si>
    <t>Dotační program – Program na podporu poskytování sociálních služeb</t>
  </si>
  <si>
    <t>Dotační program – Program pro poskytování návratných finančních výpomocí z Fondu sociálních služeb</t>
  </si>
  <si>
    <t>Individuální návratné finanční výpomoci v odvětví sociálních věcí</t>
  </si>
  <si>
    <t>Konzultační a poradenská činnost v odvětví sociálních věcí</t>
  </si>
  <si>
    <t>Zpracování odborných posudků - psychologická vyšetření</t>
  </si>
  <si>
    <t>Finanční prostředky nebyly dočerpány zejména z důvodu aktuálních potřeb v oblasti náhradní rodinné péče.</t>
  </si>
  <si>
    <t>Usnesením č. 76/6975 ze dne 9.12.2019 rada kraje rozhodla o poskytnutí dotace spolku Rotary klub Ostrava ve výši 50 tis. Kč na realizaci projektu "Letní tábor STRUŽIELKA" s časovou použitelností od 1.1.2020 do 31.12.2020. Za účelem vyplacení dotace v roce 2020 byly finanční prostředky zapojeny do rozpočtu roku 2020. Finanční prostředky ve výši 60 tis. Kč byly vráceny při finančním vypořádání poskytnuté individuální dotace.</t>
  </si>
  <si>
    <t>Jedná se o úsporu na základě realizovaných veřejných zakázek v rámci projektu "Informace jako forma ochrany v seniorském věku". Finanční prostředky ve výši 171 tis. Kč byly vráceny do státního rozpočtu v rámci finančního vypořádání dotace poskytnuté na uvedený projekt.</t>
  </si>
  <si>
    <t>Mimořádné dary v důsledku nepříznivých životních a jiných situací</t>
  </si>
  <si>
    <t>Technická údržba, podpora a služby k software v odvětví sociálních věcí</t>
  </si>
  <si>
    <t>Nevyčerpané prostředky ve výši 31 tis. Kč představují úsporu z důvodu nižších výdajů za užívání právního informačního systému.</t>
  </si>
  <si>
    <t>SR - Podpora koordinátorů romských poradců</t>
  </si>
  <si>
    <t>Jedná se o nedočerpané finanční prostředky z dotace z kapitoly 304 - Úřad vlády ČR státního rozpočtu na rok 2019, které byly v rámci finančního vypořádání v roce 2020 vráceny do státního rozpočtu.</t>
  </si>
  <si>
    <t>SR - Příspěvek na výkon sociální práce</t>
  </si>
  <si>
    <t>SR - Transfery na státní příspěvek zřizovatelům zařízení pro děti vyžadující okamžitou pomoc</t>
  </si>
  <si>
    <t>Jedná se o část nedočerpaných finančních prostředků z dotace poskytnuté Ministerstvem práce a sociálních věcí na výplatu státního příspěvku pro zřizovatele zařízení pro děti vyžadující okamžitou pomoc, jejichž zřizovatelem není Moravskoslezský kraj. Nedočerpané finanční prostředky byly v rámci finančního vypořádání v roce 2020 vráceny do státního rozpočtu.</t>
  </si>
  <si>
    <t>ID - Psychorehabilitační tábory pro děti a mladistvé s SMA a svalovými dystrofiemi v Centru Veronic Hostětín (ZO ČSOP VERONICA)</t>
  </si>
  <si>
    <t>ID - Zahrada Respitního centra s ambulantní odlehčovací službou (ITY, z.s.)</t>
  </si>
  <si>
    <t>ID - REKORDY HANDICAPOVANÝCH HRDINŮ (Mgr. Petr Muladi)</t>
  </si>
  <si>
    <t>ID - Autisté jsou radiotechniky na VŠB-TU Ostrava (ADAM - autistické děti a my, z.s.)</t>
  </si>
  <si>
    <t>ID - MARINGOTKA SNŮ (Royal Rangers Moravskoslezský kraj)</t>
  </si>
  <si>
    <t>ID - Pořízení nového vysokozdvižného vozíku (Charita Opava)</t>
  </si>
  <si>
    <t>Zastupitelstvo kraje rozhodlo usnesením č. 13/1640 ze dne 12.9.2019 poskytnout účelovou investiční dotaci z rozpočtu kraje na rok 2019 organizaci Charita Opava, na realizaci projektu „Pořízení nového vysokozdvižného vozíku“ ve výši 750 tis. Kč s časovou použitelností od 1.1.2019 do 31.3.2020.  Na základě smluvních podmínek poskytnutí dotace byly finanční prostředky ve výši 750 tis. Kč zapojeny do rozpočtu roku 2020.</t>
  </si>
  <si>
    <t>ID - Sociální automobil Vrbno pod Pradědem (KOMPAKT spol. s r.o.)</t>
  </si>
  <si>
    <t xml:space="preserve">Příspěvek na provoz odvětví sociálních věcí - příspěvkové organizace kraje   </t>
  </si>
  <si>
    <t xml:space="preserve">Příspěvek na provoz odvětví sociálních věcí - příspěvkové organizace kraje - krytí odpisů </t>
  </si>
  <si>
    <t>Příprava a posuzování žadatelů o náhradní rodinnou péči (Centrum psychologické pomoci, příspěvková organizace, Karviná)</t>
  </si>
  <si>
    <t xml:space="preserve">Transformace a humanizace pobytových sociálních služeb  </t>
  </si>
  <si>
    <t xml:space="preserve">Příspěvek na provoz příspěvkovým organizacím v odvětví sociálních věcí - dofinancování provozu  </t>
  </si>
  <si>
    <t>Na základě rozpočtově odpovědného přístupu k řízení příspěvkových organizací v odvětví sociálních věcí a rovněž díky podpoře příspěvkových organizací v rámci dotačního Programu na podporu poskytování sociálních služeb pro rok 2019 financovaného z kapitoly 313 – MPSV státního rozpočtu nebylo nutné na dofinancování provozu příspěvkových organizací použít veškeré alokované finanční prostředky kraje. Část finančních prostředků ve výši 135.000 tis. Kč byla následně na základě usnesení zastupitelstva kraje č. 14/1684 ze dne 12.12.2019 přidělena do Fondu pro financování strategických projektů Moravskoslezského kraje.</t>
  </si>
  <si>
    <t xml:space="preserve">Ostatní účelový příspěvek na provoz v odvětví sociálních věcí - příspěvkové organizace kraje   </t>
  </si>
  <si>
    <t>Jedná se o část nedočerpaných finančních prostředků z dotace poskytnuté Ministerstvem práce a sociálních věcí na výplatu státního příspěvku pro zřizovatele zařízení pro děti vyžadující okamžitou pomoc, rozpočtovanou pro příjemce příspěvku, jejichž zřizovatelem je Moravskoslezský kraj. Uvedené nevyčerpané finanční prostředky byly v rámci finančního vypořádání v roce 2020 vráceny do státního rozpočtu.</t>
  </si>
  <si>
    <t>Dotační program - Program na podporu poskytování sociálních služeb – PO kraje</t>
  </si>
  <si>
    <t xml:space="preserve">Návratná finanční výpomoc příspěvkovým organizacím  v odvětví sociálních věcí  </t>
  </si>
  <si>
    <t>Rekonstrukce vzduchotechniky varny v Domově Hortenzie (Domov Hortenzie, příspěvková organizace, Frenštát pod Radhoštěm)</t>
  </si>
  <si>
    <t>Akce byla schválena usnesením rady kraje č. 76/6978 dne 9.12.2019. Na konci roku 2019 byla zpracovávána projektová dokumentace, následně příspěvková organizace zajistila výběrové řízení na zhotovitele a v únoru 2020 byla podepsána smlouva se zhotovitelem. Z tohoto důvodu byly zapojeny finanční prostředky ve výši 1.740 tis. Kč do rozpočtu roku 2020.</t>
  </si>
  <si>
    <t>Chráněné bydlení Hynaisova (Fontána, příspěvková organizace, Hlučín)</t>
  </si>
  <si>
    <t xml:space="preserve">Akce byla schválena usnesením rady kraje č. 75/6721 dne 25.11.2019 s časovou použitelností do 31.12.2020. Usnesením rady kraje č. 78/7054 ze dne 13.1.2020 byly finanční prostředky zapojeny do upraveného rozpočtu roku 2020, a to ve výši 1.600 tis. Kč za účelem financování interiérového vybavení stavby zajišťovaného příspěvkovou organizací a ve výši 16.000 tis. Kč na realizaci stavby. </t>
  </si>
  <si>
    <t>Na základě usnesení rady kraje č. 60/5412 ze dne 9.4.2019 a usnesení č. 73/6639 ze dne 4.11.2019 byly za účelem pořízení movitého majetku vybraným příspěvkovým organizacím schváleny závazné ukazatele investiční příspěvky z rozpočtu kraje do fondu investic. Finanční prostředky ve výši 1.500 Kč určené pro příspěvkovou organizaci Domov Odry byly vzhledem ke stanovené časové použitelnosti zapojeny do rozpočtu roku 2020.</t>
  </si>
  <si>
    <t xml:space="preserve">Vybudování čističky odpadních vod </t>
  </si>
  <si>
    <t xml:space="preserve">Akce byla schválena usnesením rady kraje č. 65/5884 dne 25.6.2019. Smlouva na projektovou dokumentaci byla podepsána v srpnu 2019, v současnosti probíhá zpracování projektové dokumentace. S ohledem na délku územního a stavebního řízení byly zapojeny finanční prostředky ve výši 1.200 tis. Kč do rozpočtu roku 2020.  </t>
  </si>
  <si>
    <t>Akce byla schválena usnesením zastupitelstva kraje č. 12/996 dne 11.12.2014. Realizace akce byla ukončena a zkolaudována v únoru 2020. S ohledem na lhůty splatnosti faktur byly zapojeny finanční prostředky ve výši 11.576,48 tis. Kč do rozpočtu roku 2020.</t>
  </si>
  <si>
    <t>Na základě usnesení rady kraje č. 73/6639 ze dne 4.11.2019 byl za účelem pořízení vozidel vybraným příspěvkovým organizacím kraje schválen závazný ukazatel účelový investiční příspěvek z rozpočtu kraje do fondu investic. Finanční prostředky ve výši 600 tis. Kč pro příspěvkovou organizaci Nový domov byly vzhledem ke stanovené časové použitelnosti zapojeny do rozpočtu roku 2020. Nevyčerpané finanční prostředky ve výši 400 tis. Kč představují úsporu.</t>
  </si>
  <si>
    <t xml:space="preserve">Akce byla schválena usnesením zastupitelstva kraje 17/1686 dne 17.12.2015. Z důvodu časové náročnosti administrace veřejné zakázky byly stavební práce zahájeny až v srpnu 2019 oproti původně očekávanému termínu zahájení v červnu 2019, čímž došlo k prodlení ve fakturaci. Dále došlo k posunutí termínu vyhlášení veřejné zakázky na vybavení domova. Z uvedeného důvodu byla částka 26.883,45 tis. Kč zapojena do rozpočtu roku 2020. </t>
  </si>
  <si>
    <t xml:space="preserve">Akce byla schválena usnesením rady kraje č. 6/520 dne 14.12.2017. S ohledem na uzavřenou smlouvu na zhotovení projektové dokumentace a její dodatek s posunem termínu plnění a navazující platby byly zapojeny finanční prostředky ve výši 11.844,1 tis. Kč do rozpočtu roku 2020. </t>
  </si>
  <si>
    <t>Akce byla schválena usnesením zastupitelstva kraje č. 6/520 dne 14.12.2017. Z důvodu nutnosti vypracování aktualizace studie, která je podkladem pro další stupně projektové dokumentace došlo ke zpoždění projektové přípravy, a tedy i ke zpoždění samotného zahájení realizace stavby. S ohledem na termíny plnění a navazující platby vyplývající z ustanovení uzavřené smlouvy byly zapojeny finanční prostředky ve výši 47,5 tis. Kč do rozpočtu roku 2020.</t>
  </si>
  <si>
    <t>Rekonstrukce střechy včetně zateplení a rekonstrukce fasády (Domov Jistoty, příspěvková organizace, Bohumín)</t>
  </si>
  <si>
    <t>Akce byla schválena usnesením zastupitelstva kraje č. 10/1083 dne 13.12.2018. V roce 2019 se začala zpracovávat projektová dokumentace, která však nebyla předána v řádném termínu a přes veškeré urgence a sankce nebyla dokončena. Protože nebylo možné realizovat zadávací řízení na výběr zhotovitele, byly zapojeny finanční prostředky ve výši 4.500 tis. Kč do rozpočtu roku 2020.</t>
  </si>
  <si>
    <t>Stavební úpravy budovy na ul. Rybářská 27 (Domov Bílá Opava, příspěvková organizace)</t>
  </si>
  <si>
    <t>Akce byla schválena usnesením zastupitelstva kraje č. 10/1083 dne 13.12.2018. Samotná realizace akce byla zahájena v listopadu 2019 a bude probíhat v délce jednoho roku. Z tohoto důvodu byly zapojeny finanční prostředky ve výši 18.032 tis. Kč do rozpočtu roku 2020.</t>
  </si>
  <si>
    <t>Úprava parku a parkoviště (Domov Na zámku, příspěvková organizace, Kyjovice)</t>
  </si>
  <si>
    <t>Akce byla schválena usnesením zastupitelstva kraje č.10/1083 dne 13.12.2018. V současné době probíhá zpracování projektové dokumentace. S ohledem na délku řízení byly zapojeny finanční prostředky ve výši 2.100 tis. Kč do rozpočtu roku 2020.</t>
  </si>
  <si>
    <t xml:space="preserve">Zastupitelstvo kraje usnesením č. 12/1416 ze dne 13.6.2019 rozhodlo o koupi pozemků včetně rozestavěné budovy v Opavě za kupní cenu 4.000 tis. Kč pro potřeby organizace Fontána, příspěvková organizace. V uzavřené kupní smlouvě č. 03315/2019/IM se prodávající zavázal dokončit rozestavěnou budovu do 31.1.2020. Část kupní ceny ve výši 3.000 tis. Kč byla uhrazena v roce 2019 po nabytí účinnosti smlouvy a zbývající část kupní ceny ve výši 1.000 tis. Kč byla uhrazena v březnu 2020 do 30 dnů od předání dokončené budovy. Z tohoto důvodu byly nevyčerpané finanční prostředky zapojeny do rozpočtu roku 2020. </t>
  </si>
  <si>
    <t>Kogenerační jednotka s akumulací (Domov Bílá Opava, příspěvková organizace, Opava)</t>
  </si>
  <si>
    <t>Akce byla schválena na základě usnesení rady kraje č. 73/6639 dne 4.11.2019. V současnosti probíhá příprava podkladů pro stavební povolení  akce ve spolupráci s Moravskoslezským energetickým centrem, příspěvkovou organizací. Proto byly zapojeny finanční prostředky ve výši 3.000 tis. Kč do rozpočtu roku 2020.</t>
  </si>
  <si>
    <t>Oplocení areálu DOZP Karviná (Benjamín, příspěvková organizace, Petřvald)</t>
  </si>
  <si>
    <t>Na základě usnesení rady kraje č. 73/6639 ze dne 4.11.2019 byl organizaci Benjamín, příspěvková organizace, schválen závazný ukazatel účelový investiční příspěvek z rozpočtu kraje do fondu investic na oplocení areálu DOZP Karviná s časovou použitelností do 30.9.2020. Z důvodu zahájení stavebních prací v roce 2020 byly nevyčerpané finanční prostředky ve výši 700 tis. Kč zapojeny do rozpočtu roku 2020.</t>
  </si>
  <si>
    <t>Humanizace domova pro seniory na ul. Rooseveltově v Opavě</t>
  </si>
  <si>
    <t>Předmětem prací je dohled nad odstraňováním reklamovaných vad díla na objektu Domova Bílá Opava, příspěvková organizace, na ulici Rooseveltova 878/3 v Opavě. Tyto vady doposud nejsou zcela odstraněny, a proto byly zapojeny finanční prostředky ve výši 56,78 tis. Kč do rozpočtu roku 2020.</t>
  </si>
  <si>
    <t>Zastupitelstvo kraje rozhodlo o profinancování a kofinancování projektu usnesením č. 21/2254 ze dne 22.9.2016. Zastupitelstvo rozhodlo o navýšení profinancování a kofinancování dne 14.6.2018 usnesením č. 8/852. Veřejná zakázka na zhotovitele stavby proběhla v druhé polovině roku 2019, smlouva se zhotovitelem byla podepsána v prosinci 2019. Z uvedeného důvodu byla částka 11,98 tis. Kč určená na krytí výdajů na zadávací řízení na realizaci stavby zapojena do rozpočtu roku 2020.</t>
  </si>
  <si>
    <t>Zastupitelstvo kraje rozhodlo o profinancování a kofinancování projektu usnesením č. 21/2254 ze dne 22.9.2016, následně rozhodlo o navýšení profinancování a kofinancování dne 14.6.2018 usnesením č. 8/852. Veřejná zakázka na zhotovitele stavby proběhla v druhé polovině roku 2019, smlouva se zhotovitelem byla podepsána v prosinci 2019. Výdaje za organizaci veřejné zakázky byly uhrazeny v únoru 2020. Z uvedeného důvodu byla částka 15,40 tis. Kč určená na krytí výdajů na zadávací řízení na realizaci stavby zapojena do rozpočtu roku 2020.</t>
  </si>
  <si>
    <t>Zastupitelstvo kraje rozhodlo o profinancování a kofinancování projektu usnesením č. 21/2254 ze dne 22.9.2016, následně rozhodlo o navýšení profinancování a kofinancování dne 14.6.2018 usnesením č. 8/852. Veřejná zakázka na zhotovitele stavby proběhla v druhé polovině roku 2019, smlouva se zhotovitelem byla podepsána v prosinci 2019. Dále byla uzavřena smlouva na zhotovení projektové dokumentace, výkon inženýrské činnosti a výkon funkce koordinátora bezpečnosti a ochrany zdraví při práci na staveništi po dobu přípravy projektu. Dle lhůty splatnosti faktur sjednané v rámci uzavřené smlouvy a v závislosti na termínech předání dílčích částí projektové dokumentace byla část závazků vyplývajících ze smlouvy uhrazena na počátku roku 2020. Z uvedeného důvodu byla částka ve výši 310,17 tis. Kč určená na krytí výdajů na zadávací řízení a na projektovou dokumentaci zapojena do rozpočtu roku 2020.</t>
  </si>
  <si>
    <t>Zastupitelstvo kraje rozhodlo o profinancování a kofinancování projektu usnesením č. 16/1633 ze dne 25.9.2015. Projekt byl ukončen. Dotace ve výši 2.405,39 tis. Kč je předmětem prověřování ze strany ministerstva financí z důvodu porušení podmínek poskytnutí dotace. Prostředky tak byly účelovými převody zapojeny do rozpočtu roku 2020.</t>
  </si>
  <si>
    <t>Zastupitelstvo kraje rozhodlo o profinancování a kofinancování projektu usnesením č. 16/1633 ze dne 25.9.2015.  Nevyčerpané prostředky představují nečerpané rozpočtované nezpůsobilé výdaje.</t>
  </si>
  <si>
    <t>Zastupitelstvo kraje rozhodlo o profinancování a kofinancování projektu usnesením č. 16/1633 ze dne 25.9.2015 a následně usnesením č. 3/155 ze dne 16.3.2017. Nevyčerpané prostředky ze zálohových plateb jsou určeny k financování projektu i v roce 2020. Z tohoto důvodu byly nevyčerpané finanční prostředky zapojeny do rozpočtu roku 2020.</t>
  </si>
  <si>
    <t>Zastupitelstvo kraje rozhodlo o profinancování a kofinancování projektu usnesením č. 19/1988 ze dne 21.4.2016. Nevyčerpané prostředky ze zálohových plateb jsou určeny k financování projektu i v roce 2020. Z tohoto důvodu byly nevyčerpané finanční prostředky zapojeny do rozpočtu roku 2020.</t>
  </si>
  <si>
    <t>Zastupitelstvo kraje rozhodlo o profinancování a kofinancování projektu usnesením č. 21/2245 ze dne 22.9.2016. Nevyčerpané prostředky ze zálohových plateb jsou určeny k financování projektu i v roce 2020. Z tohoto důvodu byly nevyčerpané finanční prostředky zapojeny do rozpočtu roku 2020.</t>
  </si>
  <si>
    <t>Zastupitelstvo kraje rozhodlo o profinancování a kofinancování projektu usnesením č. 2/68 ze dne 22.12.2016. Nevyčerpané prostředky ze zálohových plateb jsou určeny k financování projektu i v roce 2020. Z tohoto důvodu byly nevyčerpané finanční prostředky zapojeny do rozpočtu roku 2020.</t>
  </si>
  <si>
    <t>Zastupitelstvo kraje rozhodlo profinancovat a kofinancovat projekt  usnesením č. 21/2254 ze dne 22.9.2016. Usnesením č. 8/852 ze dne 14.6.2018 rozhodlo zastupitelstvo kraje o zvýšení profinancování a kofinancování. Byla uzavřena smlouva na zhotovení projektové dokumentace, výkon inženýrské činnosti a výkon funkce koordinátora bezpečnosti a ochrany zdraví při práci na staveništi po dobu přípravy projektu. Dále byla uzavřena smlouva na zpracování studie proveditelnosti a na posouzení reálných odbytových cen. Dle lhůty splatnosti faktur sjednaných v rámci uzavřených smluv a v závislosti na termínech předání dílčích částí projektové dokumentace došlo k úhradě části závazků vyplývajících ze smluv na počátku roku 2020. Na základě výše uvedeného byla částka ve výši 1.080,83 tis. Kč zapojena do rozpočtu roku 2020.</t>
  </si>
  <si>
    <t>Zastupitelstvo kraje rozhodlo profinancovat a kofinancovat projekt  usnesením č. 21/2254 ze dne 22.9.2016. Usnesením č. 8/852 ze dne 14.6.2018 rozhodlo zastupitelstvo kraje o zvýšení profinancování a kofinancování. Byla uzavřena smlouva na zhotovení projektové dokumentace, výkon inženýrské činnosti a výkon funkce koordinátora bezpečnosti a ochrany zdraví při práci na staveništi po dobu přípravy projektu. Dále byla uzavřena smlouva na zpracování studie proveditelnosti a na posouzení reálných odbytových cen. Dle lhůty splatnosti faktur sjednaných v rámci uzavřených smluv a v závislosti na termínech předání dílčích částí projektové dokumentace došlo k úhradě části závazků vyplývajících ze smluv na počátku roku 2020. Na základě výše uvedeného byla částka  496,73 tis. Kč zapojena do rozpočtu roku 2020.</t>
  </si>
  <si>
    <t>Chráněné bydlení Fontána</t>
  </si>
  <si>
    <t>Zastupitelstvo kraje rozhodlo profinancovat a kofinancovat projekt  usnesením č. 8/852 ze dne 14.6.2018. Byla uzavřena smlouva na zpracování studie proveditelnosti. V závislosti na termínu předání zpracované studie a v souladu s lhůtou splatnosti faktur došlo k úhradě výdajů na počátku roku 2020. Na základě výše uvedeného byla částka 190,71 tis. Kč zapojena do rozpočtu roku 2020.</t>
  </si>
  <si>
    <t>Zastupitelstvo kraje rozhodlo o profinancování a kofinancování projektu usnesením č. 4/305 ze  dne 15.6.2017. Nevyčerpané prostředky ze zálohových plateb jsou určeny k financování projektu i v roce 2020. Z tohoto důvodu byly nevyčerpané finanční prostředky zapojeny do rozpočtu roku 2020.</t>
  </si>
  <si>
    <t>Zastupitelstvo kraje rozhodlo o profinancování a kofinancování projektu dne 14.12.2017 usnesením č. 6/585. Nevyčerpané prostředky ze zálohových plateb jsou určeny k financování projektu i v roce 2020. Z tohoto důvodu byly nevyčerpané finanční prostředky zapojeny do rozpočtu roku 2020.</t>
  </si>
  <si>
    <t>Zastupitelstvo kraje rozhodlo profinancovat a kofinancovat projekt  usnesením č. 9/974 ze dne 13.9.2018. Byla uzavřena smlouva na zhotovení projektové dokumentace, výkon inženýrské činnosti a výkon funkce koordinátora bezpečnosti a ochrany zdraví při práci na staveništi po dobu přípravy projektu. Dále byla uzavřena smlouva na posouzení reálných odbytových cen.  Dle lhůty splatnosti faktur sjednaných v rámci uzavřených smluv a v závislosti na termínech předání dílčích částí projektové dokumentace a následné uvolnění pozastávek došlo k úhradě části závazků vyplývajících ze smluv na počátku roku 2020. Z tohoto důvodu byla částka 2.185,38 tis. Kč zapojena do rozpočtu roku 2020.</t>
  </si>
  <si>
    <t>Zastupitelstvo kraje rozhodlo o profinancování a kofinancování projektu usnesením č. 7/737 ze dne 14.3.2018. Nevyčerpané prostředky ze zálohové platby budou v roce 2020 po vypořádání závěrečné monitorovací zprávy vráceny poskytovateli dotace. Z tohoto důvodu byly nevyčerpané finanční prostředky zapojeny do rozpočtu roku 2020.</t>
  </si>
  <si>
    <t xml:space="preserve">Zastupitelstvo kraje rozhodlo o profinancování a kofinancování projektu usnesením č. 8/839 ze dne  14.6.2018 a o změně výše profinancování a kofinancování rozhodlo zastupitelstvo kraje usnesením č. 10/1127 ze dne 13.12.2018. Vzhledem k větší časové náročnosti přípravy a realizace projektu byly nevyčerpané prostředky zapojeny do rozpočtu roku 2020. </t>
  </si>
  <si>
    <t>Naplňování protidrogové politiky Moravskoslezského kraje</t>
  </si>
  <si>
    <t>Zastupitelstvo kraje rozhodlo kofinancovat a profinancovat projekt usnesením č. 13/1596 ze dne 12.9.2019. Rozpočtované prostředky byly v průběhu roku 2019 sníženy z důvodu posunu realizace projektu do následujícího roku 2020.</t>
  </si>
  <si>
    <t>Zastupitelstvo kraje rozhodlo o profinancování a kofinancování projektu usnesením č. 8/865 ze dne 14.6.2018, o změně výše profinancování a kofinancování rozhodlo zastupitelstvo kraje usnesením č. 10/1121 ze dne 13.12.2018.   Nevyčerpané prostředky ze zálohových plateb jsou určeny k financování projektu i v roce 2020. Z tohoto důvodu byly nevyčerpané finanční prostředky zapojeny do rozpočtu roku 2020.</t>
  </si>
  <si>
    <t>Zastupitelstvo kraje rozhodlo o profinancování a kofinancování projektu usnesením č. 8/865 ze dne 14.6.2018. Nevyčerpané prostředky ze zálohových plateb jsou určeny k financování projektu i v roce 2020. Z tohoto důvodu byly nevyčerpané finanční prostředky zapojeny do rozpočtu roku 2020.</t>
  </si>
  <si>
    <t>Zastupitelstvo kraje rozhodlo o profinancování a kofinancování projektu dne usnesením č. 9/989 ze dne 13.9.2018. Nevyčerpané prostředky ze zálohových plateb jsou určeny k financování projektu i v roce 2020. Z tohoto důvodu byly nevyčerpané finanční prostředky zapojeny do rozpočtu roku 2020.</t>
  </si>
  <si>
    <t>Zastupitelstvo kraje rozhodlo o profinancování a kofinancování projektu usnesením č. 9/989 ze dne 13.9.2018.  Nevyčerpané prostředky ze zálohových plateb jsou určeny k financování projektu i v roce 2020. Z tohoto důvodu byly nevyčerpané finanční prostředky zapojeny do rozpočtu roku 2020.</t>
  </si>
  <si>
    <t>Systém pomoci vedoucí k návratu a setrvání v domácím prostředí</t>
  </si>
  <si>
    <t>Rozpočtované prostředky byly v průběhu roku 2019 sníženy z důvodu ukončení přípravy projektu usnesením zastupitelstva kraje č. 13/1596 ze dne 12.9.2019.</t>
  </si>
  <si>
    <t>Zateplení a stavební úpravy správní budovy, pavilonu P1 a P3a</t>
  </si>
  <si>
    <t xml:space="preserve">Zastupitelstvo kraje rozhodlo profinancovat a kofinancovat projekt  usnesením č. 10/1094 ze dne 13.12.2018. Byla uzavřena smlouva na posouzení reálných odbytových cen.  Dle lhůty splatnosti faktur sjednaných v rámci uzavřené smlouvy došlo k úhradě závazku vyplývajícího ze smlouvy na počátku roku 2020, z tohoto důvodu  byla částka  400 tis. Kč zapojena do rozpočtu roku 2020. </t>
  </si>
  <si>
    <t>Zastupitelstvo kraje rozhodlo o profinancování a konfinancování projektu dne 13.6.2019 usnesením č. 12/1434. Nevyčerpané prostředky ze zálohových plateb jsou určeny k financování projektu i v roce 2020. Z tohoto důvodu byly nevyčerpané finanční prostředky zapojeny do rozpočtu roku 2020.</t>
  </si>
  <si>
    <t>Podpora služeb sociální prevence 3</t>
  </si>
  <si>
    <t>Zastupitelstvo kraje rozhodlo o profinancování a kofinancování projektu dne 13.3.2019 usnesením č. 11/1337. Nevyčerpané prostředky ze zálohových plateb jsou určeny k financování projektu i v roce 2020. Z tohoto důvodu byly nevyčerpané finanční prostředky zapojeny do rozpočtu roku 2020.</t>
  </si>
  <si>
    <t>Podporujeme hrdinství, které není vidět III</t>
  </si>
  <si>
    <t xml:space="preserve">Zastupitelstvo kraje rozhodlo o profinancování a kofinancování projektu dne 12.9.2019 usnesením č. 13/1596. Vzhledem k větší časové náročnosti přípravy a realizace projektu byly nevyčerpané prostředky zapojeny do rozpočtu roku 2020. </t>
  </si>
  <si>
    <t>Zavedeni nových metod práce s uživateli v naší organizaci (Zámek Dolní Životice, příspěvková organizace)</t>
  </si>
  <si>
    <t>Aktivní život – cesta k normalitě (Sírius, příspěvková organizace, Opava)</t>
  </si>
  <si>
    <t>Cesta NaNovo (Domov NaNovo, příspěvková organizace, Studénka)</t>
  </si>
  <si>
    <t>NaNovo a kvalitně (Domov NaNovo, příspěvková organizace Studénka)</t>
  </si>
  <si>
    <t>NaNovo do bytu (Domov NaNovo, příspěvková organizace Studénka)</t>
  </si>
  <si>
    <t>PŘEHLED VÝDAJŮ V ODVĚTVÍ ŠKOLSTVÍ V ROCE 2019</t>
  </si>
  <si>
    <t>Dotační program – Podpora technických a přírodovědných aktivit v oblastech využití volného času dětí a mládeže, celoživotního vzdělávání osob se zdravotním postižením a podpora miniprojektů mládeže</t>
  </si>
  <si>
    <t>Dotační program – Podpora aktivit v oblasti prevence rizikových projevů chování u dětí a mládeže</t>
  </si>
  <si>
    <t>Dotační program – Podpora významných sportovních akcí v Moravskoslezském kraji a sportovní reprezentace Moravskoslezského kraje na mezinárodní úrovni</t>
  </si>
  <si>
    <t>Dotační program – Podpora volnočasových aktivit a informačních center pro mládež na krajské úrovni</t>
  </si>
  <si>
    <t>Dotační program – Podpora vrcholového sportu v Moravskoslezském kraji</t>
  </si>
  <si>
    <t>Nižší výdaje na cestovné za osoby mimo zaměstnance kraje v rámci akcí pořádaných krajem; nižší výdaje za nákup letenek, než bylo plánováno.</t>
  </si>
  <si>
    <t>Ocenění nejúspěšnějších žáků a školních týmů středních škol v Moravskoslezském kraji</t>
  </si>
  <si>
    <t xml:space="preserve">Akce se uskutečnila v plánovaném rozsahu, vznikly drobné úspory na jednotlivých položkách - např. zajištěním nižší výrobní ceny plastik pro oceněné. </t>
  </si>
  <si>
    <t xml:space="preserve">Ocenění práce pedagogických pracovníků a ostatní výdaje </t>
  </si>
  <si>
    <t>Oproti předpokladu byl nižší počet ředitelů, kteří ukončili působení ve funkcích ředitelů; nižší počet konkurzů a dále úspory z porad s řediteli škol.</t>
  </si>
  <si>
    <t>Rozdíl mezi schváleným a upraveným rozpočtem vznikl přesunem části finančních prostředků na akci "Podpora talentů - příspěvkové organizace MSK".</t>
  </si>
  <si>
    <t>Na základě smlouvy č. 07683/2019/ŠMS měla být úhrada faktury na zajištění sportovního vybavení na Hry IX. zimní olympiády dětí a mládeže ČR 2020 na počátku roku 2020, proto byla část nečerpaných finančních prostředků zapojena do rozpočtu roku 2020. Část úspory vznikla také zajištěním nižších cen dodávek, než bylo plánováno.</t>
  </si>
  <si>
    <t>Kvalita vzdělávání na středních školách</t>
  </si>
  <si>
    <t>Na základě smlouvy č. 03751/2019/KŘ se realizuje strategické vedení propagační kampaně s názvem "Řemeslo má respekt". Dle podmínek smlouvy bude poměrná část plnění hrazena v květnu 2020. Na základě smlouvy č. 00381/2019/KH byly v prosinci 2019 odvysílány 3 díly pořadu "Studuj u nás". Faktura byla hrazena v lednu 2020. Část nečerpaných finančních prostředků ve výši 381,15 tis. Kč tak byla zapojena do rozpočtu roku 2020. Část úspory vznikla také při realizaci části mediální kampaně.</t>
  </si>
  <si>
    <t>Kraj předložil na MŠMT projekt v rámci výzvy na poskytování aktivit v oblasti primární prevence rizikového chování na rok  2019, který byl schválen. Část aktivit proto byla financována z projektu MŠMT a došlo k úspoře finančních prostředků.</t>
  </si>
  <si>
    <t>Na základě smlouvy č. 07161/2019/ŠMS se měl realizovat projekt „Olympijský festival Tokyo 2020“. V roce 2019 byla poskytnuta první splátka dotace ve výši 4.240 tis. Kč a další splátky měly být poskytnuty v průběhu roku 2020. Část nečerpaných finančních prostředků ve výši 6.360 tis. Kč tak byla zapojena do rozpočtu roku 2020. Část úspory vznikla také na dotačních položkách - nebyly schváleny dotace ve výši rozpočtovaných prostředků a dále jedna dotace nebyla poskytnuta vůbec.</t>
  </si>
  <si>
    <t xml:space="preserve">Technická a podnikatelská akademie (TPA) – Technické lyceum při VŠB-TUO </t>
  </si>
  <si>
    <t>Technická údržba, podpora a služby k software v odvětví školství</t>
  </si>
  <si>
    <t>Finanční prostředky ve výši 1.658,43 tis. Kč účelově určené na zajištění licencí v rámci licenčního programu Microsoft Enrollment for Education Solutions pro školy a školská zařízení zřizovaná MSK na období 2020 - 2022 a 62 tis. Kč za realizaci veřejné zakázky společností MT Legal byly převedeny do rozpočtu roku 2020. Zbývající nevyčerpané prostředky představují úsporu na akci.</t>
  </si>
  <si>
    <t>Stavební úpravy prostor VŠB pro technické lyceum</t>
  </si>
  <si>
    <t>Akce byla schválena usnesením rady kraje č. 58/5216 dne 11.3.2019. V listopadu 2019 byla uzavřena smlouva se zhotovitelem projektové dokumentace. S ohledem na termín splatnosti faktur byly zapojeny finanční prostředky ve výši 1.451,6 tis. Kč do rozpočtu roku 2020.</t>
  </si>
  <si>
    <t>SR - Excelence středních škol</t>
  </si>
  <si>
    <t>SR - Podpora zavádění diagnostických nástrojů</t>
  </si>
  <si>
    <t>SR - Podpora odborného vzdělávání</t>
  </si>
  <si>
    <t>SR - Excelence základních škol</t>
  </si>
  <si>
    <t>SR - AP pro děti, žáky a studenty se SVP a mimořádně nadané</t>
  </si>
  <si>
    <t>SR - Podpora navýšení kapacit ve školských poradenských zařízeních</t>
  </si>
  <si>
    <t>SR - Podpora výuky plavání v ZŠ</t>
  </si>
  <si>
    <t>SR - Vzdělávací programy paměťových institucí do škol</t>
  </si>
  <si>
    <t>SR - Finanční zajištění překrývání přímé pedagogické činnosti učitelů se zohledněním provozu mateřských škol</t>
  </si>
  <si>
    <t>SR - Podpora vzdělávání cizinců ve školách</t>
  </si>
  <si>
    <t>SR - Vyrovnání mezikrajových rozdílů v odměňování pedagogických pracovníků</t>
  </si>
  <si>
    <t>SR - Podpora financování základních a středních škol při zavádění změny systému financování regionálního školství</t>
  </si>
  <si>
    <t>SR - Dotace pro soukromé školy</t>
  </si>
  <si>
    <t>SR - Soutěže</t>
  </si>
  <si>
    <t>SR - Přímé náklady na vzdělávání</t>
  </si>
  <si>
    <t>ID - Projekt „Dostihový den ve Světlé Hoře“ (SH ČMS – Sbor dobrovolných hasičů Světlá Hora)</t>
  </si>
  <si>
    <t>ID - Projekt „Lyžařské a snowboardové závody ZŠ okresu Bruntál“ (Spolek myslivců a přátel přírody z Jeseníků, Karlov pod Pradědem)</t>
  </si>
  <si>
    <t>ID - Projekt „Volnočasová místnost rodinám s dětmi pro vytváření společných aktivit"(SH ČMS - Sbor dobrovolných hasičů Horní Lomná)</t>
  </si>
  <si>
    <t>ID - Projekt „Urban Challenge“ (BP Action s.r.o.)</t>
  </si>
  <si>
    <t>ID - Projekt „Pohár Beskydské magistrály Bílá 2019“ (SKI Vítkovice – Bílá z.s.)</t>
  </si>
  <si>
    <t>ID - Projekt „5 Beskydských vrcholů, beskydský vytrvalostní extrém“  (ZIP Zábava Informace Poradenství a pomoc)</t>
  </si>
  <si>
    <t>ID - Projekt „Jesenický sportovní víkend – předjaří na Pradědu“ (Triatlon Team Opava z.s.)</t>
  </si>
  <si>
    <t>ID - Projekt „YOUMATCH.CZ &amp; nejsme jen generace za počítačem“ (promalluo.cz, s.r.o.)</t>
  </si>
  <si>
    <t>ID - Projekt „Cyklistický závod horských kol kolem Slezské Harty 2019“ (Gemec Slezská Harta, z.s.)</t>
  </si>
  <si>
    <t>ID - Projekt „Pořádání mistrovství České republiky v mládežnických kategoriích“ (SK Studénka, z.s.)</t>
  </si>
  <si>
    <t xml:space="preserve">ID - Projekt „5. ročník mezinárodní vědecké konference o evropské integraci - ICEI 2020 – technické zázemí“ (Vysoká škola báňská - Technická univerzita Ostrava) </t>
  </si>
  <si>
    <t>ID - Projekt „Komfortní prostředí pro děti a žáky" (Mateřská škola, základní škola a střední škola Slezské diakonie)</t>
  </si>
  <si>
    <t>ID - Projekt „Rekonstrukce ZŠ a MŠ Stonava“ (obec Stonava)</t>
  </si>
  <si>
    <t xml:space="preserve">Příspěvek na provoz v odvětví školství - příspěvkové organizace kraje   </t>
  </si>
  <si>
    <t>Příspěvek na provoz v odvětví školství - příspěvkové organizace kraje - krytí odpisů</t>
  </si>
  <si>
    <t>Řešení dopadů institucionální a oborové optimalizace sítě škol a školských zařízení včetně udržení dostupnosti vzdělávání a zajištění nových kapacit</t>
  </si>
  <si>
    <t xml:space="preserve">Školní psychologové, školní speciální pedagogové  </t>
  </si>
  <si>
    <t>Ocenění práce pedagogických pracovníků a ostatní výdaje - příspěvkové organizace MSK</t>
  </si>
  <si>
    <t>Podpora soutěží a přehlídek - příspěvkové organizace MSK</t>
  </si>
  <si>
    <t>Významné akce kraje - využití volného času dětí a mládeže - příspěvkové organizace MSK</t>
  </si>
  <si>
    <t>Podpora talentů - příspěvkové organizace MSK</t>
  </si>
  <si>
    <t>Podpora sportu - příspěvkové organizace MSK</t>
  </si>
  <si>
    <t>Dotační program - Podpora aktivit v oblasti prevence rizikového chování dětí a mládeže - příspěvkové organizace MSK</t>
  </si>
  <si>
    <t>Modernizace ICT a metodická podpora v oblasti ICT</t>
  </si>
  <si>
    <t>Rozdíl mezi schváleným a upraveným rozpočtem vznikl přesunem finančních prostředků na akci reprodukce "Modernizace ICT a metodická podpora v oblasti ICT- příspěvkové organizace MSK".</t>
  </si>
  <si>
    <t>Podpora odborného vzdělávání v Moravskoslezském kraji - příspěvkové organizace MSK</t>
  </si>
  <si>
    <t>Studium a vzdělávání v zahraničí - příspěvkové organizace MSK</t>
  </si>
  <si>
    <t xml:space="preserve">Ostatní účelový příspěvek na provoz v odvětví školství - příspěvkové organizace kraje    </t>
  </si>
  <si>
    <t xml:space="preserve">SR - Agrokomplex – podpůrné programy APK - NIV </t>
  </si>
  <si>
    <t>SR - Podpora organizace a ukončování středního vzdělávání maturitní zkouškou na vybraných školách v podzimním zkušebním období</t>
  </si>
  <si>
    <t xml:space="preserve">SR - Podpora zavádění diagnostických nástrojů </t>
  </si>
  <si>
    <t>SR - Program sociální prevence a prevence kriminality</t>
  </si>
  <si>
    <t>SR - Projekty romské komunity</t>
  </si>
  <si>
    <t>SR - Spolupráce s francouzskými, vlámskými a španělskými školami</t>
  </si>
  <si>
    <t xml:space="preserve">SR - Přímé náklady na vzdělávání </t>
  </si>
  <si>
    <t>SR - Přímé náklady na vzdělávání - sportovní gymnázia</t>
  </si>
  <si>
    <t xml:space="preserve">Návratná finanční výpomoc příspěvkovým organizacím  v odvětví školství  </t>
  </si>
  <si>
    <t>Zastupitelstvo kraje usnesením č. 12/1475 ze dne 13.6.2019 rozhodlo o poskytnutí návratných finančních výpomocí organizacím v odvětví školství na zajištění profinancování projektů v rámci výzvy č. 66 Integrovaného regionálního operačního programu a projektů v rámci výzvy Interreg V-A SK-CZ a Operačního programu Výzkum, vývoj a vzdělávání, s jednorázovou splatností ihned po obdržení dotace (nejpozději do 30.9.2022) za podmínky doporučení Žádostí o podporu projektů k financování, příp. vydání Rozhodnutí o poskytnutí dotací na uvedené projekty. Rozhodnutí jsou vydávána postupně a část rozhodnutí bude vydána až v roce 2020. Část nečerpaných finančních prostředků ve výši 35.231 tis. Kč tak byla zapojena do rozpočtu roku 2020.</t>
  </si>
  <si>
    <t>Akce byla schválena usnesením rady kraje č. 76/6926 dne 9.12.2019 s časovou použitelností do 31.12.2020. Z tohoto důvodu byly zapojeny finanční prostředky ve výši 10.982 tis. Kč do rozpočtu roku 2020.</t>
  </si>
  <si>
    <t>Stavební úpravy části školy pro potřeby Vzdělávacího a výcvikového střediska (Střední škola stavební a dřevozpracující, Ostrava, příspěvková organizace)</t>
  </si>
  <si>
    <t>Akce byla schválena usnesením rady kraje č. 76/6930 dne 9.12.2019 s časovou použitelností do 31.12.2020. Z tohoto důvodu byly zapojeny finanční prostředky ve výši 200 tis. Kč do rozpočtu roku 2020.</t>
  </si>
  <si>
    <t>Akce byla schválena usnesením rady kraje č. 51/4544 dne 27.11.2018. V současné době probíhá zhotovení projektové dokumentace pro územní řízení. Vzhledem ke zdlouhavým lhůtám vydávání příslušných rozhodnutí (územní rozhodnutí a následně stavební povolení) nebyla celá projektová dokumentace dokončena v roce 2019. Platba za dílčí plnění proběhne v roce 2020. Z tohoto důvodu byly zapojeny finanční prostředky ve výši 1.160,27 tis. Kč do rozpočtu roku 2020.</t>
  </si>
  <si>
    <t>Akce byla schválena usnesením  rady kraje č. 64/5842 dne 11.6.2019.  Z důvodu nedodržení smluvních podmínek zhotovitelem byla stavba dočasně pozastavena. S ohledem na tyto skutečnosti a termín ukončení realizace v lednu 2020 byly zapojeny finanční prostředky ve výši 1.291,6 tis. Kč do rozpočtu roku 2020.</t>
  </si>
  <si>
    <t>Akce byla schválena usnesením rady kraje č. 101/7775 dne 24.5.2016. Předmětem akce je kompletní oprava střechy a fasády gymnázia. V první polovině roku 2019 probíhala veřejná zakázka na výběr zhotovitele stavby. Realizace stavby započala v srpnu 2019 s předpokládaným dokončením v srpnu 2020. Na základě této skutečnosti byly zapojeny finanční prostředky ve výši 16.656,28 tis. Kč do rozpočtu roku 2020.</t>
  </si>
  <si>
    <t>Akce byla schválena usnesením rady kraje č. 38/3307 dne 15.5.2018. V současné době probíhá předání dokončeného díla a příprava na kolaudační řízení. S ohledem na termín splatnosti faktur byly zapojeny finanční prostředky ve výši 1.542,44 tis. Kč do rozpočtu roku 2020.</t>
  </si>
  <si>
    <t xml:space="preserve">Akce byla schválena usnesením zastupitelstva kraje č. 2/28 ze dne 22.12.2016. Je zpracována dokumentace stávajícího stavu budov a pozemků areálu a probíhá zpracování průzkumů a architektonické a stavební studie. Plnění z této smlouvy včetně úhrady faktur se předpokládá v roce 2020, a proto byly zapojeny finanční prostředky ve výši 1.223,15 tis. Kč do rozpočtu roku 2020. </t>
  </si>
  <si>
    <t>Akce byla schválena usnesením zastupitelstva kraje č. 6/520 dne 14.12.2017. Stavba byla dokončena a zkolaudována v únoru 2020, proto doplatek faktur, uvolnění pozastávek, úhrada za autorský dozor apod. proběhla v roce 2020. Z tohoto důvodu byly zapojeny finanční prostředky ve výši 15.089 tis. Kč do rozpočtu roku 2020.</t>
  </si>
  <si>
    <t>opakující</t>
  </si>
  <si>
    <t>Akce byla schválena usnesením rady kraje č. 16/1352 dne 27.6.2017. Smlouva na projektovou dokumentaci byla uzavřena v dubnu 2018, v současnosti se dokončuje projekční příprava akce. Platební podmínky jsou závislé od ukončení přejímacího řízení a převzetí dokončené projektové dokumentace, které se očekává v roce 2020. S ohledem na tuto skutečnost byly zapojeny finanční prostředky ve výši 5.406,49 tis. Kč do rozpočtu roku 2020. Po úhradě faktur za projektovou dokumentaci se zbývající prostředky použijí pro zahájení realizace stavby, které se plánuje na druhou polovinu roku 2020.</t>
  </si>
  <si>
    <t>Oprava fasády (Gymnázium, Krnov, příspěvková organizace)</t>
  </si>
  <si>
    <t>Akce byla schválena usnesením zastupitelstva kraje č. 6/520 dne 14.12.2017. Z důvodu řešení autorských práv původního zpracovatele projektové dokumentace stavby byla smlouva na zhotovení projektové dokumentace stavby podepsána až v červenci 2018. Realizace stavby byla zahájena v lednu 2020, s předpokládaným dokončením v červenci 2021. Z tohoto důvodu byly zapojeny finanční prostředky ve výši 21.104,36 tis. Kč do rozpočtu roku 2020.</t>
  </si>
  <si>
    <t xml:space="preserve">Modernizace Školního statku v Opavě - bourací práce, vybudování inženýrských sítí a revitalizace skleníkového areálu (Školní statek, Opava, příspěvková organizace).
</t>
  </si>
  <si>
    <t xml:space="preserve">Akce byla schválena usnesením zastupitelstva kraje č. 6/520 dne 14.12.2017 a navýšena o další prostředky na stavby usnesením zastupitelstva kraje č. 14/1652  dne 12.12.2019. V současné době probíhá realizace stavební akce "Revitalizace skleníkového areálu Školního statku Opava", jejíž ukončení je plánováno v roce 2020. Nově budou v roce 2020 zahájeny další dvě stavební akce a to "Sklad strojů" a "Výukové středisko praxe a objekt pro uskladnění zemědělské techniky včetně zřízení testačního střediska". Z tohoto důvodu byly zapojeny finanční prostředky ve výši 8.025,26 tis. Kč do rozpočtu roku 2020. </t>
  </si>
  <si>
    <t>Akce byla schválena usnesením rady kraje č. 36/3121 dne 10.4.2018.  V současné době probíhá realizace, která bude dle smlouvy o dílo ukončena v roce 2020. Z výše uvedeného důvodu budou faktury za prosinec až březen proplaceny až v roce 2020, proto byly zapojeny finanční prostředky ve výši 5.246,6 tis. Kč do rozpočtu roku 2020.</t>
  </si>
  <si>
    <t>Akce byla schválena usnesením rady kraje č. 36/3121 dne 10.4.2018. V současnosti probíhá realizace stavby s předpokládaným ukončením realizace v roce 2020. Proto byly zapojeny finanční prostředky ve výši 1.176,17 tis. Kč do rozpočtu roku 2020.</t>
  </si>
  <si>
    <t>Akce byla schválena usnesením rady kraje č. 36/3121 dne 10.4.2018. V roce 2018 bylo dvakrát vyhlášeno zadávací řízení na zhotovitele stavby a koncem roku byla zahájena realizace stavby. V jejim průběhu došlo ke komplikacím. Musel být proveden statický posudek a následně vyvstala potřeba dalších finančních prostředků na injektáž a zpevnění zdiva v suterénu, které však původní zhotovitel neprovádí, a to ani subdodavatelsky. Tyto práce provádí odborná firma, následně budou naneseny sanační omítky. Vzhledem k tomu, že se práce začaly provádět až koncem roku 2019, byly zapojeny finanční prostředky ve výši 257,1 tis. Kč do rozpočtu roku 2020.</t>
  </si>
  <si>
    <t>Akce byla schválena usnesením rady kraje č. 36/3121 dne 10.4.2018. V roce 2018 byla zpracována projektová dokumentace. V roce 2019 proběhlo zadávací řízení v rámci podlimitní veřejné zakázky na zhotovitele stavby s tím, že realizace proběhne ve dvou etapách. V roce 2019 o letních prázdninách byla realizována první etapa zahrnující kompletní rekonstrukci jednoho objektu školy. V roce 2020 o letních prázdninách bude akce dokončena. Z tohoto důvodu byly zapojeny finanční prostředky ve výši 6.503,22 tis. Kč do rozpočtu roku 2020.</t>
  </si>
  <si>
    <t>Akce byla schválena usnesením rady kraje č. 39/3436 dne 29.5.2018. V listiopadu 2019 byla podepsána smlouva o dílo a byla zahájena realizace stavebních prací. V prosinci 2019 proběhla první fakturace. Termín dokončení realizace stavebních prací dle smlouvy o dílo je květen 2020. Z tohoto důvodu byly zapojeny finanční prostředky ve výši 17.677,7 tis. Kč do rozpočtu roku 2020.</t>
  </si>
  <si>
    <t xml:space="preserve">Usnesením rady kraje č. 39/3533 dne 29.5.2018 byly příspěvkové organizaci schváleny finanční prostředky na zhotovení projektové dokumentace.  Usnesením rady kraje č. 71/6466 dne 7.10.2019 byly na akci navýšeny finanční prostředky o částku 13.500 tis. Kč na realizaci stavby s časovou použitelností do 31.12.2020. Z tohoto důvodu byly zapojeny tyto finanční prostředky a prostředky na autorský dozor v celkové výši 13.597,73 tis. Kč do rozpočtu roku 2020. </t>
  </si>
  <si>
    <t>Akce byla schválena usnesením rady kraje č. 47/4168 dne 25.9.2018. V roce 2019 byla zpracována a projednána variantní studie. Proběhlo zadávací řízení na výběr projektanta a na konci roku byla předána projektová dokumentace. S ohledem na termíny plnění a další navazující platby vyplývající z ustanovení uzavřené smlouvy byly zapojeny finanční prostředky ve výši 908,59 tis. Kč do rozpočtu roku 2020.</t>
  </si>
  <si>
    <t>Akce byla schválena usnesením rady kraje č. 47/4169 dne 25.9.2018. V současné době probíhá zpracování projektové dokumentace. Předpoklad dokončení projektových prací je v polovině roku 2020. S ohledem na termíny plnění a navazující platby vyplývající z ustanovení uzavřené smlouvy byly zapojeny finanční prostředky ve výši 3.477,94 tis. Kč do rozpočtu roku 2020.</t>
  </si>
  <si>
    <t>Akce byla schválena usnesením zastupitelstva kraje č. 10/1083 dne 13.12.2018. V průběhu realizace díla vznikly problémy na straně zhotovitele stavby, který nebyl schopný akci dokončit ve stanoveném termínu. Práce není možné realizovat v průběhu školního roku, proto se musí zbývající část díla dokončit v  roce 2020 o prázdninách. Z tohoto důvodu byly zapojeny finanční prostředky ve výši 874,02 tis. Kč do rozpočtu roku 2020.</t>
  </si>
  <si>
    <t>Akce byla schválena usnesením zastupitelstva kraje č. 10/1083 dne 13.12.2018. Akce navazuje na projekt řešící celkové energetické úspory areálu Dětského domova SRDCE a SŠ, ZŠ a MŠ v Karviné. Koncem roku 2019 bylo vydáno stavebního povolení, ale s ohledem na nepříznivé klimatické podmínky v zimních měsících byly zapojeny finanční prostředky ve výši 7.155 tis. Kč do rozpočtu roku 2020.</t>
  </si>
  <si>
    <t>Akce byla schválena usnesením zastupitelstva kraje č. 10/1083 dne 13.12.2018. V současné době byla zahájena realizace první etapy díla. Usnesením rady kraje č. 72/6522 dne 21.10.2019 byly navýšeny finanční prostředky na realizaci druhé etapy s časovou použitelností do 31.12.2020. Z tohoto důvodu a s ohledem na možnost nepříznivých klimatických podmínek při realizaci první etapy byly zapojeny finanční prostředky ve výši 4.171,98 tis. Kč do rozpočtu roku 2020.</t>
  </si>
  <si>
    <t>Úspora  vznikla na základě nejnižší nabídkové ceny při výběrovém řízení.</t>
  </si>
  <si>
    <t>Rekonstrukce objektu SŠ a domova mládeže (Střední škola společného stravování, Ostrava-Hrabůvka, příspěvková organizace)</t>
  </si>
  <si>
    <t xml:space="preserve">Akce byla schválena usnesením zastupitelstva kraje č. 10/1083 dne 13.12.2018. V současné době probíhá zpracování projektové dokumentace, jejíž dokončení je navázáno na průběhy správních řízení, jejichž délku nelze přesně odhadovat. Předpokládané dokončení projekčních prací je v roce 2020.  Z tohoto důvodu byly zapojeny finanční prostředky ve výši 2.500 tis. Kč do rozpočtu roku 2020. </t>
  </si>
  <si>
    <t>Rekonstrukce sportovní haly včetně zázemí (Střední průmyslová škola, Obchodní akademie a Jazyková škola s právem státní jazykové zkoušky, Frýdek-Místek, příspěvková organizace)</t>
  </si>
  <si>
    <t>Akce byla schválena usnesením zastupitelstva kraje č. 10/1083 dne 13.12.2018. V současné době je uzavřena smlouva na zpracování projektové dokumentace. První část díla byla dle této smlouvy předána v únoru 2020 a v návaznosti na to budou také probíhat úhrady faktur. Dále budou v roce 2020 navíc hrazeny správní poplatky za vydání územního rozhodnutí a stavebního povolení. Případné zbývající prostředky budou v roce 2020 použity na úhradu veřejné zakázky na zhotovení stavby a na vlastní stavební práce spolu s prostředky ve schváleném rozpočtu kraje na rok 2020. Na základě této skutečnosti byly zapojeny finanční prostředky ve výši 2.200 tis. Kč do rozpočtu roku 2020.</t>
  </si>
  <si>
    <t>Akce byla schválena usnesením rady kraje č. 51/4544 dne 27.11.2018.  V současné době probíhá zhotovení projektové dokumentace pro územní řízení. Vzhledem ke zdlouhavým lhůtám vydávaní příslušných rozhodnutí (územní rozhodnutí a následně stavební povolení) nebyla celá projektová dokumentace dokončena v roce 2019. Platba za dílčí plnění proběhne v roce 2020. Proto byly zapojeny finanční prostředky ve výši 492,47 tis. Kč do rozpočtu roku 2020.</t>
  </si>
  <si>
    <t>Akce byla schválena usnesením zastupitelstva kraje č. 11/1233 dne 13.3.2019.  Na začátku roku 2020 byla podepsanána smlouva se zhotovitelem stavby. Rovněž byla již uzavřena smlouva na výkon technického dozoru stavebníka a koordinátora bezpečnosti. Zahájení stavby závisí na klimatických podmínkách. Následně budou probíhat úhrady faktur za provedené práce, které budou plynule pokračovat až do roku 2021, kdy má být stavba dokončena. Na základě této skutečnosti byly zapojeny finanční prostředky ve výši 14.905,05 tis. Kč do rozpočtu roku 2020.</t>
  </si>
  <si>
    <t>Akce byla schválena usnesením rady kraje č. 58/5216 dne 11.3.2019. S ohledem na provoz školy je tato akce etapizována na 2 roky. První etapa byla v roce 2019 vyfakturována a ukončena.  Na základě již zpracované projektové dokumentace proběhne v roce 2020 realizace druhé etapy. Z tohoto důvodu byly zapojeny finanční prostředky ve výši 3.916,31 tis. Kč do rozpočtu roku 2020.</t>
  </si>
  <si>
    <t>Rekonstrukce spojovací chodby (Střední škola služeb a podnikání, Ostrava-Poruba, příspěvková organizace</t>
  </si>
  <si>
    <t>Výměna oken (Gymnázium a Obchodní akademie, Orlová, příspěvková organizace )</t>
  </si>
  <si>
    <t>Akce byla schválena usnesením rady kraje č. 58/5216 dne 11.3.2019. V roce 2019 byla zpracována projektová dokumentace a proběhlo zadávací řízení na výběr zhotovitele v rámci podlimitní veřejné zakázky. Vzhledem ke lhůtám veřejné soutěže a době nutné k výrobě oken byly zapojeny finanční prostředky ve výši 13.200 tis. Kč do rozpočtu roku 2020.</t>
  </si>
  <si>
    <t>Akce byla schválena usnesením rady kraje č. 58/5216 dne 11.3.2019. Po zpracování projektové dokumentace byla v říjnu 2019 zahájena stavba s předpokládanou délkou realizace 4 měsíce. S ohledem na uzavřené smluvní vztahy byly zapojeny finanční prostředky ve výši 1.598,48 tis. Kč do rozpočtu roku 2020.</t>
  </si>
  <si>
    <t>Akce byla schválena usnesením rady kraje č. 58/5216 dne 11.3.2019. Předmětem akce je kompletní příprava demolice, jejíž součástí je přeložka inženýrské sítě. Projektová příprava byla dokončena, zbývá realizace přeložky a výkon autorského dozoru. Proto byly zapojeny finanční prostředky ve výši 379,80 tis. Kč do rozpočtu roku 2020.</t>
  </si>
  <si>
    <t>Rekonstrukce prostor dílen (Střední průmyslová škola, Ostrava-Vítkovice, příspěvková organizace)</t>
  </si>
  <si>
    <t>Akce byla schválena usnesením rady kraje č. 61/5448 dne 30.4.2019. V říjnu 2019 byla uzavřena smlouva se zhotovitelem projektové dokumentace a probíhá plnění ze smlouvy. Fakturace bude probíhat v roce 2020. Z tohoto důvodu byly zapojeny finanční prostředky ve výši 350 tis. Kč do rozpočtu roku 2020.</t>
  </si>
  <si>
    <t>Rekonstrukce nevyužitých budov obchodní akademie pro ZUŠ Orlová (Základní umělecká škola J. R. Míši, Orlová, příspěvková organizace)</t>
  </si>
  <si>
    <t>Akce byla schválena usnesením rady kraje č. 61/5448 dne 30.4.2019. Předmětem akce je zajištění aktualizace studie stavby, přičemž základním podkladem pro zpracování studie a projektové dokumentace je stavební program stavby, kterou příspěvková organizace předala v červnu 2019. V říjnu 2019 byla podepsaná smlouva s vybraným zhotovitelem projektové dokumentace, plnění  díla a úhrada odpovídajících faktur bude v první polovině roku 2020. Z tohoto důvodu byly zapojeny finanční prostředky ve výši 500 tis. Kč do rozpočtu roku 2020.</t>
  </si>
  <si>
    <t>Rekonstrukce osvětlení tělocvičny (Střední škola technická, Opava, Kolofíkovo nábřeží 51, příspěvková organizace)</t>
  </si>
  <si>
    <t>Akce byla schválena usnesením rady kraje č. 61/5448  dne 30.4.2019. Akce je úzce stavebně propojena s akcí "Energetické úspory ve SŠ technické v Opavě", která bude dokončena v roce 2020, poté bude možné dokončit rekonstrukci osvětlení.  Tato akce  bude realizována rovněž v letošním roce. Z tohoto důvodu byly zapojeny finanční prostředky ve výši 700 tis. Kč  do rozpočtu roku 2020.</t>
  </si>
  <si>
    <t>Rekonstrukce domova mládeže (Střední odborné učiliště stavební, Opava, příspěvková organizace)</t>
  </si>
  <si>
    <t>Akce byla schválena usnesením rady kraje č. 64/5813  dne 11.6.2019. V současné době probíhá zhotovení projektové dokumentace pro územní řízení. Vzhledem ke zdlouhavým lhůtám vydávaní příslušných rozhodnutí (územní rozhodnutí a následně stavební povolení) nebyla projektová dokumentace dokončena v roce 2019. Platba proběhne v roce 2020. Proto byly zapojeny finanční prostředky ve výši 285 tis. Kč zapojit do rozpočtu roku 2020.</t>
  </si>
  <si>
    <t>Akce byla schválena usnesením rady kraje č. 64/5807  dne 11.6.2019. V současné době probíhá uzavírání smlouvy o budoucí smlouvě na věcné břemeno. Platba za inženýrskou činnost bude vyúčtována v roce 2020. Proto byly zapojeny finanční prostředky ve výši 30,6 tis. Kč do rozpočtu roku 2020.</t>
  </si>
  <si>
    <t>Rekonstrukce oplocení a zpevněných ploch (Mateřská škola Paraplíčko, Havířov, příspěvková organizace)</t>
  </si>
  <si>
    <t>Akce byla schválena usnesením rady kraje č. 71/6466 dne 7.10.2019. V současné době probíhá výběr projektanta. Z tohoto důvodu byly zapojeny finanční prostředky ve výši 1.400 tis. Kč do rozpočtu roku 2020.</t>
  </si>
  <si>
    <t>Akce byla schválena usnesením rady kraje č. 71/6466 dne 7.10.2019 s časovou použitelností do 31.12.2020. Z tohoto důvodu byly zapojeny finanční prostředky ve výši 2.916,51 tis. Kč do rozpočtu roku 2020.</t>
  </si>
  <si>
    <t>Úprava prostor školy (Střední průmyslová škola, Ostrava-Vítkovice, příspěvková organizace)</t>
  </si>
  <si>
    <t>Akce byla schválena usnesením rady kraje č. 71/6466 dne 7.10.2019 s časovou použitelností do 31.12.2020. Z tohoto důvodu byly zapojeny finanční prostředky ve výši 1.400 tis. Kč do rozpočtu roku 2020.</t>
  </si>
  <si>
    <t>Rekonstrukce střech tělocvičny (Střední škola stavební a dřevozpracující, Ostrava, příspěvková organizace)</t>
  </si>
  <si>
    <t>Akce byla schválena usnesením rady kraje č. 71/6466 dne 7.10.2019 s časovou použitelností do 31.12.2020. Z tohoto důvodu byly zapojeny finanční prostředky ve výši 400 tis. Kč do rozpočtu roku 2020.</t>
  </si>
  <si>
    <t>Oplocení dílen (Střední odborné učiliště stavební, Opava, příspěvková organizace)</t>
  </si>
  <si>
    <t>Akce byla schválena usnesením rady kraje č. 71/6466 dne 7.10.2019. V současné době probíhá zpracování projektové dokumentace. Z tohoto důvodu byly zapojeny finanční prostředky ve výši 300 tis. Kč do rozpočtu roku 2020.</t>
  </si>
  <si>
    <t>Rekonstrukce střechy tělocvičny (Dětský domov a Školní jídelna, Ostrava-Slezská Ostrava, Na Vizině 28, příspěvková organizace)</t>
  </si>
  <si>
    <t>Akce byla schválena usnesením rady kraje č. 71/6466 dne 7.10.2019 s časovou použitelností do 31.12.2020. Z tohoto důvodu byly zapojeny finanční prostředky ve výši 350 tis. Kč do rozpočtu roku 2020.</t>
  </si>
  <si>
    <t>Odstranění havárie kanalizace (Střední škola, Základní škola a Mateřská škola, Karviná, příspěvková organizace)</t>
  </si>
  <si>
    <t>Akce byla schválena usnesením rady kraje č. 71/6466 dne 7.10.2019 s časovou použitelností do 31.12.2020. Z tohoto důvodu byly zapojeny finanční prostředky ve výši 1.500 tis. Kč do rozpočtu roku 2020.</t>
  </si>
  <si>
    <t>Oprava izolačních vrstev střešního pláště (Střední škola prof. Zdeňka Matějčka, Ostrava-Poruba, příspěvková organizace)</t>
  </si>
  <si>
    <t xml:space="preserve">Akce byla schválena usnesením rady kraje č. 71/6466 dne 7.10.2019 s časovou použitelností do 31.12.2020. Z tohoto důvodu byly zapojeny finanční prostředky ve výši 400 tis. Kč do rozpočtu roku 2020. </t>
  </si>
  <si>
    <t>Úspora   vznikla na základě nejnižší nabídkové ceny při výběrovém řízení.</t>
  </si>
  <si>
    <t>Dětské hřiště na školní zahradě“ (Mateřská škola Klíček, Karviná-Hranice, Einsteinova 2849, příspěvková organizace)</t>
  </si>
  <si>
    <t>Akce byla schválena unesením rady kraje č. 75/6748 dne 25.11.2019 s časovou použitelností do 30.6.2020. Z tohoto důvodu byly zapojeny finanční prostředky ve výši 832,05 tis. Kč do rozpočtu roku 2020.</t>
  </si>
  <si>
    <t>Dokončení stavby "Energetické úspory ve SŠ technické v Opavě" (Střední škola technická, Opava, Kolofíkovo nábřeží 51, příspěvková organizace)</t>
  </si>
  <si>
    <t>Akce byla schválena unesením rady kraje 75/675 dne 25.11.2019 s časovou použitelností do 31.12.2020. Z tohoto důvodu byly zapojeny finanční prostředky ve výši 7.500 tis. Kč do rozpočtu roku 2020.</t>
  </si>
  <si>
    <t>Novostavba sportovní haly a multifunkčního sportoviště (Gymnázium a Střední průmyslová škola elektrotechniky a informatiky, Frenštát pod Radhoštěm, příspěvková organizace)</t>
  </si>
  <si>
    <t>Akce byla schválena usnesením rady kraje č. 76/6927 ze dne 9.12.2019 s časovou použitelností do 31.12.2020. Z tohoto důvodu byly zapojeny finanční prostředky ve výši 2.400 tis. Kč do rozpočtu roku 2020.</t>
  </si>
  <si>
    <t>Modernizace ICT a metodická podpora v oblasti ICT-- příspěvkové organizace MSK</t>
  </si>
  <si>
    <t xml:space="preserve">V rámci této akce je připravován jedinečný projekt zaměřený na automobilový průmysl "Škola staví náklaďák". Výstupem práce žáků jedné střední školy by měl být kompletní nákladní automobil s kabinou a podvozkem (bez nástavby) připravený k provozu na silnici. Samotná ralizace akce by měla probíhat v roce 2020. Část nečerpaných finančních prostředků ve výši 2.420 tis. Kč tak byla zapojena do rozpočtu roku 2020. </t>
  </si>
  <si>
    <t>SR - Centra odborné přípravy – program č. 129710</t>
  </si>
  <si>
    <t>SR - Podpora zajištění vybraných investičních podpůrných opatření při vzdělávání dětí, žáků a studentů se speciálními vzdělávacími potřebami – program č. 133320</t>
  </si>
  <si>
    <t>Vybavení oborových center - dřevoobráběcí CNC stroje</t>
  </si>
  <si>
    <t>Moravskoslezský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je stále v řešení, proto byly nevyčerpané prostředky na vratku dotace účelovými převody zapojeny do rozpočtu roku 2020.</t>
  </si>
  <si>
    <t>Modernizace, rekonstrukce a výstavba sportovišť vzdělávacích zařízení V</t>
  </si>
  <si>
    <t>Jedná se o částku, která byla uspořena po vypořádání závazku vůči společnosi Ridera a.s., vyplývajícího ze soudního sporu, který byl v průběhu roku 2019 vyřešen mimosoudním způsobem na základě dohody.</t>
  </si>
  <si>
    <t>Dílny pro Střední školu stavební a dřevozpracující, Ostrava, příspěvková organizace</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</si>
  <si>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byla dokončena, z uzavřené smlouvy na zpracování projektové dokumentace vyplývají závazky z titulu pozastávky a výkonu autorského dozoru, které budou hrazeny v následujících letech. Na základě výše uvedeného byly převedeny nevyčerpané finanční prostředky ve výši 215,38 tis. Kč do rozpočtu roku 2020. Zbývající část ve výši 8,93 tis. Kč představuje úsporu.</t>
  </si>
  <si>
    <t xml:space="preserve">Zastupitelstvo kraje rozhodlo o profinancování a kofinancování projektu dne 22.9.2016 usnesením č. 21/2237. Z důvodu opakované zakázky na dodání nábytku, jejíž plnění proběhne v roce 2020, byly nevyčerpané finanční prostředky zapojeny do rozpočtu roku 2020. </t>
  </si>
  <si>
    <t>Zastupitelstvo kraje rozhodlo o profinancování a kofinancování projektu dne 16.3.2017 usnesením č. 3/173. Nevyčerpané prostředky představují nedočerpaný paušál na mobility, bude vyčerpáno meziročním přeúčtováním po přijetí závěrečné platby v roce 2020.</t>
  </si>
  <si>
    <t>Zastupitelstvo kraje rozhodlo o profinancování a kofinancování projektu dne 25.9.2015 usnesením č. 16/1634. Nevyčerpané prostředky ze zálohových plateb jsou určeny k financování projektu i v roce 2020. Z tohoto důvodu byly nevyčerpané finanční prostředky zapojeny do rozpočtu roku 2020.</t>
  </si>
  <si>
    <t>Rozvoj dovedností žáků v přírodovědných a technických oborech</t>
  </si>
  <si>
    <t>Rozpočtované prostředky byly v průběhu roku 2019 sníženy z důvodu ukončení přípravy projektu usnesením zastupitelstva kraje č. 12/1439 ze dne 13.6.2019.</t>
  </si>
  <si>
    <t>Zastupitelstvo kraje rozhodlo o profinancování a kofinancování projektu dne 17.12.2015 usnesením č. 17/1747. Realizace projektu byla v roce 2019 ukončena.  Nevyčerpané prostředky ze zálohové platby budou v roce 2020 po vypořádání závěrečné monitorovací zprávy vráceny poskytovateli dotace. Z tohoto důvodu byly nevyčerpané finanční prostředky zapojeny do rozpočtu roku 2020.</t>
  </si>
  <si>
    <t xml:space="preserve">Zastupitelstvo kraje rozhodlo o profinancování a kofinancování projektu dne 13.9.2018 usnesením č. 9/1004. Vzhledem k větší časové náročnosti přípravy projektu byly nevyčerpané prostředky zapojeny do rozpočtu roku 2020. </t>
  </si>
  <si>
    <t>Zastupitelstvo kraje rozhodlo profinancovat a kofinancovat projekt usnesením č. 4/266 ze dne 15.6.2017. Byla uzavřena smlouva na úhradu poplatku  za užívání pozemku. K úhradě závazku vyplývajícího ze smlouvy došlo na počátku roku 2020. Z uvedeného důvodu byla částka 2,5 tis. Kč na úhradu poplatku převedena do rozpočtu roku 2020, zbývající částka byla úspora.</t>
  </si>
  <si>
    <t>Zastupitelstvo kraje rozhodlo profinancovat a kofinancovat projekt usnesením č. 4/266 ze dne 15.6.2017. Na základě uzavřené smlouvy o dílo probíhaly stavební práce, které byly ukončeny v prvním čtvrtletí roku 2020. Dále byly uzavřeny smlouvy na výkon inženýrské činnosti a na výkon autorského dozoru. Dle lhůty splatnosti faktur sjednaných v rámci uzavřených smluv a v závislosti na termínu ukončení stavby došlo k úhradě části závazků vyplývajících ze smluv na počátku roku 2020. Na základě výše uvedeného byla částka 5.221,16 tis. Kč určená na výdaje za stavební práce, výkon autorského dozoru a inženýrské činnosti převedena do rozpočtu roku 2020.</t>
  </si>
  <si>
    <t>Zastupitelstvo kraje rozhodlo profinancovat a kofinancovat projekt usnesením č. 5/438 ze dne 14.9.2017. Na základě smlouvy o dílo probíhaly stavební práce, dokončené dílo bylo předáno na počátku roku 2020.  Dále byly uzavřeny smlouvy na výkon inženýrské činnosti a na výkon autorského dozoru. Dle lhůty splatnosti faktur sjednaných v rámci uzavřených smluv a v závislosti na předání dokončené stavby došlo k úhradě části závazků vyplývajících ze smluv na počátku roku 2020. Na základě výše uvedeného byla částka 4.059,82 tis. Kč určená na výdaje za stavební práce, výkon inženýrské činnosti a autorského dozoru převedena do rozpočtu roku 2020.</t>
  </si>
  <si>
    <t>Zastupitelstvo kraje rozhodlo profinancovat a kofinancovat projekt usnesením č. 4/266 ze dne 15.6.2017. Na základě smlouvy o dílo probíhaly stavební práce, které byly ukončeny na začátku roku 2020.  Dále byly uzavřeny smlouvy na výkon inženýrské činnosti a na výkon autorského dozoru. Dle lhůty splatnosti faktur sjednaných v rámci uzavřených smluv a v závislosti na termínu ukončení stavby došlo k úhradě části závazků vyplývajících ze smluv na počátku roku 2020. Na základě výše uvedeného byla částka 4.382,51 tis. Kč určená na výdaje za stavební práce, výkon inženýrské činnosti a autorského dozoru převedena do rozpočtu roku 2020.</t>
  </si>
  <si>
    <t>Zastupitelstvo kraje rozhodlo profinancovat a kofinancovat projekt usnesením č. 4/266 ze dne 15.6.2017. Na  základě smlouvy o dílo probíhaly stavební práce, které byly ukončeny na začátku roku 2020.  Dále byly uzavřeny smlouvy na výkon inženýrské činnosti a na výkon autorského dozoru. Dle lhůty splatnosti faktur sjednaných v rámci uzavřených smluv a v závislosti na termínu ukončení stavby došlo k úhradě části závazků vyplývajících ze smluv na počátku roku 2020. Na základě výše uvedeného byla částka ve výši 4.948,36 tis. Kč určená na výdaje za stavební práce, výkon inženýrské činnosti a autorského dozoru převedena do rozpočtu roku 2020.</t>
  </si>
  <si>
    <t>Zastupitelstvo kraje rozhodlo o profinancování a kofinancování projektu dne 25.9.2015 usnesením č. 16/1633. Nevyčerpané prostředky ze zálohových plateb jsou určeny k financování projektu i v roce 2020. Z tohoto důvodu byly nevyčerpané finanční prostředky zapojeny do rozpočtu roku 2020.</t>
  </si>
  <si>
    <t>Zastupitelstvo kraje rozhodlo profinancovat a kofinancovat projekt usnesením č. 4/266 ze dne 15.6.2017. Smlouva o dílo byla uzavřena na konci července 2019.  K předání staveniště došlo v srpnu 2019, zároveň došlo k časové prodlevě v přípravných pracech (výroba oken pro historickou budovu), čímž došlo k posunu plateb výdajů na této akci. Na základě výše uvedeného byla částka  9.400,65 tis. Kč převedena do rozpočtu roku 2020.</t>
  </si>
  <si>
    <t>Zastupitelstvo kraje rozhodlo o profinancování a kofinancování projektu dne 14.3.2018 usnesením č. 7/724. Nevyčerpané prostředky představují nečerpané rozpočtované nezpůsobilé výdaje.</t>
  </si>
  <si>
    <t>Energetické úspory Mendelova gymnázia v Opavě</t>
  </si>
  <si>
    <t>Zastupitelstvo kraje rozhodlo profinancovat a kofinancovat projekt usnesením č. 10/1094 ze dne 13.12.2018. Projekt byl předložen do příslušné výzvy Operačního programu Životní prostředí v lednu 2019. Rozhodnutí o poskytnutí dotace bylo vydáno v červenci 2019. Ke konci roku 2019 probíhalo hodnocení nabídek uchazečů v rámci zakázky na zhotovitele stavby. Finanční prostředky určené na úhradu nákladů spojených s administrací veřejné zakázky ve výši 57,19 tis. Kč byly převedeny do rozpočtu roku 2020.</t>
  </si>
  <si>
    <t>Rozšíření a modernizace prostor Základní školy a Mateřské školy Motýlek, Kopřivnice, Smetanova 1122, příspěvkové organizace</t>
  </si>
  <si>
    <r>
      <t>Zastupitelstvo kraje dne 13.12.2018 rozhodlo o zahájení přípravy projektu usnesením č. 10/1088. V rámci zpracování projektové dokumentace se řešil posun termínu odevzdání 2. části díla. Ze smlouvy na PD dále vyplývají závazky z titulu pozastávky a výkonu autorského dozoru. Z těchto důvodů byly převedeny nevyčerpané prostředky  ve výši 382,36 tis. Kč do rozpočtu roku 2020. Prostředky ve výši 489,65 tis. Kč představ</t>
    </r>
    <r>
      <rPr>
        <sz val="8"/>
        <rFont val="Tahoma"/>
        <family val="2"/>
        <charset val="238"/>
      </rPr>
      <t>ují úsporu</t>
    </r>
    <r>
      <rPr>
        <sz val="8"/>
        <color theme="1"/>
        <rFont val="Tahoma"/>
        <family val="2"/>
        <charset val="238"/>
      </rPr>
      <t xml:space="preserve"> vzniklou na základě skutečně vysoutěžené ceny ze smlouvy na PD.</t>
    </r>
  </si>
  <si>
    <t>Zastupitelstvo kraje dne 13.12.2018 rozhodlo o zahájení přípravy projektu usnesením č. 10/1088.  V současné době je zpracovávána projektová dokumentace, z jejíž smlouvy vyplývají závazky z titulu pozastávky a výkonu autorského dozoru. Z tohoto důvodu byly převedeny nevyčerpané prostředky  ve výši 188,76 tis. Kč do rozpočtu roku 2020. Prostředky ve výši 166,92 tis. Kč představují úsporu vzniklou na základě skutečně vysoutěžené ceny ze smlouvy na PD.</t>
  </si>
  <si>
    <t>Rozšíření a modernizace prostor speciálně pedagogického centra při Střední škole, Základní škole a Mateřské škole, Karviná, příspěvkové organizaci</t>
  </si>
  <si>
    <t>Zastupitelstvo kraje dne 13.12.2018 rozhodlo o zahájení přípravy projektu usnesením č. 10/1088. Konec projektové přípravy se přesunul na začátek roku 2020. Projektant se rozhodl fakturovat až po dokončení celého díla. Ze smlouvy na PD dále vyplývají závazky z titulu pozastávky a výkonu autorského dozoru. Z těchto důvodů byly převedeny nevyčerpané prostředky ve výši 526,35 tis. Kč do rozpočtu roku 2020. Prostředky ve výši 973,65 tis. Kč představují úsporu vzniklou na základě skutečně vysoutěžené ceny ze smlouvy na PD.</t>
  </si>
  <si>
    <t>Zastupitelstvo kraje dne 13.12.2018 rozhodlo o zahájení přípravy projektu usnesením č. 10/1088.  V současné době je zpracovávána projektová dokumentace. Z důvodu zjištěného havarijního stavu kanalizace došlo k prodloužení projektové přípravy a územního řízení. Dále ze smlouvy na projektovou přípravu vyplývají závazky z titulu pozastávky a výkonu autorského dozoru. Z těchto důvodů byly převedeny nevyčerpané prostředky  ve výši 690,24 tis. Kč do rozpočtu roku 2020.</t>
  </si>
  <si>
    <t>Zastupitelstvo kraje rozhodlo o profinancování a kofinancování projektu dne 13.6.2019 usnesením č. 12/1431. Vzhledem k větší časové náročnosti přípravy a realizace projektu byly nevyčerpané prostředky zapojeny do rozpočtu roku 2020.</t>
  </si>
  <si>
    <t>Zastupitelstvo kraje rozhodlo o profinancování a kofinancování projektu dne 13.3.2019 usnesením č. 11/1325. Nevyčerpané prostředky ze zálohových plateb jsou určeny k financování projektu i v roce 2020. Z tohoto důvodu byly nevyčerpané finanční prostředky zapojeny do rozpočtu roku 2020.</t>
  </si>
  <si>
    <t>Energetické úspory v Obchodní akademii Český Těšín - tělocvična</t>
  </si>
  <si>
    <t xml:space="preserve">Zastupitelstvo kraje dne 13.12.2018 rozhodlo o zahájení přípravy projektu usnesením č. 10/1094. Nepředložením projektu ke schválení profinancování a kofinancování projektu byla příprava ukončena. Nedočerpaná účelová investiční dotace představuje úsporu rozpočtu 2019. </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</si>
  <si>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160,61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</si>
  <si>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105,60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</si>
  <si>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770,63 tis. Kč převedena do rozpočtu roku 2020.</t>
  </si>
  <si>
    <t>Energetické úspory v ZŠ speciální Slezská Ostrava</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</si>
  <si>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670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</si>
  <si>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387,20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</si>
  <si>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55,47 tis. Kč převedena do rozpočtu roku 2020.</t>
  </si>
  <si>
    <t>Energetické úspory v Dětském domově Na Vizině</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</si>
  <si>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250,93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</si>
  <si>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313,38 tis. Kč převedena do rozpočtu roku 2020.</t>
  </si>
  <si>
    <t>Zastupitelstvo kraje dne 13.12.2018 rozhodlo o zahájení přípravy projektu usnesením č. 10/1094.  Rada kraje dne 9.4.2019 rozhodla usnesením č. 60/5362 o poskytnutí účelové investiční dotace na úhradu projektové dokumentace. Zpracování projektové dokumentace probíhalo průběžně a v závislosti na termínech předání dílčích částí projektové dokumentace došlo k úhradě jednotlivých výdajů na počátku roku 2020. Z tohoto důvodu byla částka 112,17 tis. Kč převedena do rozpočtu roku 2020.</t>
  </si>
  <si>
    <t>OP VVV - "GRAMMY"</t>
  </si>
  <si>
    <t>OP VVV - "Cesta"</t>
  </si>
  <si>
    <t>Rovný přístup ke kvalitnímu předškolnímu, primárnímu a sekundárnímu vzdělávání organizacím v odvětví školství</t>
  </si>
  <si>
    <t>Infrastruktura středních škol a vyšších odborných škol (SVL)</t>
  </si>
  <si>
    <t>Individuální projekty - Program přeshraniční spolupráce 2014+</t>
  </si>
  <si>
    <t>PŘEHLED VÝDAJŮ V ODVĚTVÍ ÚZEMNÍHO PLÁNOVÁNÍ A STAVEBNÍHO ŘÁDU V ROCE 2019</t>
  </si>
  <si>
    <t>Konzultační a poradenské služby - územní plánování a stavební řád</t>
  </si>
  <si>
    <t>Finanční prostředky byly určeny na zajištění expertních posudků, oponentních studií, právních služeb, znaleckých posudků. Nevyčerpané prostředky představují úsporu.</t>
  </si>
  <si>
    <t>Nákup ostatních služeb - územní plánování a stavební řád</t>
  </si>
  <si>
    <t>Prostředky určené na nákup vícetisků, kopií apod., dále pro potřeby činnosti oddělení územního plánování a stavebního řádu. V roce 2019 byly alokovány prostředky na úhradu realizace veřejných zákazek společností MT Legal, která však s ohledem na délku procesů realizace výběrových řízení provedené služby do konce roku 2019 nevyfakturovala. Nevyčerpané prostředky představují úsporu.</t>
  </si>
  <si>
    <t xml:space="preserve">Studie k aktualizaci a vyplývající ze Zásad územního rozvoje Moravskoslezského kraje </t>
  </si>
  <si>
    <t>Aktualizace Zásad územního rozvoje Moravskoslezského kraje</t>
  </si>
  <si>
    <t>Finanční prostředky ve výši 1.767,46 tis. Kč určené na zhotovení návrhu Aktualizací č. 2 a č. 3 Zásad územního rozvoje Moravskoslezského kraje byly účelově převedeny do rozpočtu kraje roku 2020.</t>
  </si>
  <si>
    <t>ID - Vyrovnávání příležitostí pro občany se zdravotním postižením prostřednictvím ochrany veřejného zájmu na úseku bezbariérové přístupnosti staveb (NIPI bezbariérové prostředí, o.p.s.)</t>
  </si>
  <si>
    <t>Digitálně technická mapa Moravskoslezského kraje</t>
  </si>
  <si>
    <t>Zastupitelstvo kraje rozhodlo o zahájení přípravy projektu  dne 12.9.2019 usnesením č. 13/1593.  Vzhledem k větší časové náročnosti přípravy projektu a přípravy veřejné zakázky došlo k posunu harmonogramu projektu a nevyčerpané prostředky byly zapojeny do rozpočtu roku 2020.</t>
  </si>
  <si>
    <t>PŘEHLED VÝDAJŮ V ODVĚTVÍ ZDRAVOTNICTVÍ V ROCE 2019</t>
  </si>
  <si>
    <t>Dotační program - Program na podporu projektů ve zdravotnictví</t>
  </si>
  <si>
    <t>Dotační program – Specializační vzdělávání všeobecných praktických lékařů pro dospělé a praktických lékařů pro děti a dorost</t>
  </si>
  <si>
    <t>Dotační program – Podpora hospicové péče</t>
  </si>
  <si>
    <t>Zajištění ohledání těl zemřelých</t>
  </si>
  <si>
    <t>Stabilizace zdravotnického personálu a vzdělávání</t>
  </si>
  <si>
    <t>Zpracování odborných posudků, činnost nezávislých odborných komisí a znalců</t>
  </si>
  <si>
    <t>Finanční prostředky na akci byly schváleny zastupitelstvem kraje usnesením č. 10/1083 ze dne 13.12.2018. 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</si>
  <si>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Optimalizace a řízení zdravotnických zařízení</t>
  </si>
  <si>
    <t>Finanční prostředky na akci byly schváleny zastupitelstvem kraje usnesením č. 10/1083 ze dne 13.12.2018. K nedočerpání finančních prostředků akce došlo z důvodu nižších požadavků na čerpání služeb, než se předpokládalo.</t>
  </si>
  <si>
    <t>Odborní garanti v odvětví zdravotnictví</t>
  </si>
  <si>
    <t>Prostředky nebyly čerpány z důvodu toho, že nebyly požadovány služby odborných garantů.</t>
  </si>
  <si>
    <t>Zvýšení základního kapitálu obchodní společnosti Sanatorium Jablunkov, a.s.</t>
  </si>
  <si>
    <t>Mediální publicita v odvětví zdravotnictví</t>
  </si>
  <si>
    <t>Moravskoslezská sestra</t>
  </si>
  <si>
    <t>Zajištění lékařské pohotovostní služby</t>
  </si>
  <si>
    <t xml:space="preserve">O závazku kraje ve výši 10.000 tis. Kč ročně k zajištění lékařské pohotovostní služby na období 2020-2022 rozhodlo zastupitelstvo kraje usnesením č. 12/1429 ze dne 13.6.2019. Na zajištění poskytování lékařské pohotovostní služby a pohotovostní služby v oboru zubní lékařství byla vyhlášena veřejná zakázka. Finanční prostředky ve výši 70 tis. Kč jsou určeny na zajištění této zakázky a byly převedeny do rozpočtu 2020. </t>
  </si>
  <si>
    <t>Investiční akce a opravy majetku v Bílovecké nemocnici, a.s.</t>
  </si>
  <si>
    <t>Půjčené prostředky organizacím vlastněným krajem</t>
  </si>
  <si>
    <t>Technická údržba, podpora a služby k software v odvětví zdravotnictví</t>
  </si>
  <si>
    <t>Nevyčerpané prostředky ve výši 307 tis. Kč představují úsporu z důvodu nižších výdajů na rozvoj FAMA, z důvodů nečerpání prostředků určených na podporu rozvoje eHealth a autentizace pacienta.</t>
  </si>
  <si>
    <t>ID - Dovybavení Pavilonu péče o matku a dítě – zakoupení monitoru hluku pro Oddělení neonatologie (Fakultní nemocnice Ostrava)</t>
  </si>
  <si>
    <t>ID - Podpora specializačního vzdělávání v oboru všeobecné praktické lékařství – úhrada povinných stáží v rámci předatestační přípravy (MUDr. Martin Švébiš)</t>
  </si>
  <si>
    <t>ID - Podpora specializačního vzdělávání v oboru všeobecné praktické lékařství – úhrada povinných stáží v rámci předatestační přípravy (Ordinace Puškinova s.r.o.)</t>
  </si>
  <si>
    <t>ID - Světový den roztroušené sklerózy v Ostravě (Unie ROSKA - reg. org. ROSKA OSTRAVA, z.p.s.)</t>
  </si>
  <si>
    <t>ID - Podpora specializačního vzdělávání praktických lékařů (MUDr. Eva Nováková)</t>
  </si>
  <si>
    <t>ID - 3. multioborové setkání Dětské polytrauma (Ostravská univerzita)</t>
  </si>
  <si>
    <t>ID - Cena za mimořádný přínos v oboru gerontologie pro rok 2019 (DTO CZ, s.r.o.)</t>
  </si>
  <si>
    <t>ID - Výměna babyboxu za babybox nové generace ve Slezské nemocnici v Opavě (Babybox pro odložené děti – STATIM, z.s.)</t>
  </si>
  <si>
    <r>
      <t xml:space="preserve">ID - </t>
    </r>
    <r>
      <rPr>
        <sz val="8"/>
        <color rgb="FF000000"/>
        <rFont val="Tahoma"/>
        <family val="2"/>
        <charset val="238"/>
      </rPr>
      <t>Specializovaná hospicová péče v hospici CITADELA pro obyvatele MSK v roce 2019 (Diakonie ČCE - hospic CITADELA)</t>
    </r>
  </si>
  <si>
    <t xml:space="preserve">Příspěvek na provoz v odvětví zdravotnictví - příspěvkové organizace kraje </t>
  </si>
  <si>
    <t>Příspěvek na provoz v odvětví zdravotnictví - příspěvkové organizace kraje - krytí odpisů</t>
  </si>
  <si>
    <t>Integrované bezpečnostní centrum Moravskoslezského kraje (Zdravotnická záchranná služba Moravskoslezského kraje, příspěvková organizace, Ostrava)</t>
  </si>
  <si>
    <t xml:space="preserve">Stabilizace zdravotnického personálu a vzdělávání-příspěvkové organizace kraje  </t>
  </si>
  <si>
    <t>Protialkoholní záchytná stanice - příspěvkové organizace MSK</t>
  </si>
  <si>
    <t>Zajištění lékařské pohotovostní služby - příspěvkové organizace MSK</t>
  </si>
  <si>
    <t>Stanice sociálních lůžek</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</si>
  <si>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</si>
  <si>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</si>
  <si>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</si>
  <si>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</si>
  <si>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Vzdělávací středisko ZZS MSK (Zdravotnická záchranná služba Moravskoslezského kraje, příspěvková organizace, Ostrava)</t>
  </si>
  <si>
    <t>Pořízení osobních ochranných pracovních prostředků zaměstnanců (Zdravotnická záchranná služba Moravskoslezského kraje, příspěvková organizace, Ostrava)</t>
  </si>
  <si>
    <t>Plánovaná pomoc na vyžádání</t>
  </si>
  <si>
    <t xml:space="preserve">Ostatní účelový příspěvek na provoz v odvětví zdravotnictví - příspěvkové organizace kraje  </t>
  </si>
  <si>
    <t>SR - Specializační vzdělávání zdravotnických pracovníků - rezidenční místa - neinvestice</t>
  </si>
  <si>
    <t>SR  - Připravenost poskytovatele ZZS na řešení mimořádných událostí a krizových situací</t>
  </si>
  <si>
    <t>SR - Specializační vzdělávání nelékařů</t>
  </si>
  <si>
    <t>SR - Ostatní zdravotnické programy - neinvestice</t>
  </si>
  <si>
    <t xml:space="preserve">Návratná finanční výpomoc příspěvkovým organizacím  v odvětví zdravotnictví  </t>
  </si>
  <si>
    <t>Akce byla schválena usnesením zastupitelstva kraje č. 2/28 ze dne 22.12.2016 a č. 13/1566 ze dne 12.9.2019. Finanční prostředky jsou určeny k profinancování podílů ze státního rozpočtu a Evropské unie u akcí spolufinancovaných z Integrovaného regionálního operačního programu, ze kterého budou hrazeny po ukončení projektu celkové způsobilé výdaje do výše 90 %. Zastupitelstvo kraje usnesením č. 4/280 ze dne 15.6.2017 rozhodlo poskytnout návratnou finanční výpomoc příspěvkovým organizacím kraje na realizaci projektů Modernizace vybavení pro obory návazné péče. Z důvodu prodloužení doby realizace projektu nemocnic v Karviné a Opavě byly nevyčerpané finanční prostředky v celkové výši 32.157,17 tis. Kč převedeny do rozpočtu roku 2020.</t>
  </si>
  <si>
    <t>Rekonstrukce interiéru nemocniční kaple v areálu nemocnice v Novém Jičíně</t>
  </si>
  <si>
    <t>Akce byla schválena usnesením rady kraje č. 76/6915 dne 9.12.2019. V současné době probíhají dokončovací projekční práce a příprava na výběr zhotovitele a technického dozoru stavby. Předpoklad dokončení stavby je v květnu 2020. S ohledem na aktuální postup prací byly zapojeny finanční prostředky ve výši 300 tis. Kč do rozpočtu roku 2020.</t>
  </si>
  <si>
    <t>Stavební úpravy na oddělení RDG (Nemocnice Třinec, příspěvková organizace, Třinec)</t>
  </si>
  <si>
    <t>Akce byla schválena radou kraje č. 70/6403 dne 24.9.2019. Stavební část díla byla dokončena v prosinci 2019. Součástí akce je také dodávka vybavení, která proběhne v roce 2020. S ohledem na lhůty splatnosti faktur byly zapojeny finanční prostředky ve výši 2.591,74 tis. Kč do rozpočtu roku 2020.</t>
  </si>
  <si>
    <t>Akce byla schválena radou kraje usnesením č. 71/6473 ze dne 7.10.2019. Finanční prostředky ve výši 650 tis. Kč jsou účelově určené na pořízení vnitřního vybavení objektu IVC Opava a finanční prostředky ve výši 546,03 tis. Kč jsou účelově určené na pořízení vnitřního vybavení objektu IVC Jablunkov. S ohledem na termín dokončení stavebních úprav objektů byly nevyčerpané prostředky ve výši 1.196,3 tis. Kč převedeny do rozpočtu roku 2020.</t>
  </si>
  <si>
    <t>Vybavení ambulancí primární péče (Sdružené zdravotnické zařízení Krnov, příspěvková organizace)</t>
  </si>
  <si>
    <t>Akce byla schválena usnesením rady kraje č. 76/6945 ze dne 9.12.2019. Finanční prostředky jsou účelově určené na vybavení ambulance praktického lékaře, gynekologické a zubní ambulance. S ohledem na termín dokončení stavebních úprav a zahájení provozu ambulancí byly finanční prostředky ve výši 6.800 tis. Kč převedeny do rozpočtu roku 2020.</t>
  </si>
  <si>
    <t>Akce byla schválena usnesením rady kraje č. 61/5465 dne 30.4.2019.  V roce 2019 byla zpracována projektová dokumentace. V současné době se připravuje zadávací řízení na výběr zhotovitele. Z tohoto důvodu byly zapojeny finanční prostředky ve výši 1.912,40 tis. Kč do rozpočtu roku 2020.</t>
  </si>
  <si>
    <t>Akce byla schválena usnesením rady kraje č. 61/5465 dne 30.4.2019. V roce 2019 bylo připraveno a vyhlášeno zadávací řízení na výběr zhotovitele projektové dokumentace, které však bylo zrušeno z důvodu jediné nabídky. V lednu 2020 proběhlo znovu zadávací řízení. Z tohoto důvodu byly zapojeny finanční prostředky ve výši 3.630,18 tis. Kč do rozpočtu roku 2020.</t>
  </si>
  <si>
    <t xml:space="preserve">V rámci akce byly schváleny finanční prostředky ve výši 2.125 tis. Kč pro Nemocnici s poliklinikou Havířov, p. o., s účelem na snížení tepelné zátěže budov. Tato akce byla ukončena, nevyčerpány zůstaly prostředky ve výši 93,99 tis. Kč z důvodu nižší ceny, než se předpokládalo.
Finanční prostředky ve výši 2.200 tis. Kč schváleny radou kraje usnesením č. 61/5465 ze dne 30.4.2019 pro Nemocnici ve Frýdku-Místku, p. o., s účelovým určením na Chlazení pro A-D train - chladivo. Instalace chladiva byla ovlivněna klimatickými podmínkami, z tohoto důvodu byly prostředky ve výši 2.200 tis. Kč převedeny do rozpočtu roku 2020. </t>
  </si>
  <si>
    <t>Pronájem Nemocnice s poliklinikou v Novém Jičíně byl schválen usnesením rady kraje č. 93/5859 dne 21.9.2011 a usnesením zastupitelstva kraje č. 21/1723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byly nevyčerpané finanční prostředky zapojené do rozpočtu roku 2020.</t>
  </si>
  <si>
    <t>Manažerský informační systém</t>
  </si>
  <si>
    <t>Finanční prostředky ve výši 2.000 tis. Kč byly převedeny na jiné akce. Z toho částka ve výši 500 tis. Kč na poskytnutí investiční dotace obchodní společnosti Bílovecká nemocnice, a.s., na zajištění projektu „Pořízení manažerského  informačního systému" a částka ve výši 1.500 tis. Kč na investiční příspěvek do fondu investic organizaci Nemocnice ve Frýdku-Místku, příspěvková organizace, na „Přístrojové vybavení GASTRO – detašované pracoviště v Orlové“.</t>
  </si>
  <si>
    <t>Pojistné plnění v odvětví zdravotnictví</t>
  </si>
  <si>
    <t xml:space="preserve">Na majetku v hospodaření organizace Zdravotnická záchranná služba MSK, příspěvková organizace, vznikla pojistná událost, kdy v srpnu 2019 při dopravní nehodě bylo poškozeno vozidlo rychlé záchranné služby. Pojišťovna provedla likvidaci formou totální škody a vyplatila pojistné plnění ve výši 1.927.121 Kč, které rada kraje svým usnesením č. 72/6526 ze dne 21. 10. 2019 zapojila do rozpočtu roku 2019. Jelikož organizace bude pořizovat nové sanitní vozidlo až v roce 2020, byla částka převedena do rozpočtu 2020. 
Dále rada kraje usnesením č. 76/6922 ze dne 9.12.2019 zapojila pojistné plnění do rozpočtu roku 2019 ve výši 163.309 Kč za škodní události na majetku pronajatém Nemocnici Nový Jičín a. s. V souladu se smlouvou o nájmu podniku je nemocnice oprávněna požadovat úhradu vynaložených nákladů za odstranění následků škody. Vzhledem k tomu, že nemocnice do konce roku 2019 nezaslala refakturaci, byly nevyčerpané finanční prostředky převedeny do rozpočtu 2020. </t>
  </si>
  <si>
    <t>Akce byla zrušena usnesením rady kraje č. 68/6199 z 27.8.2019 z důvodu navýšení předpokládané hodnoty veřejné zakázky o více než 35 mil. Kč v důsledku nárůstu cen stavebních prací a materiálu na trhu.</t>
  </si>
  <si>
    <t>Akce byla schválena usnesením rady kraje č. 101/7775 dne 24.5.2016. V současné době se zpracovává projektová dokumentace stavby. Předpoklad zahájení realizace stavby je v roce 2020. Z tohoto důvodu byly převedeny nevyčerpané finanční prostředky do rozpočtu roku 2020.</t>
  </si>
  <si>
    <t>Rekonstrukce elektroinstalace Orlová (Nemocnice s poliklinikou Karviná-Ráj, příspěvková organizace)</t>
  </si>
  <si>
    <t>Návrhem na změnu rozpisu rozpočtu ze dne 22.10.2019 byly finanční prostředky převedeny do rezervy kraje pro potřebu tvorby rozpočtu na rok 2020. Akce byla usnesením zastupitelstva kraje č. 14/1652 ze dne 12.12.2019 zařazena do rozpočtu na rok 2020 ve výši 5.500 tis. Kč.</t>
  </si>
  <si>
    <t>Akce byla schválena usnesením zatupitelstva kraje č. 2/28 dne 22.12.2016. V současné době je dokončena projektová dokumentace. Akce navazuje na již realizovanou akci v gesci Slezské nemocnice Opava (Pavilon H - stavební úpravy a přístavba). Akci je možné zahájit až po dokončení výše uvedené stavby. Předpoklad zahájení pavilonu L je v prosinci 2020. S ohledem na tuto skutečnost byly zapojeny finanční prostředky ve výši 1.073 tis. Kč do rozpočtu roku 2020.</t>
  </si>
  <si>
    <t>Rada kraje usnesením č. 71/6473 ze dne 7.10.2019 schválila finanční prostředky ve výši 1.300 tis. Kč pro Nemocnici ve Frýdku-Místku, p. o., na pořízení operačního světla, přístrojové techniky a dalšího nutného vybavení operačních sálů, včetně stavebních úprav. S ohledem na prováděné stavební úpravy byly nevyčerpané prostředky ve výši 1.300 tis. Kč převedeny do rozpočtu roku 2020.
Rada kraje usnesením č. 75/6762 ze dne 25.11.2019 schválila finanční prostředky ve výši 1.000 tis. Kč pro Nemocnici Třinec, p. o., na zakoupení přístrojového vybavení. S ohledem na termín fakturace byly prostředky ve výši 1.000 tis. Kč převedeny do rozpočtu roku 2020.
Rada kraje usnesením č. 75/6763 ze dne 25.11.2019 schválila finanční prostředky ve výši 305.646 Kč pro NsP Karviná-Ráj, p. o., na zakoupení oftalmologické jednotky. Z důvodu fakturace byly prostředky ve výši 305,7 tis. Kč převedeny do rozpočtu roku 2020.</t>
  </si>
  <si>
    <t>Protipožární ucpávky (Nemocnice ve Frýdku-Místku, příspěvková organizace, Frýdek-Místek)</t>
  </si>
  <si>
    <t>Akce byla schválena usnesením rady č. 20/1814 dne 12.9.2017.  Při zpracování projektové dokumentace vznikly problémy a zadávací řízení se muselo opakovat. V roce 2019 byla realizace akce zahájena, ale s ohledem na provoz organizace a topnou sezónu se dokončí až v roce 2020. Proto byly zapojeny finanční prostředky ve výši 2.891,39 tis. Kč do rozpočtu roku 2020.</t>
  </si>
  <si>
    <t>Akce byla schválena usnesením zastupitelstva kraje č. 6/520 dne 14.12.2017. Předmětem akce je zajištění projektové dokumentace a povolení stavby. Základním podkladem pro zpracování projektové dokumentace je studie stavby, kterou nemocnice zajistila a předala v srpnu 2019. V říjnu 2019 proběhla veřejná zakázka na zhotovitele projektové dokumentace, která byla pro nepřijetí žádné nabídky zrušena a následně bude počátkem roku 2020 opakována. Z tohoto důvodu  byly převedeny  finanční prostředky ve výši 2.250 tis. Kč do rozpočtu roku 2020.</t>
  </si>
  <si>
    <t>Rekonstrukce elektroinstalace (Nemocnice s poliklinikou Havířov, příspěvková organizace)</t>
  </si>
  <si>
    <t>Rada kraje svým usnesením č. 68/6200 ze dne 27.8.2019 rozhodla zrušit závazný ukazatel „investiční příspěvek z rozpočtu kraje do fondu investic“ na rok 2019 organizaci Nemocnice s poliklinikou Havířov, příspěvková organizace, s účelovým určením na akci „Rekonstrukce elektroinstalace“. Finanční prostředky byly v roce 2019 převedeny na akce reprodukce majetku kraje v odvětví zdravotnictví. Jednalo se o akce Rozvody a odpady na dialyzačním oddělení a  Zastřešení spojovacího krčku (Nemocnice s poliklinikou Havířov, příspěvková organizace), Rekonstrukce hromosvodové soustavy budovy A-E (Nemocnice ve Frýdku-Místku, příspěvková organizace).</t>
  </si>
  <si>
    <r>
      <rPr>
        <sz val="8"/>
        <rFont val="Tahoma"/>
        <family val="2"/>
        <charset val="238"/>
      </rPr>
      <t>Akce byla schválena usnesením rady kraje č. 38/3307 dne 15.5.2018. Veřejná zakázka na výběr zhotovitele stavby byla vyhlášena koncem roku 2019 a v roce 2020 je plánována samotná realizace stavby.</t>
    </r>
    <r>
      <rPr>
        <sz val="8"/>
        <color rgb="FFFF0000"/>
        <rFont val="Tahoma"/>
        <family val="2"/>
        <charset val="238"/>
      </rPr>
      <t xml:space="preserve"> </t>
    </r>
    <r>
      <rPr>
        <sz val="8"/>
        <rFont val="Tahoma"/>
        <family val="2"/>
        <charset val="238"/>
      </rPr>
      <t>Z tohoto důvodu byly zapojeny finanční prostředky ve výši 3.819,71 tis. Kč do rozpočtu roku 2020.</t>
    </r>
  </si>
  <si>
    <t>Finanční prostředky vyčerpány dle vysoutěžené ceny.</t>
  </si>
  <si>
    <t>SR - ZZS Moravskoslezského kraje – speciální čtyřkolová vozidla – 2017</t>
  </si>
  <si>
    <t>Rekonstrukce výtahů Orlová (Nemocnice s poliklinikou Karviná-Ráj, příspěvková organizace)</t>
  </si>
  <si>
    <t xml:space="preserve">Akce byla schválena usnesením rady kraje č. 61/5465 dne 30.4.2019. V roce 2019 byla zpracována projektová dokumentace. V současné době se připravuje zadávací řízení na výběr zhotovitele. Z tohoto důvodu byly zapojeny finanční prostředky ve výši 5.886,26 tis. Kč do rozpočtu roku 2020. </t>
  </si>
  <si>
    <t>Rekonstrukce podkroví (Odborný léčebný ústav Metylovice – Moravskoslezské sanatorium, příspěvková organizace)</t>
  </si>
  <si>
    <t xml:space="preserve">Akce byla schválena usnesení rady kraje č. 61/5465 dne 30.4.2019. V roce 2019 proběhlo zadávací řízení na výběr projektanta. Realizace stavby bude zahájena v roce 2020. Z tohoto důvodu byly zapojeny finanční prostředky ve výši 1.200 tis. Kč do rozpočtu roku 2020. </t>
  </si>
  <si>
    <t>Akce byla schválena usnesením rady kraje č. 61/5465 dne 30.4.2019. V roce 2019 byla zpracována projektová dokumentace a proběhlo zadávací řízení na výběr zhotovitele. Realizace akce proběhne začátkem roku 2020 v závislosti na klimatických podmínkách. Z tohoto důvodu byly zapojeny finanční prostředky ve výši 443,53 tis. Kč do rozpočtu roku 2020.</t>
  </si>
  <si>
    <t>Výměna automatických dveří-COS Karviná (Nemocnice s poliklinikou Karviná-Ráj, příspěvková organizace)</t>
  </si>
  <si>
    <t>Akce schválena radou kraje usnesením č. 70/6402 ze dne 24.9.2019. Finanční prostředky jsou určeny na výměnu automatických dveří pro centrální operační sály v nemocnici Karviné. V roce 2019 organizace vyhlásila veřejnou zakázku, realizace proběhne v 1. pololetí 2020. Z uvedeného důvodu byly finanční prostředky ve výši 800 tis. převedeny do rozpočtu roku 2020.</t>
  </si>
  <si>
    <t>Akce byla schválena usnesením rady kraje č. 71/6459 ze dne 7.10.2019 s časovou použitelností do 30.6.2020. Z tohoto důvodu byly zapojeny finanční prostředky ve výši 617,27 tis. Kč do rozpočtu roku 2020.</t>
  </si>
  <si>
    <t>Vybudování pavilonu interních oborů v Opavě</t>
  </si>
  <si>
    <t>Zastupitelstvo kraje rozhodlo o profinancování a kofinancování projektu dne 19.9.2013 usnesením č. 6/453. Realizace projektu byla ukončena. V listopadu 2016 byl doručen kontrolní protokol auditu MF, kde byla vyměřena 5% korekce veřejné zakázky na stavební práce. Kraj obdržel rozhodnutí o porušení rozpočtové kázně, proti kterému bylo podáno odvolání. Záležitost je stále v řešení, proto byly nevyčerpané prostředky na vratku dotace účelovými převody zapojeny do rozpočtu roku 2020.</t>
  </si>
  <si>
    <t>Modernizace a pořízení ITC systémů zajišťující ochranu a zabezpečení dat, síťového provozu pro nemocnice MSK</t>
  </si>
  <si>
    <t>Rozpočtované prostředky byly v průběhu roku 2019 sníženy z důvodu návrhu na ukončení přípravy projektu. Zastupitelstvo kraje rozhodlo o ukončení přípravy projektu dne 5.3.2020 usnesením č. 15/1840.</t>
  </si>
  <si>
    <t>Zastupitelstvo kraje rozhodlo profinancovat a kofinancovat projekt usnesením č. 21/2234 ze dne 22.9.2016 a usnesením č. 11/1234 ze dne 13.3.2019. Projekt byl předložen do příslušné výzvy Operačního programu Životní prostředí v říjnu 2017. Rozhodnutí o poskytnutí dotace bylo vydáno v červnu 2018. Z důvodu prolongace procesu výběru zhotovitele stavby dochází k pozdějšímu předání staveniště, než byl původní předpoklad. Z uvedeného důvodu byly převedeny finanční prostředky ve výši 5.318,50 tis. Kč do roku 2020.</t>
  </si>
  <si>
    <t>Modernizace a rekonstrukce pavilonu psychiatrie Nemocnice s poliklinikou Havířov, p. o.</t>
  </si>
  <si>
    <t>Z důvodu časového posunu v realizaci projektu byly finanční prostředky převedeny do zdrojů rozpočtu kraje na rok 2020.</t>
  </si>
  <si>
    <t>Modernizace vybavení pro obory návazné péče v Nemocnici Třinec, p.o.</t>
  </si>
  <si>
    <t>Modernizace vybavení pro obory návazné péče v NsP Karviná-Ráj, p.o.</t>
  </si>
  <si>
    <t>Zastupitelstvo kraje usnesením č. 20/2050 ze dne 23.6.2016 rozhodlo o kofinancování projektu (10% podíl žadatele) a o prodloužení termínu realizace projektu rozhodlo zastupitelstvo kraje usnesením č. 13/1566 ze dne 12.9.2019. 90 % způsobilých výdajů projektu bude spolufinancováno z Integrovaného regionálního operačního programu. Z důvodu prodloužení doby realizace projektu byly finanční prostředky ve výši 814,29 tis. Kč převedeny do rozpočtu roku 2020.</t>
  </si>
  <si>
    <t>Modernizace vybavení pro obory návazné péče v NsP Havířov, p.o.</t>
  </si>
  <si>
    <t>Modernizace vybavení pro obory návazné péče ve Slezské nemocnici v Opavě, p.o.</t>
  </si>
  <si>
    <t>Modernizace vybavení pro obory návazné péče ve Sdruženém zdravotnickém zařízení Krnov, p.o.</t>
  </si>
  <si>
    <t xml:space="preserve">Podpora provozu dětské skupiny "Sdružeňáček" Zařízení péče o děti předškolního věku při SZZ Krnov, p. o. (Sdružené zdravotnické zařízení Krnov, příspěvková organizace) </t>
  </si>
  <si>
    <t>Podpora provozu dětské skupiny Zařízení péče o děti ve Slezské nemocnici v Opavě  (Slezská nemocnice v Opavě, příspěvková organizace)</t>
  </si>
  <si>
    <t xml:space="preserve">Modernizace vybavení pro obory návazné péče - 2. část </t>
  </si>
  <si>
    <t>Projekt Nemocnice Třinec, p. o., rozhodlo kofinancovat (10% podíl žadatele) zastupitelstvo kraje usnesením č. 20/2052 ze dne 23.6.2016 a o prodloužení termínu realizace projektu rozhodlo zastupitelstvo kraje usnesením č. 13/1566 ze dne 12.9.2019. 90 % způsobilých výdajů projektu bude spolufinancováno z Integrovaného regionálního operačního programu. V roce 2019 proběhlo čerpání investiční části, finanční prostředky ve výši 177,06 tis. Kč byly nedočerpány z důvodu nižšího požadavku na čerpání. Provozní výdaje budou čerpány v roce 2020, z toho důvodu byly prostředky ve výši 1.000 tis. Kč převedeny do rozpočtu roku 2020.
O kofinancování projektu Slezské nemocnice v Opavě, p. o., rozhodlo zastupitelstvo kraje usnesením č. 20/2053 ze dne 23.6.2016, o prodloužení termínu realizace rozhodlo usnesením č. 13/1566 ze dne 12.9.2019. Z důvodu doby realizace projektu byly finanční prostředky ve výši 2.758,64 tis. Kč převedeny do rozpočtu roku 2020.</t>
  </si>
  <si>
    <t>PŘEHLED VÝDAJŮ V ODVĚTVÍ ŽIVOTNÍHO PROSTŘEDÍ V ROCE 2019</t>
  </si>
  <si>
    <t>Dotační program – Drobné vodohospodářské akce</t>
  </si>
  <si>
    <t>Dotační program byl vyhlášen jako dvouletý a nevyplacené finanční prostředky jsou smluvně vázány. Jejich vyplácení probíhá na základě výzev spolu s průběžným vyúčtováním, a proto čerpání dotací probíhá i v průběhu roku 2020. Nevyčerpané finanční prostředky jsou účelově určené jen na podporu výstavby a obnovy vodohospodářské infrastruktury. Z tohoto důvodu byly nevyčerpané finanční prostředky zapojeny do rozpočtu kraje na rok 2020.</t>
  </si>
  <si>
    <t>Dotační program – Podpora hospodaření v lesích v Moravskoslezském kraji</t>
  </si>
  <si>
    <t>Vyplácení dotací v rámci tohoto dotačního programu probíhalo do 60 dnů od nabytí účinnosti smlouvy nebo od doručení závěrečného vyúčtování, které mělo být doručeno nejpozději do 15.1.2020. Z tohoto důvodu byly veškeré zbývající finanční prostředky, které byly vázány na tento dotační program, zapojeny do rozpočtu roku 2020.</t>
  </si>
  <si>
    <t>Dotační program – Podpora včelařství v Moravskoslezském kraji</t>
  </si>
  <si>
    <t xml:space="preserve">Dle podmínek dotačního programu je  dotace poskytována ex post, tzn. po předložení  bezchybného závěrečného vyúčtování, dle skutečných uznatelných nákladů. Vzhledem k tomu, že termín pro předložení závěrečného vyúčtování byl stanoven nejpozději do 15.1.2020, byly finanční prostředky ve výši 372 tis. Kč zapojeny do rozpočtu roku 2020 k vyplacení dotací v roce 2020, zbývající nevyčerpané prostředky ve výši 11,8 tis. Kč pak představují úsporu.  </t>
  </si>
  <si>
    <t>Dotační program - Studie pro optimalizaci obecních systémů nakládání s odpady</t>
  </si>
  <si>
    <t>Nevyčerpané prostředky ve výši 216,28 tis. představují vratky dotací připsaných na účet kraje ke konci roku 2019, jedná se tedy o úsporu.</t>
  </si>
  <si>
    <t xml:space="preserve">Dotační program – Podpora návrhu řešení nakládání s vodami na území, příp. části území, obce </t>
  </si>
  <si>
    <t>Dotační program byl vyhlášen jako dvouletý a nevyplacené finanční prostředky jsou smluvně vázány. Jejich vyplácení probíhá do 60 dnů od nabytí účinnosti smlouvy nebo od závěrečného vyúčtování, které má být doručeno nejpozději do 16.11.2020, a proto čerpání dotací probíhá i v průběhu roku 2020. Z tohoto důvodu byly nevyčerpané finanční prostředky zapojeny do rozpočtu kraje na rok 2020.</t>
  </si>
  <si>
    <t>Dotační program – Ozdravné pobyty pro děti předškolního věku</t>
  </si>
  <si>
    <r>
      <t xml:space="preserve">Dotační program byl vyhlášen jako dvouletý a nevyplacené finanční prostředky jsou smluvně vázány. Vzhledem k tomu, že vyplácení dotací probíhá na základě předložení závěrečného vyúčtování, byly nevyčerpané finanční prostředky zapojeny do rozpočtu roku 2020 a budou vyplaceny v roce 2020. Zůstatek ve výši 69,30 tis. Kč představuje úsporu.                                                                                                  </t>
    </r>
    <r>
      <rPr>
        <i/>
        <sz val="8"/>
        <rFont val="Tahoma"/>
        <family val="2"/>
        <charset val="238"/>
      </rPr>
      <t xml:space="preserve"> </t>
    </r>
    <r>
      <rPr>
        <sz val="8"/>
        <rFont val="Tahoma"/>
        <family val="2"/>
        <charset val="238"/>
      </rPr>
      <t xml:space="preserve">                                                                                                                                                         </t>
    </r>
  </si>
  <si>
    <t>Dotační program – Ozdravné pobyty pro žáky 1. stupně základních škol</t>
  </si>
  <si>
    <t>Dotační program byl vyhlášen jako dvouletý a nevyplacené finanční prostředky jsou smluvně vázány. Vzhledem k tomu, že vyplácení dotací probíhá na základě předložení závěrečného vyúčtování, budou tyto finanční prostředky vyplaceny v průběhu roku 2020. Nevyčerpané finanční prostředky byly zapojeny do rozpočtu kraje na rok 2020.</t>
  </si>
  <si>
    <t>Dotační program – Podpora vzdělávání a poradenství v oblasti životního prostředí</t>
  </si>
  <si>
    <t xml:space="preserve">V souvislosti s dotačním programem Kotlíkové dotace v Moravskoslezském kraji jsou poskytovány individuální dotace, které jsou rovněž určené na výměnu kotlů. Tyto výměny ovšem nesplňují veškeré podmínky stanovené dotačním programem spolufinancovaným z EU, a protože se jedná o objektivní příčiny nesplnění podmínek, rada kraje rozhodla o poskytnutí individuálních dotací. Nevyčerpané finanční prostředky budou po předložení závěrečného vyúčtování o pořízení kotle vyplaceny až v roce 2020 a proto byly zapojeny do rozpočtu roku 2020. </t>
  </si>
  <si>
    <t>V rámci  akce došlo k úspoře ve výši 4.800 tis. Kč, prostředky byly v průběhu roku 2019 převedeny do zdrojů pro tvorbu rozpočtu 2020 k dokrytí dotačního programu "Příspěvky na ozdravné pobyty pro děti předškolního věku".</t>
  </si>
  <si>
    <t>Povodňový plán Moravskoslezského kraje</t>
  </si>
  <si>
    <t>Finanční prostředky nebyly čerpány zejména z důvodu aktuálních potřeb v oblasti povodňové plánu Moravskoslezského kraje, proto byly v průběhu roku převedeny do rozpočtové rezervy.</t>
  </si>
  <si>
    <t xml:space="preserve">Plán rozvoje vodovodů a kanalizací </t>
  </si>
  <si>
    <t xml:space="preserve">Finanční prostředky ve výši 2.000 tis. Kč jsou určeny na realizaci plánu rozvoje vodovodů a kanalizací a jsou vázány na vyhlášenou veřejnou zakázku (VZ 185/2019). Z tohoto důvodu byly finanční prostředky zapojeny do rozpočtu roku 2020. </t>
  </si>
  <si>
    <t>Plán odpadového hospodářství</t>
  </si>
  <si>
    <t>Finanční prostředky byly určeny na každoroční vyhodnocení plnění cílů Plánu odpadového hospodářství pro období 2016 - 2026 dle zákona č. 185/2001 Sb. o odpadech, ve znění pozdějších předpisů. Z důvodu zpracování tohoto vyhodnocení krajským úřadem byly prostředky v průběhu roku převedeny do rozpočtové rezervy.</t>
  </si>
  <si>
    <t>Odběr podzemní vody</t>
  </si>
  <si>
    <t>Nevyčerpané finanční prostředky byly připsány v minulých letech na zvláštní účet, který byl zřízen v souladu se zákonem č. 254/2001 Sb., o vodách, které jsou podle tohoto zákona účelově určeny jen na podporu výstavby a obnovy vodohospodářské infrastruktury a na zřízení a doplňování zvláštního tzv. havarijního účtu. Z důvodu zachování účelovosti těchto finančních prostředků byly tyto zapojeny do rozpočtu kraje na rok 2020 na akci "Drobné vodohospodářské akce".</t>
  </si>
  <si>
    <t>Zpracování posudků EIA</t>
  </si>
  <si>
    <t xml:space="preserve">Čerpání finančních prostředků probíhá podle potřeb, neboť v oblasti posuzování vlivů na životní prostředí se nedá odhadnout jak množství  podaných žádostí na zpracování posudku EIA, tak jejich cena. Zbývající nevyčerpané finanční prostředky představují úsporu. </t>
  </si>
  <si>
    <t xml:space="preserve">Situační zpráva o kvalitě ovzduší </t>
  </si>
  <si>
    <t xml:space="preserve">V rámci této akce rozpočtu byla uzavřena objednávka na zpracování situační zprávy o kvalitě ovzduší na území kraje za kalendářní rok 2018 ve výši 94,38 tis. Kč s termínem plnění do 15. 1. 2020, a to z důvodu sběru dat. Z těchto důvodů byly finanční prostředky ve výši 94,38 tis. Kč zapojeny do rozpočtu 2020. Zbylé finanční prostředky na této akci představují úsporu. </t>
  </si>
  <si>
    <t>Prevence závažných havárií</t>
  </si>
  <si>
    <t xml:space="preserve">Nevyčerpané finanční prostředky byly rezervovány pro případnou potřebu opravy čapích hnízd v roce 2019. Vzhledem k tomu, že v roce 2019 nevznikla tato potřeba, finanční prostředky představují úsporu. </t>
  </si>
  <si>
    <t xml:space="preserve">Chráněné části přírody </t>
  </si>
  <si>
    <t>V rámci akce je mj. hrazeno zajištění péče, zpracování péče o přírodní rezervace a přírodní památky. Tato akce rozpočtu byla částečně kryta z účelových finančních prostředků, které představují příjmy z poplatků za znečišťování ovzduší dle § 15 zákona č. 201/2012 Sb., o ochraně ovzduší, ve znění pozdějších předpisů, podle kterého mohou být použity pouze na financování opatření v oblasti ochrany životního prostředí. Z důvodu zachování účelovosti byly tyto nevyčerpané prostředky ve výši 177,09 tis. Kč zapojeny do rozpočtu roku 2020. Zbývající nevyčerpané neúčelové prostředky představují úsporu.</t>
  </si>
  <si>
    <t>Odstraňování následků havárií dle zákona o vodách</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</si>
  <si>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2020.</t>
  </si>
  <si>
    <t>Ekomagazín</t>
  </si>
  <si>
    <t xml:space="preserve">Finanční prostředky v rámci této akci rozpočtu jsou smluvně vázány na nákup licencí k pořadu Ekomagazín. S ohledem na stanovený termín plnění smlouvy k 31.12.2019 nedošlo k finální fakturaci v roce 2019, proto byly nevyčerpané prostředky zapojeny do rozpočtu 2020. </t>
  </si>
  <si>
    <t>Expertní studie, průzkumy</t>
  </si>
  <si>
    <t xml:space="preserve">Finanční prostředky ve výši 146,20 tis. Kč jsou vázány objednávkou na zajištění a vyhodnocení dat a objednávkou na zajištění a zpracování verifikovaných dat z pěti provozovaných měřících stanic na území MSK. Termín plnění je stanoven na 30.6.2020. Z tohoto důvodu byly finanční prostředky převedeny ve výši 146,2 tis. Kč do rozpočtu roku 2020.  Dále byla v měsíci říjnu 2019 byla uzavřena smlouva na zajištění "Adaptační strategie MSK - dopady na změnu klimatu" ve výši 409,6 tis. Kč. Termín plnění byl stanoven do 4 měsíců od nabytí účinnosti smlouvy, tj. cca únor 2020, proto byly i  tyto finanční prostředky převedeny do rozpočtu roku 2020. Zbylé finanční prostředky ve výši 620,78 tis. Kč představují úsporu. </t>
  </si>
  <si>
    <t>Zastupitelstvo kraje usnesením č. 14/1736 ze dne 12.12.20219 rozhodlo o poskytnutí dotace ve výši 205 tis. Kč subjektu Nadace na pomoc zvířatům za účelem rekonstrukce a pořízení nového vybavení. S ohledem na časové použití dotace, které bylo schváleno od 1.1.2020 do 1.6.2020, byly tyto prostředky zapojeny do rozpočtu 2020.</t>
  </si>
  <si>
    <t xml:space="preserve">Osvětová činnost </t>
  </si>
  <si>
    <t>Finanční prostředky ve výši 114,95 tis. Kč jsou vázány objednávkou na akci "Česko řeší klima", jejich vyplacení by mělo proběhnout v měsíci prosinci 2020 po ukončení odvysílání celého televizního pořadu. V říjnu 2019 byla uzavřena objednávka na na zpracování aktualizace Koncepce environmentálního vzdělávání, výchovy a osvěty v MSK ve výši 196,4 tis. Kč. Vzhledem k termínu plnění zpracování koncepce, který  je stanoven do června 2020 a platba proběhne po jejím zpracování, byly tyto finanční prostředky převedeny do rozpočtu roku 2020. Finanční prostředky ve výši 206,5 tis. Kč jsou vázány smlouvou na pořad "Životní prostředí Moravskoslezského kraje" vysílaný v Hitrádiu Orion. Fakturace bude probíhat měsíčně. Pořad by měl být vysílaný od podzimu 2019 do srpna 2020. Zbylé finanční prostředky ve výši 120 tis. Kč představují úsporu.</t>
  </si>
  <si>
    <t xml:space="preserve">Podpora včelařství v Moravskoslezském kraji </t>
  </si>
  <si>
    <t xml:space="preserve">Usnesením rady kraje 59/5310 ze dne  26.3.2019 byly finanční prostředky ve výši 2.000 tis. Kč přesunuty na dotační program „Podpora včelařství v Moravskoslezském kraji“ pro rok 2019. </t>
  </si>
  <si>
    <t xml:space="preserve">Územní energetická koncepce </t>
  </si>
  <si>
    <t>V rámci této akce rozpočtu byla uzavřena smlouva na zpracování územní energetické koncepce ve výši 1.178,54 tis. Kč. Zbývající finanční prostředky ve výši 452,54 tis. Kč jsou vázány touto smlouvou a byly zapojeny do rozpočtu 2020 k doplacení této koncepce.</t>
  </si>
  <si>
    <t>Finanční prostředky v rámci této akci rozpočtu jsou určeny na poskytnutí dotací z rozpočtu kraje v oblasti zemědělství. Vzhledem k tomu, že množství a finanční objem těchto žádostí o dotaci nelze předem stanovit, představují tyto nevyčerpané prostředky úsporu.</t>
  </si>
  <si>
    <t>Odstranění materiálů ze sanace lagun Ostramo uložených v lokalitě Vratimov</t>
  </si>
  <si>
    <t>SR - Náhrady škod způsobených vybranými zvláště chráněnými živočichy</t>
  </si>
  <si>
    <t>ID - Projekt "Stavební úpravy zámku v Neplachovicích - úprava areálové dešťové kanalizace" (obec Neplachovice)</t>
  </si>
  <si>
    <t>ID - Projekt „Příprava pro MISTROVSTVÍ EVROPY V ORBĚ" (Společnost pro orbu České republiky, z.s.)</t>
  </si>
  <si>
    <t>ID - Projekt „Revitalizace klubovny ZO ČZS Výškovice-Kačinec" (Základní organizace Českého zahrádkářského svazu Ostrava-Výškovice)</t>
  </si>
  <si>
    <t>ID - Projekt „Rozšíření a prohloubení vodní nádrže“ (Základní organizace Českého zahrádkářského svazu Bařiny Štramberk)</t>
  </si>
  <si>
    <t>Podpora environmentálního vzdělávání, výchovy a osvěty (EVVO) - příspěvkové organizace MSK</t>
  </si>
  <si>
    <t xml:space="preserve">Zastupitelstvo kraje rozhodlo o profinancování a kofinancování projektu dne 14.6.2018 usnesením č. 8/894. Vzhledem k větší časové náročnosti přípravy projektu byly nevyčerpané prostředky zapojeny do rozpočtu roku 2020. </t>
  </si>
  <si>
    <t>Implementace programu zlepšování kvality ovzduší v České republice</t>
  </si>
  <si>
    <t>Zastupitelstvo kraje rozhodlo o profinancování a kofinancování projektu dne 14.12.2017 usnesením č. 6/584. V průběhu roku 2019 došlo ke snížení rozpočtových prostředků z důvodu pozastavení přípravy projektu.</t>
  </si>
  <si>
    <t>Zastupitelstvo kraje rozhodlo o profinancování a kofinancování projektu dne 25.9.2015 usnesením č. 16/1629. Projekt byl ukončen.</t>
  </si>
  <si>
    <t xml:space="preserve">Zastupitelstvo kraje rozhodlo o profinancování a kofinancování projektu dne 22.9.2016 usnesením č. 21/2247. Vzhledem k větší časové náročnosti přípravy projektu byly nevyčerpané prostředky zapojeny do rozpočtu roku 2020. </t>
  </si>
  <si>
    <t>Zastupitelstvo kraje rozhodlo o profinancování a kofinancování projektu dne 16.3.2017 usnesením č. 3/156. V projektu došlo k přesunutí některých aktivit z roku 2019 do roku následujícího. Z tohoto důvodu byly nevyčerpané finanční prostředky zapojeny do rozpočtu na rok 2020.</t>
  </si>
  <si>
    <t xml:space="preserve">Zastupitelstvo kraje rozhodlo o profinancování a kofinancování projektu dne 13.9.2018 usnesením č. 9/991. Vzhledem k větší časové náročnosti přípravy projektu byly nevyčerpané prostředky zapojeny do rozpočtu roku 2020. </t>
  </si>
  <si>
    <t>Zastupitelstvo kraje rozhodlo o profinancování a kofinancování projektu dne 22.9.2016 usnesením č. 21/2247. V návaznosti na průběh realizace projektu byly nevyčerpané finanční prostředky zapojeny do rozpočtu roku 2020.</t>
  </si>
  <si>
    <t>EVL Niva Olše-Věřňovice, tvorba biotopu páchníka hnědého</t>
  </si>
  <si>
    <t>Rozpočtované prostředky byly v průběhu roku 2019 sníženy z důvodu ukončení přípravy projektu usnesením zastupitelstva kraje č. 13/1594 ze dne 12.9.2019.</t>
  </si>
  <si>
    <t xml:space="preserve">Zastupitelstvo kraje rozhodlo o profinancování a kofinancování projektu dne 14.3.2018 usnesením č. 7/753. Vzhledem k větší časové náročnosti přípravy projektu byly nevyčerpané prostředky zapojeny do rozpočtu roku 2020. </t>
  </si>
  <si>
    <t>Eliminace nadměrného šíření jmelí bílého na vybraných úsecích v Moravskoslezském kraji</t>
  </si>
  <si>
    <t>Zastupitelstvo kraje rozhodlo o profinancování a kofinancování projektu dne 13.12.2018 usnesením č. 10/1115. Rozpočtované prostředky byly v průběhu roku 2019 sníženy z důvodu větší časové náročnosti přípravy projektu, jehož realizace proběhne v roce 2020.</t>
  </si>
  <si>
    <t xml:space="preserve">Zastupitelstvo kraje rozhodlo o profinancování a kofinancování projektu dne 13.6.2019 usnesením č. 12/1435. Vzhledem k větší časové náročnosti přípravy projektu byly nevyčerpané prostředky zapojeny do rozpočtu roku 2020. </t>
  </si>
  <si>
    <t xml:space="preserve">Dotační program Kotlíkové dotace v Moravskoslezském kraji - 2. výzva byl schválen usnesením rady kraje č. 16/1383 ze dne 27.6.2017. Jedná se o víceletý dotační program. Realizace dílčích projektů včetně předložení vyúčtování kotlíkové dotace byla nastavena do 13.12.2019. V roce 2017 kraj od MŽP obdržel zálohovou platbu. Vyúčtování jsou předkládána a proplácena průběžně. Kontrola těchto předložených vyúčtování a proplácení dotací bude probíhat v roce 2020 a proto byly nevyčerpané finanční prostředky zapojeny do roku 2020. </t>
  </si>
  <si>
    <t xml:space="preserve">Dotační program Kotlíkové dotace v Moravskoslezském kraji - 3. výzva byl schválen usnesením rady kraje č. 60/5388 ze dne 9.4.2019. Jedná se o víceletý dotační program. Realizace dílčích projektů včetně předložení vyúčtování kotlíkové dotace je nastavena do 30.9.2023. V roce 2019 kraj od MŽP obdržel zálohovou platbu. Vyúčtování jsou předkládána a proplácena průběžně. Kontrola těchto předložených vyúčtování a proplácení dotací bude probíhat v letech 2019 až 2024. Nevyčerpané finanční prostředky byly zapojeny do rozpočtu roku 2020. </t>
  </si>
  <si>
    <t>PŘEHLED VÝDAJŮ V ODVĚTVÍ FINANCÍ A SPRÁVY MAJETKU V ROCE 2019</t>
  </si>
  <si>
    <t>Příkazové bloky</t>
  </si>
  <si>
    <t>Nevyčerpané prostředky ve výši 135 tis. Kč představují úsporu na akci z důvodu, že nelze přesně stanovit objem odebraných bloků. Hodnota jednotlivého bloku, a tím i celé objednávky, se odvíjí od celkového objemu všech objednaných bloků za všechny kraje v ČR.</t>
  </si>
  <si>
    <t>Výdaje související s užíváním nebytových prostor krajského úřadu cizími subjekty</t>
  </si>
  <si>
    <t>Úspora vznikla v důsledku snížení pronajaté plochy v budovách krajského úřadu cizím subjektům a tím i nižších výdajů za energie a poskytnuté služby refakturované těmto subjektům.</t>
  </si>
  <si>
    <t>Výdaje související se sdílenými službami - neinvestiční</t>
  </si>
  <si>
    <t>Nevyčerpané prostředky ve výši 2.309,6 tis. Kč účelově určené na zajištění procesů elektronických výběrových řízení v rámci systému sdružených nákupů, na zpracování bezpečnostní politiky pro korporaci a na výkon funkce pověřence pro ochranu osobních údajů byly převedeny do rozpočtu roku 2020. Zbývající prostředky představují úsporu na akci.</t>
  </si>
  <si>
    <t>Ostatní výdaje související s nakládáním s majetkem</t>
  </si>
  <si>
    <t>Úspora vznikla nižšími náklady na úhradu výdajů za vyhotovení znaleckých posudků o ceně nemovitých věcí a práv odpovídajících věcnému břemeni, za zpracování geometrických plánů a výdajů spojených se zpracováním studie stavby "Pátá budova MSIC".</t>
  </si>
  <si>
    <t>Pojištění majetku a odpovědnosti kraje</t>
  </si>
  <si>
    <t xml:space="preserve">Akce byla schválena usnesením zastupitelstva kraje č. 10/1083 ze dne 13.12.2018. Moravskoslezský kraj uzavřel rámcovou pojistnou smlouvu č. 02696/2016/IM ze dne 21.6.2016 na pojištění souboru vozidel krajského úřadu a příspěvkových organizací kraje na období od 1.7.2016 do 30.6.2021. V pojistné smlouvě je sjednáno automatické připojištění a odpojištění vozidel s tím, že po skončení ročního pojistného období dojde k vyúčtování pojistného. Jelikož z důvodu časově náročného procesu nebylo do konce roku 2019 provedeno vyúčtování, byla částka ve výši 1.720 tis. Kč převedena do rozpočtu roku 2020. </t>
  </si>
  <si>
    <t>Akce byla schválena usnesením zastupitelstva kraje č. 10/1083 ze dne 13.12.2018. V souladu s uzavřenou nájemní smlouvou č. 01329/2012/IM hradí Moravskoslezský kraj nájemné za pronájem pozemku parc. č. 1006/6 v k. ú. Harty, obec Petřvald. Vzhledem k tomu, že jeden z pronajímatelů zrušil číslo účtu uvedené v nájemní smlouvě, neoznámil nové číslo účtu a nepřevzal si zaslané nájemné za rok 2019 prostřednictvím České pošty, s. p., byly nevyčerpané finanční prostředky ve výši 1,6 tis. Kč zapojeny do rozpočtu na rok 2020.
Na základě usnesení rady kraje č. 76/6928 ze dne 16.12.2019 byla uzavřena dohoda o narovnání se společností Linde Gas a. s. za užívání pozemku parc. č. 2618/1 v k. ú. Hrabová, obec Ostrava, na kterém je umístěna silnice II/477. S ohledem na sjednané platební podmínky byla částka ve výši 218,7 tis. Kč převedena do rozpočtu roku 2020. Zbývající nevyčerpané prostředky ve výši  2 tis. Kč představují úsporu vzniklou nižšími výdaji na úhradu nájemného.</t>
  </si>
  <si>
    <t>Nákup pozemků a ostatních nemovitostí</t>
  </si>
  <si>
    <t>Zpracování ratingu Moravskoslezského kraje</t>
  </si>
  <si>
    <t>Poplatky z bankovních účtů</t>
  </si>
  <si>
    <t>Důvodem nedočerpání bylo především snížení bankovních poplatků u účtů některých bankovních ústavů, dále i uspání či zrušení nevyužívaných účtů a snížení poplatků souvisejících s vydáváním nových a vedením stávajích platebních karet. Zároveň platí dohodnutá výjimka, která osvobozuje kraj od placení části bankovních poplatků.</t>
  </si>
  <si>
    <t xml:space="preserve">Hrazené úroky z úvěrů </t>
  </si>
  <si>
    <t>U 3 tranší úvěru od EIB měl kraj nasmlouvanou plovoucí sazbu. Vzhledem k očekávanému růstu sazeb byla do schváleného rozpočtu výdajů určených na platbu úroků zahrnuta bezpečná rezerva pro případ výraznějšího zvýšení sazeb. V průběhu roku došlo k refinancování části úvěru (3 tranše) od EIB nově k UCB, a. s., právě z důvodu nižších úrokových nákladů. Výše rozpočtu zůstala nezměněna. U úvěrových rámců od ČSOB, a. s., a od UCB, a. s., pak došlo oproti původnímu předpokladu k výrazné úspoře díky nízkému čerpání obou rámců určených na předfinancování dotací u evropských projektů z důvodu pomalého schvalování jednotlivých projektů řídícími orgány a z důvodu využívání tzv. vnitroúvěru.</t>
  </si>
  <si>
    <t>Platby daní</t>
  </si>
  <si>
    <t>Úspora v rámci výdajů na platby daní vznikla u výdajů na platby DPH v důsledku nadměrných odpočtů v průběhu roku v rámci podaných daňových přiznání.</t>
  </si>
  <si>
    <t>Zdroje pro tvorbu rozpočtu MSK následujících let</t>
  </si>
  <si>
    <t>Finanční prostředky vytvořené v závěru roku převodem z avizovaných úspor jednotlivých odvětví byly použity jako zdroj pro tvorbu rozpočtu následujícího roku a byly v plné výši zapojeny do schváleného rozpočtu kraje na rok 2020.</t>
  </si>
  <si>
    <t>Rezerva na mimořádné akce a akce s nedořešeným financováním v roce 2019</t>
  </si>
  <si>
    <t>Finanční prostředky byly v průběhu roku převáděny k použití v rámci jiných akcí a průběžně navyšovány o úspory ve výdajích a o přijaté neúčelové příjmy v souladu s usnesením rady kraje č. 49/4318 ze dne 23.10.2018. Nevyčerpané prostředky jsou součástí zůstatku hospodaření roku 2019.</t>
  </si>
  <si>
    <t>Rezerva pro rozvoj znevýhodněných částí kraje</t>
  </si>
  <si>
    <t>Finanční prostředky byly převedeny k financování dotačního programu  Podpora znevýhodněných oblastí Moravskoslezského kraje.</t>
  </si>
  <si>
    <t>Finanční vypořádání 2019 - akce spolufinancované z evropských finančních zdrojů</t>
  </si>
  <si>
    <t>Finanční vypořádání 2019 - ostatní akce</t>
  </si>
  <si>
    <t>Na základě usnesení zastupitelstva kraje č. 23/1964 ze dne 29.2.2012 uzavřel Moravskoslezský kraj smlouvu o poskytování energetických služeb se zaručeným výsledkem. Dle smlouvy bude v případě dosažení úspory nad garantovanou hodnotu dělena finanční nad úspora mezi kraj a společnost následovně: u zateplených objektů v poměru 70:30, u nezateplených objektů 50:50. Společnosti ENESA, a.s., bude tato částka vyplacena a následně ze strany společnosti zpětně reinvestována do majetku kraje formou dalších úsporných opatření, která budou krajem schválena. Za účelem vypořádání roku 2019 byly převedeny nevyčerpané finanční prostředky ve výši 4.720,59 tis. Kč do rozpočtu roku 2020.</t>
  </si>
  <si>
    <t>Nevyčerpané prostředky ve výši 95,6 tis. Kč účelově určené na provedení nových funkcionalit Nákupního portálu byly převedeny do rozpočtu roku 2020, zbývající prostředky představují úsporu na akci.</t>
  </si>
  <si>
    <t>Jednotný personální a mzdový systém pro Moravskoslezský kraj</t>
  </si>
  <si>
    <t xml:space="preserve">Zastupitelstvo kraje schválilo zahájení přípravy projektu, rozhodlo o profinancování a kofinancování a zahájení realizace projektu dne 15.6.2017 usnesením č. 4/317. S ohledem na nemožnost realizovat dodávku jednotného personálního a mzdového systému způsobenou neukončeným sporem Moravskoslezského kraje s ÚOHS a nemožností uzavřít smlouvu s dodavatelem, rozhodla rada kraje usnesením č. 79/7125 ze dne 27.1.2020 stáhnout žádost o finanční podporu, a tím projekt předložený v rámci IROP ukončit. Zastupitelstvo kraje dne 5.3.2020 zrušilo usnesením č. 15/1857 profinancování a kofinancování projektu. </t>
  </si>
  <si>
    <t>Jednotný ekonomický informační systém Moravskoslezského kraje</t>
  </si>
  <si>
    <t>Zastupitelstvo kraje rozhodlo o profinancování a kofinancování projektu dne 15.6.2017 usnesením č. 4/317. Vzhledem k větší časové náročnosti přípravy projektu byly nevyčerpané finanční prostředky zapojeny do rozpočtu roku 2020.</t>
  </si>
  <si>
    <t>Úplné elektronické podání – jednotné prostředí pro vyřízení elektronických žádostí v krajské korporaci</t>
  </si>
  <si>
    <t>pozastavena</t>
  </si>
  <si>
    <t>Rozpočtované prostředky byly v průběhu roku 2019 sníženy z důvodu pozastavení přípravy projektu.</t>
  </si>
  <si>
    <t>PŘEHLED VÝDAJŮ V ODVĚTVÍ VLASTNÍ SPRÁVNÍ ČINNOST KRAJE A ČINNOST ZASTUPITELSTVA KRAJE V ROCE 2019</t>
  </si>
  <si>
    <t>Ostatní běžné výdaje - činnost krajského úřadu</t>
  </si>
  <si>
    <t>Finanční prostředky ve výši 5.937 tis. Kč určené na zpracování nové informační koncepce a enterprise architektury kraje, na zabezpečení technické podpory WiFi Controleru, na zpracování bezpečnostní politiky pro korporaci, na nákup výpočetní techniky, na výměnu osvětlení za úsporné LED, byly vzhledem k dodacím podmínkám převedeny do rozpočtu roku 2020. Zbývající nevyčerpané prostředky představují úsporu provozních výdajů vzniklou vhodným výběrem dodavatelů zboží a služeb a nižšími náklady za dodávku energií.</t>
  </si>
  <si>
    <t>Ostatní běžné výdaje - činnost zastupitelstva kraje</t>
  </si>
  <si>
    <t>Nevyčerpané prostředky představují úsporu v důsledku nižších vynaložených provozních výdajů souvisejících s činností uvolněných členů zastupitelstva kraje.</t>
  </si>
  <si>
    <t>Odměny zastupitelů kraje včetně povinných odvodů</t>
  </si>
  <si>
    <t>Jedná se  o úsporu v souvislosti s nižším objemem refundovaných platů a povinných pojistných odvodů neuvolněných členů zastupitelstva kraje a o úsporu v důsledku nižších nákladů na peněžitá plnění za účast členů výborů zastupitelstva kraje a komisí rady kraje, kteří nejsou členy zastupitelstva kraje, na jednáních těchto orgánů.</t>
  </si>
  <si>
    <t>Platy zaměstnanců kraje zařazených do krajského úřadu včetně povinných odvodů</t>
  </si>
  <si>
    <t>Prostředky určené na platy zaměstnanců krajského úřadu včetně povinných pojistných odvodů slouží zároveň k předfinancování činností jednotlivých projektových týmů v průběhu roku. Na konci roku došlo k přeúčtování těchto prostředků v návaznosti na financování z evropských finančních zdrojů, čímž vznikla úspora na této akci.</t>
  </si>
  <si>
    <t>Čerpání prostředků ze sociálního fondu</t>
  </si>
  <si>
    <t>Prostředky fondu jsou čerpány v souladu se statutem fondu, nevyčerpané prostředky byly převedeny k použití v roce 2020.</t>
  </si>
  <si>
    <t>SR - Účelové dotace na výdaje spojené s volbami do zastupitelstev v obcích</t>
  </si>
  <si>
    <t>Výdaje související s organizačním zajištěním nových voleb do zastupitelstev obcí byly nižší než dotace poskytnutá kraji ze státního rozpočtu.</t>
  </si>
  <si>
    <t>SR - Volby do Evropského Parlamentu</t>
  </si>
  <si>
    <t>Výdaje související s přípravou a konáním voleb do Evropského parlamentu byly nižší než dotace poskytnutá kraji ze státního rozpočtu.</t>
  </si>
  <si>
    <t xml:space="preserve">V rámci akce byla usnesením rady kraje č. 71/6466 ze dne 7.10.2019 schválena rekostrukce zasedací místnosti ve 3. NP a 4. NP budovy G a vybavení těchto prostor. V roce 2019 byly vyhotoveny objednávky na část dodávky kuchyňské linky včetně spotřebičů, regálů a ostatního vybavení s datem požadovaného plnění do konce ledna 2020 a objednávka na instalatérské práce rovněž s plněním v počátku roku 2020. Zároveň se dokončuje projektová dokumentace pro vyhlášení veřejné zakázky na další vybavení prostor zasedacích místností tak, aby mohla být veřejná zakázka vyhlášena v první polovině roku 2020. S ohledem na tyto skutečnosti byly zapojeny finanční prostředky ve výši 2.571 tis. Kč do rozpočtu roku 2020. </t>
  </si>
  <si>
    <t>Finanční prostředky ve výši 7.722 tis. Kč určené na dodávku serverů, síťových přepínačů, firewallu a rozšíření diskových polí byly vzhledem k dodacím podmínkám převedeny do rozpočtu roku 2020. Zbývající nevyčerpané prostředky představují úsporu při pořizování hardware a software.</t>
  </si>
  <si>
    <t>Finanční prostředky ve výši 631 tis. Kč určené na nákup osobního automobilu s pohonem 4x4 byly vzhledem k dodacím podmínkám převedeny do rozpočtu roku 2020. Zbývající nevyčerpané prostředky ve výši 1.673 tis. Kč představují úsporu na akci.</t>
  </si>
  <si>
    <t>Kapitálové výdaje – činnost zastupitelstva kraje</t>
  </si>
  <si>
    <t>Nevyčerpané prostředky ve výši 250 tis. Kč určené na upgrade hlasovacího zařízení představují úsporu na akci.</t>
  </si>
  <si>
    <t>Zastupitelstvo kraje rozhodlo o profinancování a kofinancování projektu dne 15.6.2017 usnesením č. 4/315. Nevyčerpané prostředky ze zálohových plateb jsou určeny k financování projektu i v roce 2020. Z tohoto důvodu byly nevyčerpané finanční prostředky zapojeny do rozpočtu roku 2020.</t>
  </si>
  <si>
    <t>Rekonstrukce budovy krajského úřadu – fotovoltaika budovy G</t>
  </si>
  <si>
    <t>Zastupitelstvo kraje rozhodlo o profinancování a kofinancování projektu usnesením č. 14/1696 ze dne 12.12.2019. Finanční prostředky určené na projektovou přípravu z důvodu zpoždění při realizaci veřejné zakázky nebyly čerpány.</t>
  </si>
  <si>
    <t>Výsledek hospodaření za rok 2019 u příspěvkových organizací 
v odvětví dopravy a chytrého regionu</t>
  </si>
  <si>
    <t>IČ</t>
  </si>
  <si>
    <t>Název</t>
  </si>
  <si>
    <t>Výsledek hospodaření 2019</t>
  </si>
  <si>
    <t>Správa silnic Moravskoslezského kraje, příspěvková organizace, Ostrava</t>
  </si>
  <si>
    <t>Moravskoslezské energetické centrum, příspěvková organizace, Ostrava</t>
  </si>
  <si>
    <t>Moravskoslezské datové centrum, příspěvková organizace, Ostrava</t>
  </si>
  <si>
    <t>Příspěvkové organizace v odvětví dopravy a chytrého regionu celkem</t>
  </si>
  <si>
    <t>00100579</t>
  </si>
  <si>
    <t>Moravskoslezská vědecká knihovna v Ostravě, příspěvková organizace</t>
  </si>
  <si>
    <t>00373231</t>
  </si>
  <si>
    <t>Galerie výtvarného umění v Ostravě, příspěvková organizace</t>
  </si>
  <si>
    <t>00100536</t>
  </si>
  <si>
    <t>Těšínské divadlo Český Těšín, příspěvková organizace</t>
  </si>
  <si>
    <t>00305847</t>
  </si>
  <si>
    <t>Muzeum Těšínska, příspěvková organizace</t>
  </si>
  <si>
    <t>00095630</t>
  </si>
  <si>
    <t>Muzeum Beskyd Frýdek-Místek, příspěvková organizace</t>
  </si>
  <si>
    <t>00095354</t>
  </si>
  <si>
    <t>Muzeum v Bruntále, příspěvková organizace</t>
  </si>
  <si>
    <t>00096296</t>
  </si>
  <si>
    <t>Muzeum Novojičínska, příspěvková organizace</t>
  </si>
  <si>
    <t>Příspěvkové organizace v odvětví kultury a památkové péče celkem</t>
  </si>
  <si>
    <t>Výsledek hospodaření za rok 2019 u příspěvkových organizací 
v odvětví sociálních věcí</t>
  </si>
  <si>
    <t>00846350</t>
  </si>
  <si>
    <t>Sagapo, příspěvková organizace, Bruntál</t>
  </si>
  <si>
    <t>00846384</t>
  </si>
  <si>
    <t>Harmonie, příspěvková organizace, Krnov</t>
  </si>
  <si>
    <t>00847046</t>
  </si>
  <si>
    <t>Náš svět, příspěvková organizace, Pržno</t>
  </si>
  <si>
    <t>00847330</t>
  </si>
  <si>
    <t>Nový domov, příspěvková organizace, Karviná</t>
  </si>
  <si>
    <t>00847348</t>
  </si>
  <si>
    <t>Domov Březiny, příspěvková organizace, Petřvald</t>
  </si>
  <si>
    <t>00847372</t>
  </si>
  <si>
    <t>Domov Jistoty, příspěvková organizace, Bohumín</t>
  </si>
  <si>
    <t>00847461</t>
  </si>
  <si>
    <t>Benjamín, příspěvková organizace, Petřvald</t>
  </si>
  <si>
    <t>00847267</t>
  </si>
  <si>
    <t>Centrum psychologické pomoci, příspěvková organizace, Karviná</t>
  </si>
  <si>
    <t>48804860</t>
  </si>
  <si>
    <t>Domov NaNovo, příspěvková organizace, Studénka</t>
  </si>
  <si>
    <t>48804878</t>
  </si>
  <si>
    <t>Domov Příbor, příspěvková organizace</t>
  </si>
  <si>
    <t>48804894</t>
  </si>
  <si>
    <t>Domov Odry, příspěvková organizace</t>
  </si>
  <si>
    <t>48804843</t>
  </si>
  <si>
    <t>Domov Hortenzie, příspěvková organizace, Frenštát pod Radhoštěm</t>
  </si>
  <si>
    <t>48804886</t>
  </si>
  <si>
    <t>Domov Duha, příspěvková organizace, Nový Jičín</t>
  </si>
  <si>
    <t>00016772</t>
  </si>
  <si>
    <t>Domov Bílá Opava, příspěvková organizace, Opava</t>
  </si>
  <si>
    <t>Dětský domov Janovice u Rýmařova, příspěvková organizace</t>
  </si>
  <si>
    <t>Dětské centrum Čtyřlístek, příspěvková organizace, Opava</t>
  </si>
  <si>
    <t>71197052</t>
  </si>
  <si>
    <t>Zámek Dolní Životice, příspěvková organizace</t>
  </si>
  <si>
    <t>71197044</t>
  </si>
  <si>
    <t>Fontána, příspěvková organizace, Hlučín</t>
  </si>
  <si>
    <t>71197036</t>
  </si>
  <si>
    <t>Sírius, příspěvková organizace, Opava</t>
  </si>
  <si>
    <t>71197001</t>
  </si>
  <si>
    <t>Domov Na zámku, příspěvková organizace, Kyjovice</t>
  </si>
  <si>
    <t>71196951</t>
  </si>
  <si>
    <t>Domov Vítkov, příspěvková organizace</t>
  </si>
  <si>
    <t>71197010</t>
  </si>
  <si>
    <t>Domov Letokruhy, příspěvková organizace, Budišov nad Budišovkou</t>
  </si>
  <si>
    <t>Příspěvkové organizace v odvětví sociálních věcí celkem</t>
  </si>
  <si>
    <t>00842761</t>
  </si>
  <si>
    <t>Matiční gymnázium, Ostrava, příspěvková organizace</t>
  </si>
  <si>
    <t>00842753</t>
  </si>
  <si>
    <t>Gymnázium Hladnov a Jazyková škola s právem státní jazykové zkoušky, Ostrava, příspěvková organizace</t>
  </si>
  <si>
    <t>00842745</t>
  </si>
  <si>
    <t>Gymnázium, Ostrava-Hrabůvka, příspěvková organizace</t>
  </si>
  <si>
    <t>00602159</t>
  </si>
  <si>
    <t>Gymnázium Olgy Havlové, Ostrava-Poruba, příspěvková organizace</t>
  </si>
  <si>
    <t>00842702</t>
  </si>
  <si>
    <t>Wichterlovo gymnázium, Ostrava-Poruba, příspěvková organizace</t>
  </si>
  <si>
    <t>00842737</t>
  </si>
  <si>
    <t>Gymnázium, Ostrava-Zábřeh, Volgogradská 6a, příspěvková organizace</t>
  </si>
  <si>
    <t>61989011</t>
  </si>
  <si>
    <t>Jazykové gymnázium Pavla Tigrida, Ostrava-Poruba, příspěvková organizace</t>
  </si>
  <si>
    <t>00602060</t>
  </si>
  <si>
    <t>Sportovní gymnázium Dany a Emila Zátopkových, Ostrava, příspěvková organizace</t>
  </si>
  <si>
    <t>62331205</t>
  </si>
  <si>
    <t>Gymnázium Františka Živného, Bohumín, Jana Palacha 794, příspěvková organizace</t>
  </si>
  <si>
    <t>62331639</t>
  </si>
  <si>
    <t>Gymnázium Josefa Božka, Český Těšín, příspěvková organizace</t>
  </si>
  <si>
    <t>62331493</t>
  </si>
  <si>
    <t>Polské gymnázium - Polskie Gimnazjum im. Juliusza Słowackiego, Český Těšín, příspěvková organizace</t>
  </si>
  <si>
    <t>62331558</t>
  </si>
  <si>
    <t>Gymnázium, Havířov-Město, Komenského 2, příspěvková organizace</t>
  </si>
  <si>
    <t>62331582</t>
  </si>
  <si>
    <t>Gymnázium, Havířov-Podlesí, příspěvková organizace</t>
  </si>
  <si>
    <t>62331795</t>
  </si>
  <si>
    <t>Gymnázium, Karviná, příspěvková organizace</t>
  </si>
  <si>
    <t>62331540</t>
  </si>
  <si>
    <t>Gymnázium a Obchodní akademie, Orlová, příspěvková organizace</t>
  </si>
  <si>
    <t>00601667</t>
  </si>
  <si>
    <t>Gymnázium Mikuláše Koperníka, Bílovec, příspěvková organizace</t>
  </si>
  <si>
    <t>00601659</t>
  </si>
  <si>
    <t>Gymnázium a Střední průmyslová škola elektrotechniky a informatiky, Frenštát pod Radhoštěm, příspěvková organizace</t>
  </si>
  <si>
    <t>00601675</t>
  </si>
  <si>
    <t>Gymnázium, Nový Jičín, příspěvková organizace</t>
  </si>
  <si>
    <t>00601641</t>
  </si>
  <si>
    <t>Masarykovo gymnázium, Příbor, příspěvková organizace</t>
  </si>
  <si>
    <t>47813091</t>
  </si>
  <si>
    <t>Gymnázium Josefa Kainara, Hlučín, příspěvková organizace</t>
  </si>
  <si>
    <t>47813113</t>
  </si>
  <si>
    <t>Mendelovo gymnázium, Opava, příspěvková organizace</t>
  </si>
  <si>
    <t>47813075</t>
  </si>
  <si>
    <t>Slezské gymnázium, Opava, příspěvková organizace</t>
  </si>
  <si>
    <t>00601411</t>
  </si>
  <si>
    <t>Gymnázium Petra Bezruče, Frýdek-Místek, příspěvková organizace</t>
  </si>
  <si>
    <t>00846881</t>
  </si>
  <si>
    <t>Gymnázium a Střední odborná škola, Frýdek-Místek, Cihelní 410, příspěvková organizace</t>
  </si>
  <si>
    <t>00601403</t>
  </si>
  <si>
    <t>Gymnázium, Frýdlant nad Ostravicí, nám. T. G. Masaryka 1260, příspěvková organizace</t>
  </si>
  <si>
    <t>00601390</t>
  </si>
  <si>
    <t>Gymnázium, Třinec, příspěvková organizace</t>
  </si>
  <si>
    <t>00601357</t>
  </si>
  <si>
    <t>Všeobecné a sportovní gymnázium, Bruntál, příspěvková organizace</t>
  </si>
  <si>
    <t>00601349</t>
  </si>
  <si>
    <t>Gymnázium, Krnov, příspěvková organizace</t>
  </si>
  <si>
    <t>00601331</t>
  </si>
  <si>
    <t>Gymnázium a Střední odborná škola, Rýmařov, příspěvková organizace</t>
  </si>
  <si>
    <t>00602132</t>
  </si>
  <si>
    <t>Střední průmyslová škola elektrotechniky a informatiky, Ostrava, příspěvková organizace</t>
  </si>
  <si>
    <t>00602124</t>
  </si>
  <si>
    <t>Střední průmyslová škola chemická akademika Heyrovského, Ostrava, příspěvková organizace</t>
  </si>
  <si>
    <t>00602116</t>
  </si>
  <si>
    <t>Střední průmyslová škola stavební, Ostrava, příspěvková organizace</t>
  </si>
  <si>
    <t>00602141</t>
  </si>
  <si>
    <t>Střední průmyslová škola, Ostrava-Vítkovice, příspěvková organizace</t>
  </si>
  <si>
    <t>00602086</t>
  </si>
  <si>
    <t>Obchodní akademie a Vyšší odborná škola sociální, Ostrava-Mariánské Hory, příspěvková organizace</t>
  </si>
  <si>
    <t>00602094</t>
  </si>
  <si>
    <t>Obchodní akademie, Ostrava-Poruba, příspěvková organizace</t>
  </si>
  <si>
    <t>00602027</t>
  </si>
  <si>
    <t>Střední zahradnická škola, Ostrava, příspěvková organizace</t>
  </si>
  <si>
    <t>00602078</t>
  </si>
  <si>
    <t>Janáčkova konzervatoř v Ostravě, příspěvková organizace</t>
  </si>
  <si>
    <t>00602051</t>
  </si>
  <si>
    <t>Střední umělecká škola, Ostrava, příspěvková organizace</t>
  </si>
  <si>
    <t>00600920</t>
  </si>
  <si>
    <t>Střední zdravotnická škola a Vyšší odborná škola zdravotnická, Ostrava, příspěvková organizace</t>
  </si>
  <si>
    <t>62331574</t>
  </si>
  <si>
    <t>Střední průmyslová škola elektrotechnická, Havířov, příspěvková organizace</t>
  </si>
  <si>
    <t>62331566</t>
  </si>
  <si>
    <t>Střední průmyslová škola stavební, Havířov, příspěvková organizace</t>
  </si>
  <si>
    <t>62331515</t>
  </si>
  <si>
    <t>Střední průmyslová škola, Karviná, příspěvková organizace</t>
  </si>
  <si>
    <t>60337320</t>
  </si>
  <si>
    <t>Obchodní akademie, Český Těšín, příspěvková organizace</t>
  </si>
  <si>
    <t>00844985</t>
  </si>
  <si>
    <t>Střední zdravotnická škola, Karviná, příspěvková organizace</t>
  </si>
  <si>
    <t>00601624</t>
  </si>
  <si>
    <t>Vyšší odborná škola, Střední odborná škola a Střední odborné učiliště, Kopřivnice, příspěvková organizace</t>
  </si>
  <si>
    <t>00845027</t>
  </si>
  <si>
    <t>Mendelova střední škola, Nový Jičín, příspěvková organizace</t>
  </si>
  <si>
    <t>00601152</t>
  </si>
  <si>
    <t>Střední zdravotnická škola, Opava, příspěvková organizace</t>
  </si>
  <si>
    <t>47813083</t>
  </si>
  <si>
    <t>Obchodní akademie a Střední odborná škola logistická, Opava, příspěvková organizace</t>
  </si>
  <si>
    <t>47813148</t>
  </si>
  <si>
    <t>Střední průmyslová škola stavební, Opava, příspěvková organizace</t>
  </si>
  <si>
    <t>47813121</t>
  </si>
  <si>
    <t>Střední škola průmyslová a umělecká, Opava, příspěvková organizace</t>
  </si>
  <si>
    <t>47813130</t>
  </si>
  <si>
    <t>Masarykova střední škola zemědělská a Vyšší odborná škola, Opava, příspěvková organizace</t>
  </si>
  <si>
    <t>00601381</t>
  </si>
  <si>
    <t>Střední průmyslová škola, Obchodní akademie a Jazyková škola s právem státní jazykové zkoušky, Frýdek-Místek, příspěvková organizace</t>
  </si>
  <si>
    <t>00561151</t>
  </si>
  <si>
    <t>Střední zdravotnická škola, Frýdek-Místek, příspěvková organizace</t>
  </si>
  <si>
    <t>14450909</t>
  </si>
  <si>
    <t>Střední odborná škola dopravy a cestovního ruchu, Krnov, příspěvková organizace</t>
  </si>
  <si>
    <t>00601292</t>
  </si>
  <si>
    <t>Střední pedagogická škola a Střední zdravotnická škola, Krnov, příspěvková organizace</t>
  </si>
  <si>
    <t>00601322</t>
  </si>
  <si>
    <t>Střední průmyslová škola a Obchodní akademie, Bruntál, příspěvková organizace</t>
  </si>
  <si>
    <t>70947911</t>
  </si>
  <si>
    <t>Střední odborná škola waldorfská, Ostrava, příspěvková organizace</t>
  </si>
  <si>
    <t>72547651</t>
  </si>
  <si>
    <t>Střední škola hotelnictví a služeb a Vyšší odborná škola, Opava, příspěvková organizace</t>
  </si>
  <si>
    <t>00845329</t>
  </si>
  <si>
    <t>Střední škola teleinformatiky, Ostrava, příspěvková organizace</t>
  </si>
  <si>
    <t>00845213</t>
  </si>
  <si>
    <t>Střední škola stavební a dřevozpracující, Ostrava, příspěvková organizace</t>
  </si>
  <si>
    <t>00577260</t>
  </si>
  <si>
    <t>Střední škola společného stravování, Ostrava-Hrabůvka, příspěvková organizace</t>
  </si>
  <si>
    <t>14451093</t>
  </si>
  <si>
    <t>Střední škola technická a dopravní, Ostrava-Vítkovice, příspěvková organizace</t>
  </si>
  <si>
    <t>13644327</t>
  </si>
  <si>
    <t>Střední škola elektrotechnická, Ostrava, Na Jízdárně 30, příspěvková organizace</t>
  </si>
  <si>
    <t>00575933</t>
  </si>
  <si>
    <t>Střední škola služeb a podnikání, Ostrava-Poruba, příspěvková organizace</t>
  </si>
  <si>
    <t>66932581</t>
  </si>
  <si>
    <t>Střední škola, Bohumín, příspěvková organizace</t>
  </si>
  <si>
    <t>68321261</t>
  </si>
  <si>
    <t>Střední škola technických oborů, Havířov-Šumbark, Lidická 1a/600, příspěvková organizace</t>
  </si>
  <si>
    <t>13644271</t>
  </si>
  <si>
    <t>Střední škola, Havířov-Prostřední Suchá, příspěvková organizace</t>
  </si>
  <si>
    <t>13644289</t>
  </si>
  <si>
    <t>Střední škola, Havířov-Šumbark, Sýkorova 1/613, příspěvková organizace</t>
  </si>
  <si>
    <t>00577235</t>
  </si>
  <si>
    <t>Albrechtova střední škola, Český Těšín, příspěvková organizace</t>
  </si>
  <si>
    <t>13644254</t>
  </si>
  <si>
    <t>Střední škola techniky a služeb, Karviná, příspěvková organizace</t>
  </si>
  <si>
    <t>13644297</t>
  </si>
  <si>
    <t>Střední škola a Základní škola, Havířov-Šumbark, příspěvková organizace</t>
  </si>
  <si>
    <t>00576441</t>
  </si>
  <si>
    <t>Hotelová škola, Frenštát pod Radhoštěm, příspěvková organizace</t>
  </si>
  <si>
    <t>00848077</t>
  </si>
  <si>
    <t>Střední škola technická a zemědělská, Nový Jičín, příspěvková organizace</t>
  </si>
  <si>
    <t>00577910</t>
  </si>
  <si>
    <t>Střední škola, Odry, příspěvková organizace</t>
  </si>
  <si>
    <t>00601594</t>
  </si>
  <si>
    <t>Odborné učiliště a Praktická škola, Nový Jičín, příspěvková organizace</t>
  </si>
  <si>
    <t>18054455</t>
  </si>
  <si>
    <t>Střední odborné učiliště stavební, Opava, příspěvková organizace</t>
  </si>
  <si>
    <t>00845299</t>
  </si>
  <si>
    <t>Střední škola technická, Opava, Kolofíkovo nábřeží 51, příspěvková organizace</t>
  </si>
  <si>
    <t>00601837</t>
  </si>
  <si>
    <t>Odborné učiliště a Praktická škola, Hlučín, příspěvková organizace</t>
  </si>
  <si>
    <t>00844691</t>
  </si>
  <si>
    <t>Střední odborná škola, Frýdek-Místek, příspěvková organizace</t>
  </si>
  <si>
    <t>13644301</t>
  </si>
  <si>
    <t>Střední škola řemesel, Frýdek-Místek, příspěvková organizace</t>
  </si>
  <si>
    <t>00577243</t>
  </si>
  <si>
    <t>Střední škola gastronomie, oděvnictví a služeb, Frýdek-Místek, příspěvková organizace</t>
  </si>
  <si>
    <t>63731371</t>
  </si>
  <si>
    <t>Střední škola automobilní, Krnov, příspěvková organizace</t>
  </si>
  <si>
    <t>00846279</t>
  </si>
  <si>
    <t>Střední škola průmyslová, Krnov, příspěvková organizace</t>
  </si>
  <si>
    <t>13643479</t>
  </si>
  <si>
    <t>Střední odborná škola, Bruntál, příspěvková organizace</t>
  </si>
  <si>
    <t>00100307</t>
  </si>
  <si>
    <t>Střední odborná škola a Základní škola, Město Albrechtice, příspěvková organizace</t>
  </si>
  <si>
    <t>00100340</t>
  </si>
  <si>
    <t>Střední odborná škola a Střední odborné učiliště podnikání a služeb, Jablunkov, Školní 416, příspěvková organizace</t>
  </si>
  <si>
    <t>64628141</t>
  </si>
  <si>
    <t>Mateřská škola logopedická, Ostrava-Poruba, U Školky 1621, příspěvková organizace</t>
  </si>
  <si>
    <t>64628124</t>
  </si>
  <si>
    <t>Mateřská škola logopedická, Ostrava-Poruba, Na Robinsonce 1646, příspěvková organizace</t>
  </si>
  <si>
    <t>00601985</t>
  </si>
  <si>
    <t>Základní škola pro sluchově postižené a Mateřská škola pro sluchově postižené, Ostrava-Poruba, příspěvková organizace</t>
  </si>
  <si>
    <t>00601977</t>
  </si>
  <si>
    <t>Základní škola speciální, Ostrava-Slezská Ostrava, příspěvková organizace</t>
  </si>
  <si>
    <t>61989258</t>
  </si>
  <si>
    <t>Dětský domov a Školní jídelna, Ostrava-Slezská Ostrava, Na Vizině 28, příspěvková organizace</t>
  </si>
  <si>
    <t>13644319</t>
  </si>
  <si>
    <t>Střední škola prof. Zdeňka Matějčka, Ostrava-Poruba, příspěvková organizace</t>
  </si>
  <si>
    <t>60337389</t>
  </si>
  <si>
    <t>Mateřská škola Paraplíčko, Havířov, příspěvková organizace</t>
  </si>
  <si>
    <t>60337346</t>
  </si>
  <si>
    <t>Mateřská škola Klíček, Karviná-Hranice, Einsteinova 2849, příspěvková organizace</t>
  </si>
  <si>
    <t>66741335</t>
  </si>
  <si>
    <t>Základní škola speciální a Mateřská škola speciální, Nový Jičín, Komenského 64, příspěvková organizace</t>
  </si>
  <si>
    <t>47813474</t>
  </si>
  <si>
    <t>Mateřská škola Eliška, Opava, příspěvková organizace</t>
  </si>
  <si>
    <t>64628159</t>
  </si>
  <si>
    <t>Základní škola a Mateřská škola, Ostrava-Poruba, Ukrajinská 19, příspěvková organizace</t>
  </si>
  <si>
    <t>61989274</t>
  </si>
  <si>
    <t>Základní škola, Ostrava-Zábřeh, Kpt. Vajdy 1a, příspěvková organizace</t>
  </si>
  <si>
    <t>61989266</t>
  </si>
  <si>
    <t>Základní škola, Ostrava-Hrabůvka, U Haldy 66, příspěvková organizace</t>
  </si>
  <si>
    <t>64628205</t>
  </si>
  <si>
    <t>Základní škola, Ostrava-Mariánské Hory, Karasova 6, příspěvková organizace</t>
  </si>
  <si>
    <t>64628183</t>
  </si>
  <si>
    <t>Základní škola, Ostrava-Poruba, Čkalovova 942, příspěvková organizace</t>
  </si>
  <si>
    <t>63024616</t>
  </si>
  <si>
    <t>Střední škola, Základní škola a Mateřská škola, Karviná, příspěvková organizace</t>
  </si>
  <si>
    <t>70640700</t>
  </si>
  <si>
    <t>Základní škola a Mateřská škola, Nový Jičín, Dlouhá 54, příspěvková organizace</t>
  </si>
  <si>
    <t>70640696</t>
  </si>
  <si>
    <t>Základní škola a Mateřská škola při lázních, Klimkovice, příspěvková organizace</t>
  </si>
  <si>
    <t>64125912</t>
  </si>
  <si>
    <t>Základní škola a Mateřská škola Motýlek, Kopřivnice, Smetanova 1122, příspěvková organizace</t>
  </si>
  <si>
    <t>70640718</t>
  </si>
  <si>
    <t>Základní škola, Frenštát pod Radhoštěm, Tyršova 1053, příspěvková organizace</t>
  </si>
  <si>
    <t>62330268</t>
  </si>
  <si>
    <t>Dětský domov Loreta a Školní jídelna, Fulnek, příspěvková organizace</t>
  </si>
  <si>
    <t>62330390</t>
  </si>
  <si>
    <t>Základní škola Floriána Bayera, Kopřivnice, Štramberská 189, příspěvková organizace</t>
  </si>
  <si>
    <t>47813482</t>
  </si>
  <si>
    <t>Základní škola, Opava, Havlíčkova 1, příspěvková organizace</t>
  </si>
  <si>
    <t>47813491</t>
  </si>
  <si>
    <t>Základní škola při zdravotnickém zařízení a Mateřská škola při zdravotnickém zařízení, Opava, Olomoucká 88, příspěvková organizace</t>
  </si>
  <si>
    <t>47813199</t>
  </si>
  <si>
    <t>Základní škola, Hlučín, Gen. Svobody 8, příspěvková organizace</t>
  </si>
  <si>
    <t>47813211</t>
  </si>
  <si>
    <t>Základní škola a Praktická škola, Opava, Slezského odboje 5, příspěvková organizace</t>
  </si>
  <si>
    <t>47813563</t>
  </si>
  <si>
    <t>Dětský domov a Školní jídelna, Radkov-Dubová 141, příspěvková organizace</t>
  </si>
  <si>
    <t>47813571</t>
  </si>
  <si>
    <t>Střední škola, Dětský domov a Školní jídelna, Velké Heraltice, příspěvková organizace</t>
  </si>
  <si>
    <t>47813172</t>
  </si>
  <si>
    <t>Základní škola, Vítkov, nám. J. Zajíce č. 1, příspěvková organizace</t>
  </si>
  <si>
    <t>69610134</t>
  </si>
  <si>
    <t>Střední škola, Základní škola a Mateřská škola, Frýdek-Místek, příspěvková organizace</t>
  </si>
  <si>
    <t>70632090</t>
  </si>
  <si>
    <t>Základní škola a Mateřská škola, Frýdlant nad Ostravicí, Náměstí 7, příspěvková organizace</t>
  </si>
  <si>
    <t>69610126</t>
  </si>
  <si>
    <t>Střední škola, Základní škola a Mateřská škola, Třinec, Jablunkovská 241, příspěvková organizace</t>
  </si>
  <si>
    <t>Základní škola, Dětský domov, Školní družina a Školní jídelna, Vrbno p. Pradědem, nám. Sv. Michala 17, příspěvková organizace</t>
  </si>
  <si>
    <t>60802669</t>
  </si>
  <si>
    <t>Základní škola, Bruntál, Rýmařovská 15, příspěvková organizace</t>
  </si>
  <si>
    <t>60802561</t>
  </si>
  <si>
    <t>Základní škola, Rýmařov, Školní náměstí 1, příspěvková organizace</t>
  </si>
  <si>
    <t>71172050</t>
  </si>
  <si>
    <t>Základní škola, Ostrava-Slezská Ostrava, Na Vizině 28, příspěvková organizace</t>
  </si>
  <si>
    <t>61989207</t>
  </si>
  <si>
    <t>Základní umělecká škola, Ostrava - Moravská Ostrava, Sokolská třída 15, příspěvková organizace</t>
  </si>
  <si>
    <t>61989185</t>
  </si>
  <si>
    <t>Základní umělecká škola Eduarda Marhuly, Ostrava - Mariánské Hory, Hudební 6, příspěvková organizace</t>
  </si>
  <si>
    <t>61989177</t>
  </si>
  <si>
    <t>Základní umělecká škola, Ostrava - Petřkovice, Hlučínská 7, příspěvková organizace</t>
  </si>
  <si>
    <t>61989193</t>
  </si>
  <si>
    <t>Základní umělecká škola Edvarda Runda, Ostrava - Slezská Ostrava, Keltičkova 4, příspěvková organizace</t>
  </si>
  <si>
    <t>61989223</t>
  </si>
  <si>
    <t>Základní umělecká škola Viléma Petrželky, Ostrava - Hrabůvka, Edisonova 90, příspěvková organizace</t>
  </si>
  <si>
    <t>63731983</t>
  </si>
  <si>
    <t>Základní umělecká škola, Ostrava - Zábřeh, Sologubova 9A, příspěvková organizace</t>
  </si>
  <si>
    <t>64628116</t>
  </si>
  <si>
    <t>Základní umělecká škola Leoše Janáčka, Ostrava - Vítkovice, příspěvková organizace</t>
  </si>
  <si>
    <t>64628221</t>
  </si>
  <si>
    <t>Základní umělecká škola, Ostrava - Poruba, J. Valčíka 4413, příspěvková organizace</t>
  </si>
  <si>
    <t>61989231</t>
  </si>
  <si>
    <t>Základní umělecká škola Heleny Salichové, Ostrava - Polanka n/O, 1. května 330, příspěvková organizace</t>
  </si>
  <si>
    <t>62331701</t>
  </si>
  <si>
    <t>Základní umělecká škola, Bohumín - Nový Bohumín, Žižkova 620, příspěvková organizace</t>
  </si>
  <si>
    <t>68899106</t>
  </si>
  <si>
    <t>Základní umělecká škola Pavla Kalety, Český Těšín, příspěvková organizace</t>
  </si>
  <si>
    <t>62331663</t>
  </si>
  <si>
    <t>Základní umělecká škola Bohuslava Martinů, Havířov - Město, Na Schodech 1, příspěvková organizace</t>
  </si>
  <si>
    <t>62331647</t>
  </si>
  <si>
    <t>Základní umělecká škola Leoše Janáčka, Havířov, příspěvková organizace</t>
  </si>
  <si>
    <t>68899092</t>
  </si>
  <si>
    <t>Základní umělecká škola Bedřicha Smetany, Karviná-Mizerov, příspěvková organizace</t>
  </si>
  <si>
    <t>62331680</t>
  </si>
  <si>
    <t>Základní umělecká škola J. R. Míši, Orlová, příspěvková organizace</t>
  </si>
  <si>
    <t>62331698</t>
  </si>
  <si>
    <t>Základní umělecká škola, Rychvald, Orlovská 495, příspěvková organizace</t>
  </si>
  <si>
    <t>62330276</t>
  </si>
  <si>
    <t>Základní umělecká škola, Bílovec, Pivovarská 124, příspěvková organizace</t>
  </si>
  <si>
    <t>62330357</t>
  </si>
  <si>
    <t>Základní umělecká škola, Frenštát pod Radhoštěm, Tyršova 955, příspěvková organizace</t>
  </si>
  <si>
    <t>62330420</t>
  </si>
  <si>
    <t>Základní umělecká škola, Klimkovice, Lidická 5, příspěvková organizace</t>
  </si>
  <si>
    <t>62330322</t>
  </si>
  <si>
    <t>Základní umělecká škola Zdeňka Buriana, Kopřivnice, příspěvková organizace</t>
  </si>
  <si>
    <t>62330292</t>
  </si>
  <si>
    <t>Základní umělecká škola, Nový Jičín, Derkova 1, příspěvková organizace</t>
  </si>
  <si>
    <t>62330373</t>
  </si>
  <si>
    <t>Základní umělecká škola, Odry, příspěvková organizace</t>
  </si>
  <si>
    <t>49590928</t>
  </si>
  <si>
    <t>Základní umělecká škola, Příbor, Lidická 50, příspěvková organizace</t>
  </si>
  <si>
    <t>62330349</t>
  </si>
  <si>
    <t>Základní umělecká škola J. A. Komenského, Studénka, příspěvková organizace</t>
  </si>
  <si>
    <t>47813539</t>
  </si>
  <si>
    <t>Základní umělecká škola Vladislava Vančury, Háj ve Slezsku, příspěvková organizace</t>
  </si>
  <si>
    <t>00849910</t>
  </si>
  <si>
    <t>Základní umělecká škola Pavla Josefa Vejvanovského, Hlučín, příspěvková organizace</t>
  </si>
  <si>
    <t>47813504</t>
  </si>
  <si>
    <t>Základní umělecká škola, Hradec nad Moravicí, Zámecká 313, příspěvková organizace</t>
  </si>
  <si>
    <t>47813512</t>
  </si>
  <si>
    <t>Základní umělecká škola, Opava, příspěvková organizace</t>
  </si>
  <si>
    <t>47813598</t>
  </si>
  <si>
    <t>Základní umělecká škola, Vítkov, Lidická 639, příspěvková organizace</t>
  </si>
  <si>
    <t>64120384</t>
  </si>
  <si>
    <t>Základní umělecká škola Leoše Janáčka, Frýdlant nad Ostravicí, příspěvková organizace</t>
  </si>
  <si>
    <t>64120392</t>
  </si>
  <si>
    <t>Základní umělecká škola, Jablunkov, příspěvková organizace</t>
  </si>
  <si>
    <t>61955574</t>
  </si>
  <si>
    <t>Základní umělecká škola, Třinec, Třanovského 596, příspěvková organizace</t>
  </si>
  <si>
    <t>60780568</t>
  </si>
  <si>
    <t>Základní umělecká škola, Bruntál, nám. J. Žižky 6, příspěvková organizace</t>
  </si>
  <si>
    <t>60780541</t>
  </si>
  <si>
    <t>Základní umělecká škola, Krnov, Hlavní náměstí 9, příspěvková organizace</t>
  </si>
  <si>
    <t>60780487</t>
  </si>
  <si>
    <t>Základní umělecká škola, Město Albrechtice, Tyršova 1, příspěvková organizace</t>
  </si>
  <si>
    <t>00852481</t>
  </si>
  <si>
    <t>Základní umělecká škola, Rýmařov, Čapkova 6, příspěvková organizace</t>
  </si>
  <si>
    <t>00847925</t>
  </si>
  <si>
    <t>Krajské středisko volného času JUVENTUS, Karviná, příspěvková organizace</t>
  </si>
  <si>
    <t>45234370</t>
  </si>
  <si>
    <t>Pedagogicko-psychologická poradna, Ostrava-Zábřeh, příspěvková organizace</t>
  </si>
  <si>
    <t>00602001</t>
  </si>
  <si>
    <t>Domov mládeže a Školní jídelna-výdejna, Ostrava-Hrabůvka, Krakovská 1095, příspěvková organizace</t>
  </si>
  <si>
    <t>62331752</t>
  </si>
  <si>
    <t>Pedagogicko-psychologická poradna, Karviná, příspěvková organizace</t>
  </si>
  <si>
    <t>62330381</t>
  </si>
  <si>
    <t>Pedagogicko-psychologická poradna, Nový Jičín, příspěvková organizace</t>
  </si>
  <si>
    <t>62330403</t>
  </si>
  <si>
    <t>Krajské zařízení pro další vzdělávání pedagogických pracovníků a informační centrum, Nový Jičín, příspěvková organizace</t>
  </si>
  <si>
    <t>00098752</t>
  </si>
  <si>
    <t>Školní statek, Opava, příspěvková organizace</t>
  </si>
  <si>
    <t>00849936</t>
  </si>
  <si>
    <t>Pedagogicko-psychologická poradna, Opava, příspěvková organizace</t>
  </si>
  <si>
    <t>47813369</t>
  </si>
  <si>
    <t>Zařízení školního stravování Matiční dům, Opava, Rybí trh 7-8, příspěvková organizace</t>
  </si>
  <si>
    <t>60045922</t>
  </si>
  <si>
    <t>Pedagogicko-psychologická poradna, Frýdek-Místek, příspěvková organizace</t>
  </si>
  <si>
    <t>60802774</t>
  </si>
  <si>
    <t>Pedagogicko-psychologická poradna, Bruntál, příspěvková organizace</t>
  </si>
  <si>
    <t>61989321</t>
  </si>
  <si>
    <t>Dětský domov Úsměv a Školní jídelna, Ostrava-Slezská Ostrava, Bukovanského 25, příspěvková organizace</t>
  </si>
  <si>
    <t>61989339</t>
  </si>
  <si>
    <t>Dětský domov a Školní jídelna, Ostrava-Hrabová, Reymontova 2a, příspěvková organizace</t>
  </si>
  <si>
    <t>48004774</t>
  </si>
  <si>
    <t>Dětský domov a Školní jídelna, Havířov-Podlesí, Čelakovského 1, příspěvková organizace</t>
  </si>
  <si>
    <t>48004898</t>
  </si>
  <si>
    <t>Dětský domov SRDCE a Školní jídelna, Karviná-Fryštát, Vydmuchov 10, příspěvková organizace</t>
  </si>
  <si>
    <t>47658061</t>
  </si>
  <si>
    <t>Dětský domov a Školní jídelna, Nový Jičín, Revoluční 56, příspěvková organizace</t>
  </si>
  <si>
    <t>47998296</t>
  </si>
  <si>
    <t>Dětský domov a Školní jídelna, Příbor, Masarykova 607, příspěvková organizace</t>
  </si>
  <si>
    <t>47813466</t>
  </si>
  <si>
    <t>Dětský domov a Školní jídelna, Budišov nad Budišovkou, příspěvková organizace</t>
  </si>
  <si>
    <t>47811927</t>
  </si>
  <si>
    <t>Dětský domov a Školní jídelna, Melč 4, příspěvková organizace</t>
  </si>
  <si>
    <t>47811919</t>
  </si>
  <si>
    <t>Dětský domov a Školní jídelna, Opava, Rybí trh 14, příspěvková organizace</t>
  </si>
  <si>
    <t>68334222</t>
  </si>
  <si>
    <t>Dětský domov a Školní jídelna, Frýdek-Místek, příspěvková organizace</t>
  </si>
  <si>
    <t>60043661</t>
  </si>
  <si>
    <t>Dětský domov a Školní jídelna, Čeladná 87, příspěvková organizace</t>
  </si>
  <si>
    <t>00852732</t>
  </si>
  <si>
    <t>Dětský domov a Školní jídelna, Lichnov 253, příspěvková organizace</t>
  </si>
  <si>
    <t>07331533</t>
  </si>
  <si>
    <t>Vzdělávací a sportovní centrum, Bílá, příspěvková organizace</t>
  </si>
  <si>
    <t>Příspěvkové organizace v odvětví školství, mládeže a sportu celkem</t>
  </si>
  <si>
    <t>Výsledek hospodaření za rok 2019 u příspěvkových organizací 
v odvětví zdravotnictví</t>
  </si>
  <si>
    <t>00844641</t>
  </si>
  <si>
    <t>Sdružené zdravotnické zařízení Krnov, příspěvková organizace</t>
  </si>
  <si>
    <t>00534188</t>
  </si>
  <si>
    <t>Nemocnice ve Frýdku-Místku, příspěvková organizace</t>
  </si>
  <si>
    <t>00534242</t>
  </si>
  <si>
    <t>Nemocnice Třinec, příspěvková organizace</t>
  </si>
  <si>
    <t>00534200</t>
  </si>
  <si>
    <t>Odborný léčebný ústav Metylovice-Moravskoslezské sanatorium, příspěvková organizace</t>
  </si>
  <si>
    <t>00844853</t>
  </si>
  <si>
    <t>Nemocnice s poliklinikou Karviná-Ráj, příspěvková organizace</t>
  </si>
  <si>
    <t>00844896</t>
  </si>
  <si>
    <t>Nemocnice s poliklinikou Havířov, příspěvková organizace</t>
  </si>
  <si>
    <t>47813750</t>
  </si>
  <si>
    <t>Slezská nemocnice v Opavě, příspěvková organizace</t>
  </si>
  <si>
    <t>Zdravotnická záchranná služba Moravskoslezského kraje, příspěvková organizace, Ostrava</t>
  </si>
  <si>
    <t>Příspěvkové organizace v odvětví zdravotnictví celkem</t>
  </si>
  <si>
    <t>00852619</t>
  </si>
  <si>
    <t>SUMÁŘ ÚČETNÍCH VÝKAZŮ ZA ROK 2019</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</si>
  <si>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</si>
  <si>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</si>
  <si>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</si>
  <si>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</si>
  <si>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</si>
  <si>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</si>
  <si>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</si>
  <si>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</si>
  <si>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</si>
  <si>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</si>
  <si>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</si>
  <si>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</si>
  <si>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</si>
  <si>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</si>
  <si>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</si>
  <si>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</si>
  <si>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</si>
  <si>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</si>
  <si>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</si>
  <si>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</si>
  <si>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</si>
  <si>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Ocenitelná práva</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</si>
  <si>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</si>
  <si>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</si>
  <si>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</si>
  <si>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</si>
  <si>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</si>
  <si>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</si>
  <si>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</si>
  <si>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</si>
  <si>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</si>
  <si>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</si>
  <si>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</si>
  <si>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</si>
  <si>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</si>
  <si>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</si>
  <si>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Poskytnuté zálohy na dlouhodobý nehmotný majetek</t>
  </si>
  <si>
    <t>051</t>
  </si>
  <si>
    <t>A.I.9.</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</si>
  <si>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</si>
  <si>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</si>
  <si>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</si>
  <si>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</si>
  <si>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</si>
  <si>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</si>
  <si>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</si>
  <si>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</si>
  <si>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</si>
  <si>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</si>
  <si>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</si>
  <si>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</si>
  <si>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</si>
  <si>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</si>
  <si>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</si>
  <si>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</si>
  <si>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</si>
  <si>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</si>
  <si>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</si>
  <si>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</si>
  <si>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</si>
  <si>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</si>
  <si>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</si>
  <si>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</si>
  <si>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</si>
  <si>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</si>
  <si>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</si>
  <si>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</si>
  <si>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Poskytnuté zálohy na dlouhodobý hmotný majetek</t>
  </si>
  <si>
    <t>052</t>
  </si>
  <si>
    <t>A.II.10.</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</si>
  <si>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</si>
  <si>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</si>
  <si>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</si>
  <si>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</si>
  <si>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</si>
  <si>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</si>
  <si>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</si>
  <si>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</si>
  <si>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</si>
  <si>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</si>
  <si>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</si>
  <si>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</si>
  <si>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</si>
  <si>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</si>
  <si>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</si>
  <si>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</si>
  <si>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</si>
  <si>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</si>
  <si>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</si>
  <si>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</si>
  <si>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</si>
  <si>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</si>
  <si>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</si>
  <si>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</si>
  <si>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</si>
  <si>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</si>
  <si>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</si>
  <si>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</si>
  <si>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</si>
  <si>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</si>
  <si>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</si>
  <si>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</si>
  <si>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</si>
  <si>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</si>
  <si>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</si>
  <si>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</si>
  <si>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</si>
  <si>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</si>
  <si>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</si>
  <si>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</si>
  <si>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</si>
  <si>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</si>
  <si>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</si>
  <si>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</si>
  <si>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</si>
  <si>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</si>
  <si>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</si>
  <si>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</si>
  <si>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</si>
  <si>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</si>
  <si>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</si>
  <si>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</si>
  <si>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</si>
  <si>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</si>
  <si>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</si>
  <si>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</si>
  <si>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</si>
  <si>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</si>
  <si>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</si>
  <si>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</si>
  <si>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</si>
  <si>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</si>
  <si>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</si>
  <si>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</si>
  <si>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</si>
  <si>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</si>
  <si>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</si>
  <si>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</si>
  <si>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</si>
  <si>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</si>
  <si>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</si>
  <si>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</si>
  <si>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</si>
  <si>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</si>
  <si>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</si>
  <si>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</si>
  <si>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</si>
  <si>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</si>
  <si>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</si>
  <si>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</si>
  <si>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</si>
  <si>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</si>
  <si>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</si>
  <si>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</si>
  <si>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</si>
  <si>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</si>
  <si>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</si>
  <si>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</si>
  <si>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</si>
  <si>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</si>
  <si>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</si>
  <si>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</si>
  <si>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</si>
  <si>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</si>
  <si>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</si>
  <si>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</si>
  <si>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</si>
  <si>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</si>
  <si>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</si>
  <si>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</si>
  <si>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</si>
  <si>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</si>
  <si>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</si>
  <si>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</si>
  <si>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</si>
  <si>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</si>
  <si>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</si>
  <si>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</si>
  <si>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</si>
  <si>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</si>
  <si>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</si>
  <si>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</si>
  <si>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</si>
  <si>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</si>
  <si>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</si>
  <si>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</si>
  <si>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</si>
  <si>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</si>
  <si>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</si>
  <si>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</si>
  <si>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</si>
  <si>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</si>
  <si>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</si>
  <si>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</si>
  <si>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</si>
  <si>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</si>
  <si>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</si>
  <si>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</si>
  <si>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</si>
  <si>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</si>
  <si>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</si>
  <si>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</si>
  <si>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</si>
  <si>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</si>
  <si>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</si>
  <si>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</si>
  <si>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</si>
  <si>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</si>
  <si>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</si>
  <si>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</si>
  <si>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</si>
  <si>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</si>
  <si>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</si>
  <si>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</si>
  <si>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neukončených finančních operací</t>
  </si>
  <si>
    <t>369</t>
  </si>
  <si>
    <t>B.II.26.</t>
  </si>
  <si>
    <t>Pohledávky z finančního zajištění</t>
  </si>
  <si>
    <t>365</t>
  </si>
  <si>
    <t>B.II.27.</t>
  </si>
  <si>
    <t>Pohledávky z vydaných dluhopisů</t>
  </si>
  <si>
    <t>367</t>
  </si>
  <si>
    <t>B.II.28.</t>
  </si>
  <si>
    <t>Krátkodobé poskytnuté zálohy na transfery</t>
  </si>
  <si>
    <t>373</t>
  </si>
  <si>
    <t>B.II.29.</t>
  </si>
  <si>
    <t>Krátkodobé zprostředkování transferů</t>
  </si>
  <si>
    <t>375</t>
  </si>
  <si>
    <t>B.II.30.</t>
  </si>
  <si>
    <t>Náklady příštích období</t>
  </si>
  <si>
    <t>381</t>
  </si>
  <si>
    <t>B.II.31.</t>
  </si>
  <si>
    <t>Příjmy příštích období</t>
  </si>
  <si>
    <t>385</t>
  </si>
  <si>
    <t>B.II.32.</t>
  </si>
  <si>
    <t>Dohadné účty aktivní</t>
  </si>
  <si>
    <t>388</t>
  </si>
  <si>
    <t>B.II.33.</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</si>
  <si>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</si>
  <si>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</si>
  <si>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</si>
  <si>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</si>
  <si>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</si>
  <si>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</si>
  <si>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</si>
  <si>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</si>
  <si>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</si>
  <si>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</si>
  <si>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</si>
  <si>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</si>
  <si>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</si>
  <si>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</si>
  <si>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</si>
  <si>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</si>
  <si>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</si>
  <si>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</si>
  <si>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</si>
  <si>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</si>
  <si>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</si>
  <si>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</si>
  <si>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</si>
  <si>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</si>
  <si>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</si>
  <si>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</si>
  <si>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</si>
  <si>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</si>
  <si>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</si>
  <si>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</si>
  <si>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</si>
  <si>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</si>
  <si>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</si>
  <si>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</si>
  <si>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</si>
  <si>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</si>
  <si>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</si>
  <si>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</si>
  <si>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</si>
  <si>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</si>
  <si>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</si>
  <si>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</si>
  <si>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</si>
  <si>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</si>
  <si>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</si>
  <si>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</si>
  <si>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</si>
  <si>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</si>
  <si>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</si>
  <si>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</si>
  <si>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</si>
  <si>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</si>
  <si>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</si>
  <si>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</si>
  <si>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</si>
  <si>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</si>
  <si>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</si>
  <si>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</si>
  <si>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</si>
  <si>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</si>
  <si>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</si>
  <si>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</si>
  <si>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</si>
  <si>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</si>
  <si>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</si>
  <si>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</si>
  <si>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</si>
  <si>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</si>
  <si>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</si>
  <si>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</si>
  <si>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</si>
  <si>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</si>
  <si>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</si>
  <si>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</si>
  <si>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</si>
  <si>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</si>
  <si>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</si>
  <si>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</si>
  <si>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fond investic</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</si>
  <si>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</si>
  <si>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</si>
  <si>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</si>
  <si>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</si>
  <si>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</si>
  <si>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</si>
  <si>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</si>
  <si>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</si>
  <si>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</si>
  <si>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</si>
  <si>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</si>
  <si>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</si>
  <si>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</si>
  <si>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</si>
  <si>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</si>
  <si>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</si>
  <si>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</si>
  <si>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</si>
  <si>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</si>
  <si>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</si>
  <si>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</si>
  <si>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</si>
  <si>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</si>
  <si>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</si>
  <si>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</si>
  <si>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</si>
  <si>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</si>
  <si>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</si>
  <si>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</si>
  <si>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</si>
  <si>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</si>
  <si>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</si>
  <si>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</si>
  <si>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</si>
  <si>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</si>
  <si>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</si>
  <si>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</si>
  <si>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</si>
  <si>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</si>
  <si>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</si>
  <si>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</si>
  <si>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</si>
  <si>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</si>
  <si>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</si>
  <si>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</si>
  <si>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</si>
  <si>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</si>
  <si>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</si>
  <si>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</si>
  <si>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</si>
  <si>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</si>
  <si>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</si>
  <si>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</si>
  <si>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</si>
  <si>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</si>
  <si>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</si>
  <si>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</si>
  <si>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</si>
  <si>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</si>
  <si>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</si>
  <si>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</si>
  <si>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</si>
  <si>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</si>
  <si>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</si>
  <si>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</si>
  <si>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</si>
  <si>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</si>
  <si>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</si>
  <si>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</si>
  <si>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</si>
  <si>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</si>
  <si>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</si>
  <si>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</si>
  <si>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</si>
  <si>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</si>
  <si>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</si>
  <si>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</si>
  <si>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</si>
  <si>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</si>
  <si>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</si>
  <si>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</si>
  <si>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</si>
  <si>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</si>
  <si>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</si>
  <si>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</si>
  <si>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</si>
  <si>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</si>
  <si>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</si>
  <si>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</si>
  <si>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</si>
  <si>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</si>
  <si>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</si>
  <si>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</si>
  <si>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</si>
  <si>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</si>
  <si>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</si>
  <si>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</si>
  <si>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</si>
  <si>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</si>
  <si>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</si>
  <si>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D.III.29.</t>
  </si>
  <si>
    <t>Závazky z neukončených finančních operací</t>
  </si>
  <si>
    <t>364</t>
  </si>
  <si>
    <t>D.III.30.</t>
  </si>
  <si>
    <t>Závazky z finančního zajištění</t>
  </si>
  <si>
    <t>366</t>
  </si>
  <si>
    <t>D.III.31.</t>
  </si>
  <si>
    <t>Závazky z upsaných nesplacených cenných papírů a podílů</t>
  </si>
  <si>
    <t>368</t>
  </si>
  <si>
    <t>D.III.32.</t>
  </si>
  <si>
    <t>Krátkodobé přijaté zálohy na transfery</t>
  </si>
  <si>
    <t>374</t>
  </si>
  <si>
    <t>D.III.33.</t>
  </si>
  <si>
    <t>D.III.35.</t>
  </si>
  <si>
    <t>Výdaje příštích období</t>
  </si>
  <si>
    <t>383</t>
  </si>
  <si>
    <t>D.III.36.</t>
  </si>
  <si>
    <t>Výnosy příštích období</t>
  </si>
  <si>
    <t>384</t>
  </si>
  <si>
    <t>D.III.37.</t>
  </si>
  <si>
    <t>Dohadné účty pasivní</t>
  </si>
  <si>
    <t>389</t>
  </si>
  <si>
    <t>D.III.38.</t>
  </si>
  <si>
    <t>Ostatní krátkodobé závazky</t>
  </si>
  <si>
    <t>378</t>
  </si>
  <si>
    <t>ÚČETNÍ VÝKAZY ZA ROK 2019</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</si>
  <si>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</si>
  <si>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</si>
  <si>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</si>
  <si>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</si>
  <si>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</si>
  <si>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</si>
  <si>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</si>
  <si>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</si>
  <si>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</si>
  <si>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</si>
  <si>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</si>
  <si>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</si>
  <si>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</si>
  <si>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</si>
  <si>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</si>
  <si>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</si>
  <si>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</si>
  <si>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</si>
  <si>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</si>
  <si>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</si>
  <si>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</si>
  <si>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</si>
  <si>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</si>
  <si>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</si>
  <si>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512</t>
  </si>
  <si>
    <t>A.I.10.</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</si>
  <si>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</si>
  <si>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</si>
  <si>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</si>
  <si>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</si>
  <si>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</si>
  <si>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</si>
  <si>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</si>
  <si>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</si>
  <si>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</si>
  <si>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</si>
  <si>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</si>
  <si>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</si>
  <si>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</si>
  <si>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</si>
  <si>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</si>
  <si>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</si>
  <si>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</si>
  <si>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</si>
  <si>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</si>
  <si>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</si>
  <si>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</si>
  <si>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</si>
  <si>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</si>
  <si>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</si>
  <si>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</si>
  <si>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</si>
  <si>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</si>
  <si>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</si>
  <si>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</si>
  <si>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</si>
  <si>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</si>
  <si>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</si>
  <si>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</si>
  <si>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</si>
  <si>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</si>
  <si>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</si>
  <si>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</si>
  <si>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</si>
  <si>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</si>
  <si>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</si>
  <si>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</si>
  <si>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</si>
  <si>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</si>
  <si>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</si>
  <si>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</si>
  <si>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</si>
  <si>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</si>
  <si>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</si>
  <si>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</si>
  <si>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</si>
  <si>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</si>
  <si>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</si>
  <si>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</si>
  <si>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</si>
  <si>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</si>
  <si>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</si>
  <si>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</si>
  <si>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</si>
  <si>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</si>
  <si>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</si>
  <si>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</si>
  <si>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</si>
  <si>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</si>
  <si>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</si>
  <si>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</si>
  <si>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</si>
  <si>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</si>
  <si>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</si>
  <si>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</si>
  <si>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</si>
  <si>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</si>
  <si>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</si>
  <si>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</si>
  <si>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</si>
  <si>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</si>
  <si>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</si>
  <si>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</si>
  <si>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</si>
  <si>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</si>
  <si>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</si>
  <si>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</si>
  <si>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</si>
  <si>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</si>
  <si>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</si>
  <si>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</si>
  <si>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</si>
  <si>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</si>
  <si>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</si>
  <si>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</si>
  <si>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</si>
  <si>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</si>
  <si>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</si>
  <si>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</si>
  <si>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</si>
  <si>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</si>
  <si>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</si>
  <si>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</si>
  <si>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</si>
  <si>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</si>
  <si>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</si>
  <si>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</si>
  <si>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</si>
  <si>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</si>
  <si>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</si>
  <si>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</si>
  <si>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</si>
  <si>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</si>
  <si>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</si>
  <si>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</si>
  <si>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</si>
  <si>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</si>
  <si>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</si>
  <si>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</si>
  <si>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</si>
  <si>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</si>
  <si>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</si>
  <si>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</si>
  <si>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</si>
  <si>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</si>
  <si>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</si>
  <si>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</si>
  <si>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</si>
  <si>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</si>
  <si>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</si>
  <si>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</si>
  <si>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</si>
  <si>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</si>
  <si>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</si>
  <si>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</si>
  <si>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</si>
  <si>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</si>
  <si>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</si>
  <si>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</si>
  <si>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</si>
  <si>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</si>
  <si>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</si>
  <si>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</si>
  <si>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</si>
  <si>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</si>
  <si>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</si>
  <si>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</si>
  <si>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</si>
  <si>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</si>
  <si>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</si>
  <si>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</si>
  <si>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</si>
  <si>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</si>
  <si>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</si>
  <si>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</si>
  <si>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</si>
  <si>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</si>
  <si>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</si>
  <si>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</si>
  <si>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</si>
  <si>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</si>
  <si>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</si>
  <si>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PŘÍSPĚVKOVÝCH ORGANIZACÍ V ODVĚTVÍ DOPRAVY A CHYTRÉHO REGIONU (v tis. Kč)</t>
  </si>
  <si>
    <t>VÝKAZ ZISKU A ZTRÁTY PŘÍSPĚVKOVÝCH ORGANIZACÍ V ODVĚTVÍ DOPRAVY A CHYTRÉHO REGIONU (v tis. Kč)</t>
  </si>
  <si>
    <t>ROZVAHA PŘÍSPĚVKOVÝCH ORGANIZACÍ V ODVĚTVÍ SOCIÁLNÍCH VĚCÍ (v tis. Kč)</t>
  </si>
  <si>
    <t>VÝKAZ ZISKU A ZTRÁTY PŘÍSPĚVKOVÝCH ORGANIZACÍ V ODVĚTVÍ SOCIÁLNÍCH VĚCÍ (v tis. Kč)</t>
  </si>
  <si>
    <t>Číslo položky</t>
  </si>
  <si>
    <t>ROZVAHA PŘÍSPĚVKOVÝCH ORGANIZACÍ V ODVĚTVÍ ZDRAVOTNICTVÍ (v tis. Kč)</t>
  </si>
  <si>
    <t>VÝKAZ ZISKU A ZTRÁTY PŘÍSPĚVKOVÝCH ORGANIZACÍ V ODVĚTVÍ ZDRAVOTNICTVÍ (v tis. Kč)</t>
  </si>
  <si>
    <t>Výsledek hospodaření za rok 2019 u příspěvkových organizací 
v odvětví kultury</t>
  </si>
  <si>
    <t>Výsledek hospodaření za rok 2019 u příspěvkových organizací 
v odvětví školství</t>
  </si>
  <si>
    <t>ROZVAHA PŘÍSPĚVKOVÝCH ORGANIZACÍ V ODVĚTVÍ KULTURY (v tis. Kč)</t>
  </si>
  <si>
    <t>VÝKAZ ZISKU A ZTRÁTY PŘÍSPĚVKOVÝCH ORGANIZACÍ V ODVĚTVÍ KULTURY (v tis. Kč)</t>
  </si>
  <si>
    <t>ROZVAHA PŘÍSPĚVKOVÝCH ORGANIZACÍ V ODVĚTVÍ ŠKOLSTVÍ (v tis. Kč)</t>
  </si>
  <si>
    <t>VÝKAZ ZISKU A ZTRÁTY PŘÍSPĚVKOVÝCH ORGANIZACÍ V ODVĚTVÍ ŠKOLSTVÍ (v tis. Kč)</t>
  </si>
  <si>
    <t xml:space="preserve">Město Bohumín </t>
  </si>
  <si>
    <t xml:space="preserve">Město Brušperk </t>
  </si>
  <si>
    <t xml:space="preserve">Město Janov </t>
  </si>
  <si>
    <t xml:space="preserve">Město Klimkovice </t>
  </si>
  <si>
    <t xml:space="preserve">Město Orlová </t>
  </si>
  <si>
    <t xml:space="preserve">Město Paskov </t>
  </si>
  <si>
    <t xml:space="preserve">Město Rychvald </t>
  </si>
  <si>
    <t xml:space="preserve">Město Šenov </t>
  </si>
  <si>
    <t xml:space="preserve">Městys Spálov </t>
  </si>
  <si>
    <t xml:space="preserve">Městys Suchdol nad Odrou </t>
  </si>
  <si>
    <t xml:space="preserve">Obec Albrechtičky </t>
  </si>
  <si>
    <t xml:space="preserve">Obec Bartošovice </t>
  </si>
  <si>
    <t xml:space="preserve">Obec Baška </t>
  </si>
  <si>
    <t xml:space="preserve">Obec Bělá </t>
  </si>
  <si>
    <t xml:space="preserve">Obec Bílá </t>
  </si>
  <si>
    <t xml:space="preserve">Obec Bocanovice </t>
  </si>
  <si>
    <t xml:space="preserve">Obec Bohušov </t>
  </si>
  <si>
    <t>Obec Branka u Opavy</t>
  </si>
  <si>
    <t xml:space="preserve">Obec Bratříkovice </t>
  </si>
  <si>
    <t xml:space="preserve">Obec Brumovice </t>
  </si>
  <si>
    <t xml:space="preserve">Obec Budišovice </t>
  </si>
  <si>
    <t xml:space="preserve">Obec Bystřice </t>
  </si>
  <si>
    <t xml:space="preserve">Obec Čaková </t>
  </si>
  <si>
    <t xml:space="preserve">Obec Čavisov </t>
  </si>
  <si>
    <t xml:space="preserve">Obec Čeladná </t>
  </si>
  <si>
    <t xml:space="preserve">Obec Darkovice </t>
  </si>
  <si>
    <t xml:space="preserve">Obec Děhylov </t>
  </si>
  <si>
    <t xml:space="preserve">Obec Dětmarovice </t>
  </si>
  <si>
    <t xml:space="preserve">Obec Dětřichov </t>
  </si>
  <si>
    <t xml:space="preserve">Obec Dívčí Hrad </t>
  </si>
  <si>
    <t xml:space="preserve">Obec Dobrá </t>
  </si>
  <si>
    <t xml:space="preserve">Obec Dobratice </t>
  </si>
  <si>
    <t xml:space="preserve">Obec Dobroslavice </t>
  </si>
  <si>
    <t xml:space="preserve">Obec Dolní Lhota </t>
  </si>
  <si>
    <t xml:space="preserve">Obec Dolní Lomná </t>
  </si>
  <si>
    <t xml:space="preserve">Obec Dolní Lutyně </t>
  </si>
  <si>
    <t xml:space="preserve">Obec Dolní Životice </t>
  </si>
  <si>
    <t xml:space="preserve">Obec Hať </t>
  </si>
  <si>
    <t xml:space="preserve">Obec Heřmanice u Oder </t>
  </si>
  <si>
    <t xml:space="preserve">Obec Heřmánky </t>
  </si>
  <si>
    <t xml:space="preserve">Obec Hlavnice </t>
  </si>
  <si>
    <t xml:space="preserve">Obec Hlinka </t>
  </si>
  <si>
    <t xml:space="preserve">Obec Hněvošice </t>
  </si>
  <si>
    <t xml:space="preserve">Obec Hnojník </t>
  </si>
  <si>
    <t xml:space="preserve">Obec Holasovice </t>
  </si>
  <si>
    <t xml:space="preserve">Obec Holčovice </t>
  </si>
  <si>
    <t xml:space="preserve">Obec Horní Bludovice </t>
  </si>
  <si>
    <t xml:space="preserve">Obec Horní Domaslavice </t>
  </si>
  <si>
    <t xml:space="preserve">Obec Hostašovice </t>
  </si>
  <si>
    <t xml:space="preserve">Obec Hošťálkovy </t>
  </si>
  <si>
    <t xml:space="preserve">Obec Hrádek </t>
  </si>
  <si>
    <t xml:space="preserve">Obec Hukvaldy </t>
  </si>
  <si>
    <t xml:space="preserve">Obec Chlebičov </t>
  </si>
  <si>
    <t xml:space="preserve">Obec Chotěbuz </t>
  </si>
  <si>
    <t>Obec Jakubčovice nad Odrou</t>
  </si>
  <si>
    <t xml:space="preserve">Obec Janovice </t>
  </si>
  <si>
    <t xml:space="preserve">Obec Jeseník nad Odrou </t>
  </si>
  <si>
    <t xml:space="preserve">Obec Jezdkovice </t>
  </si>
  <si>
    <t xml:space="preserve">Obec Kaňovice </t>
  </si>
  <si>
    <t xml:space="preserve">Obec Komorní Lhotka </t>
  </si>
  <si>
    <t xml:space="preserve">Obec Košařiska </t>
  </si>
  <si>
    <t xml:space="preserve">Obec Kozlovice </t>
  </si>
  <si>
    <t xml:space="preserve">Obec Kozmice </t>
  </si>
  <si>
    <t xml:space="preserve">Obec Krásná </t>
  </si>
  <si>
    <t xml:space="preserve">Obec Krasov </t>
  </si>
  <si>
    <t xml:space="preserve">Obec Krmelín </t>
  </si>
  <si>
    <t xml:space="preserve">Obec Kružberk </t>
  </si>
  <si>
    <t>Obec Kyjovice</t>
  </si>
  <si>
    <t>Obec Leskovec nad Moravicí</t>
  </si>
  <si>
    <t xml:space="preserve">Obec Lhotka </t>
  </si>
  <si>
    <t>Obec Lhotka u Litultovic</t>
  </si>
  <si>
    <t>Obec Libhošť</t>
  </si>
  <si>
    <t>Obec Lichnov (okr. Bruntál)</t>
  </si>
  <si>
    <t>Obec Lichnov (okr. Nový Jičín)</t>
  </si>
  <si>
    <t xml:space="preserve">Obec Lučina </t>
  </si>
  <si>
    <t xml:space="preserve">Obec Ludvíkov </t>
  </si>
  <si>
    <t xml:space="preserve">Obec Malenovice </t>
  </si>
  <si>
    <t xml:space="preserve">Obec Metylovice </t>
  </si>
  <si>
    <t xml:space="preserve">Obec Mezina </t>
  </si>
  <si>
    <t xml:space="preserve">Obec Mikolajice </t>
  </si>
  <si>
    <t xml:space="preserve">Obec Milíkov </t>
  </si>
  <si>
    <t xml:space="preserve">Obec Moravice </t>
  </si>
  <si>
    <t xml:space="preserve">Obec Moravskoslezský Kočov </t>
  </si>
  <si>
    <t xml:space="preserve">Obec Mořkov </t>
  </si>
  <si>
    <t>Dotace - projekt Stavební úpravy zámku v Neplachovicích – úprava areálové dešťové kanalizace</t>
  </si>
  <si>
    <t xml:space="preserve">Obec Nošovice </t>
  </si>
  <si>
    <t xml:space="preserve">Obec Nové Lublice </t>
  </si>
  <si>
    <t xml:space="preserve">Obec Nové Sedlice </t>
  </si>
  <si>
    <t xml:space="preserve">Obec Nýdek </t>
  </si>
  <si>
    <t xml:space="preserve">Obec Olbramice </t>
  </si>
  <si>
    <t xml:space="preserve">Obec Oldřišov </t>
  </si>
  <si>
    <t xml:space="preserve">Obec Osoblaha </t>
  </si>
  <si>
    <t xml:space="preserve">Obec Otice </t>
  </si>
  <si>
    <t xml:space="preserve">Obec Palkovice </t>
  </si>
  <si>
    <t xml:space="preserve">Obec Pazderna </t>
  </si>
  <si>
    <t xml:space="preserve">Obec Petrovice </t>
  </si>
  <si>
    <t>Obec Petrovice u Karviné</t>
  </si>
  <si>
    <t xml:space="preserve">Obec Písečná </t>
  </si>
  <si>
    <t xml:space="preserve">Obec Písek </t>
  </si>
  <si>
    <t xml:space="preserve">Obec Píšť </t>
  </si>
  <si>
    <t xml:space="preserve">Obec Pražmo </t>
  </si>
  <si>
    <t xml:space="preserve">Obec Pržno </t>
  </si>
  <si>
    <t xml:space="preserve">Obec Pstruží </t>
  </si>
  <si>
    <t xml:space="preserve">Obec Pustějov </t>
  </si>
  <si>
    <t xml:space="preserve">Obec Raduň </t>
  </si>
  <si>
    <t xml:space="preserve">Obec Raškovice </t>
  </si>
  <si>
    <t xml:space="preserve">Obec Razová </t>
  </si>
  <si>
    <t xml:space="preserve">Obec Rohov </t>
  </si>
  <si>
    <t xml:space="preserve">Obec Ropice </t>
  </si>
  <si>
    <t xml:space="preserve">Obec Roudno </t>
  </si>
  <si>
    <t xml:space="preserve">Obec Rusín </t>
  </si>
  <si>
    <t xml:space="preserve">Obec Rybí </t>
  </si>
  <si>
    <t xml:space="preserve">Obec Ryžoviště </t>
  </si>
  <si>
    <t xml:space="preserve">Obec Řeka </t>
  </si>
  <si>
    <t xml:space="preserve">Obec Řepiště </t>
  </si>
  <si>
    <t xml:space="preserve">Obec Sedliště </t>
  </si>
  <si>
    <t xml:space="preserve">Obec Sedlnice </t>
  </si>
  <si>
    <t xml:space="preserve">Obec Skotnice </t>
  </si>
  <si>
    <t xml:space="preserve">Obec Skřipov </t>
  </si>
  <si>
    <t xml:space="preserve">Obec Slatina </t>
  </si>
  <si>
    <t xml:space="preserve">Obec Slavkov </t>
  </si>
  <si>
    <t xml:space="preserve">Obec Slezské Rudoltice </t>
  </si>
  <si>
    <t xml:space="preserve">Obec Služovice </t>
  </si>
  <si>
    <t xml:space="preserve">Obec Smilovice </t>
  </si>
  <si>
    <t xml:space="preserve">Obec Soběšovice </t>
  </si>
  <si>
    <t xml:space="preserve">Obec Sosnová </t>
  </si>
  <si>
    <t xml:space="preserve">Obec Stará Ves </t>
  </si>
  <si>
    <t xml:space="preserve">Obec Staré Hamry </t>
  </si>
  <si>
    <t xml:space="preserve">Obec Staré Heřminovy </t>
  </si>
  <si>
    <t>Obec Staré Město (okr. Frýdek-Místek)</t>
  </si>
  <si>
    <t xml:space="preserve">Obec Staré Těchanovice </t>
  </si>
  <si>
    <t xml:space="preserve">Obec Stěbořice </t>
  </si>
  <si>
    <t>Dotace - projekt Rekonstrukce ZŠ a MŠ Stonava</t>
  </si>
  <si>
    <t xml:space="preserve">Obec Strahovice </t>
  </si>
  <si>
    <t xml:space="preserve">Obec Střítež </t>
  </si>
  <si>
    <t xml:space="preserve">Obec Svatoňovice </t>
  </si>
  <si>
    <t xml:space="preserve">Obec Sviadnov </t>
  </si>
  <si>
    <t xml:space="preserve">Obec Svobodné Heřmanice </t>
  </si>
  <si>
    <t xml:space="preserve">Obec Široká Niva </t>
  </si>
  <si>
    <t xml:space="preserve">Obec Štáblovice </t>
  </si>
  <si>
    <t xml:space="preserve">Obec Štěpánkovice </t>
  </si>
  <si>
    <t xml:space="preserve">Obec Těrlicko </t>
  </si>
  <si>
    <t xml:space="preserve">Obec Těškovice </t>
  </si>
  <si>
    <t xml:space="preserve">Obec Tichá </t>
  </si>
  <si>
    <t xml:space="preserve">Obec Tísek </t>
  </si>
  <si>
    <t xml:space="preserve">Obec Trojanovice </t>
  </si>
  <si>
    <t xml:space="preserve">Obec Třanovice </t>
  </si>
  <si>
    <t xml:space="preserve">Obec Třebom </t>
  </si>
  <si>
    <t xml:space="preserve">Obec Třemešná </t>
  </si>
  <si>
    <t xml:space="preserve">Obec Tvrdkov </t>
  </si>
  <si>
    <t xml:space="preserve">Obec Uhlířov </t>
  </si>
  <si>
    <t xml:space="preserve">Obec Úvalno </t>
  </si>
  <si>
    <t xml:space="preserve">Obec Václavovice </t>
  </si>
  <si>
    <t xml:space="preserve">Obec Valšov </t>
  </si>
  <si>
    <t xml:space="preserve">Obec Velká Štáhle </t>
  </si>
  <si>
    <t xml:space="preserve">Obec Velké Heraltice </t>
  </si>
  <si>
    <t xml:space="preserve">Obec Vendryně </t>
  </si>
  <si>
    <t xml:space="preserve">Obec Větřkovice </t>
  </si>
  <si>
    <t xml:space="preserve">Obec Vrchy </t>
  </si>
  <si>
    <t xml:space="preserve">Obec Vršovice </t>
  </si>
  <si>
    <t>Obec Vřesina (okr. Ostrava)</t>
  </si>
  <si>
    <t xml:space="preserve">Obec Vysoká </t>
  </si>
  <si>
    <t xml:space="preserve">Obec Závada </t>
  </si>
  <si>
    <t xml:space="preserve">Obec Závišice </t>
  </si>
  <si>
    <t xml:space="preserve">Obec Zbyslavice </t>
  </si>
  <si>
    <t xml:space="preserve">Obec Žabeň </t>
  </si>
  <si>
    <t xml:space="preserve">Obec Ženklava </t>
  </si>
  <si>
    <t xml:space="preserve">Obec Životice </t>
  </si>
  <si>
    <t xml:space="preserve">Ostrava, Hrabová </t>
  </si>
  <si>
    <t xml:space="preserve">Ostrava, Jih </t>
  </si>
  <si>
    <t>Ostrava, Krásné Pole</t>
  </si>
  <si>
    <t>Ostrava, Mariánské Hory a Hulváky</t>
  </si>
  <si>
    <t>Ostrava, Martinov</t>
  </si>
  <si>
    <t>Ostrava, Michálkovice</t>
  </si>
  <si>
    <t>Ostrava, Moravská Ostrava a Přívoz</t>
  </si>
  <si>
    <t>Ostrava, Nová Bělá</t>
  </si>
  <si>
    <t>Ostrava, Petřkovice</t>
  </si>
  <si>
    <t>Ostrava, Poruba</t>
  </si>
  <si>
    <t>Ostrava, Radvanice a Bartovice</t>
  </si>
  <si>
    <t>Ostrava, Stará Bělá</t>
  </si>
  <si>
    <t xml:space="preserve">Ostrava, Svinov </t>
  </si>
  <si>
    <t xml:space="preserve">Ostrava, Vítkovice </t>
  </si>
  <si>
    <t>Mikroregion - Sdružení obcí Osoblažska</t>
  </si>
  <si>
    <t>Mikroregion Krnovsko</t>
  </si>
  <si>
    <t>Mikroregion Matice slezská Háj ve Slezsku</t>
  </si>
  <si>
    <t>Mikroregion Odersko</t>
  </si>
  <si>
    <t>Mikroregion Opavsko severozápad</t>
  </si>
  <si>
    <t>Dotace - projekt Festival dračích lodí na Slezské Hartě 2019</t>
  </si>
  <si>
    <t>Mikroregion Žermanické a Těrlické přehrady</t>
  </si>
  <si>
    <t>Region Poodří</t>
  </si>
  <si>
    <t>Region Slezská brána</t>
  </si>
  <si>
    <t>Sdružení měst a obcí povodí Ondřejnice Brušperk</t>
  </si>
  <si>
    <t>Sdružení obcí Hlučínska</t>
  </si>
  <si>
    <t>Sdružení obcí Jablunkovska</t>
  </si>
  <si>
    <t>Sdružení obcí povodí Stonávky</t>
  </si>
  <si>
    <t>Sdružení obcí Rýmařovska</t>
  </si>
  <si>
    <t>Svazek měst a obcí okresu Karviná</t>
  </si>
  <si>
    <t>Svazek obcí mikroregionu Hlučínska</t>
  </si>
  <si>
    <t>Venkovský mikroregion Moravice</t>
  </si>
  <si>
    <t>Kraje</t>
  </si>
  <si>
    <t>Olomoucký kraj</t>
  </si>
  <si>
    <t>Zlínský kraj</t>
  </si>
  <si>
    <t>Zvyšování akceschopnosti vyhledávacích a záchranných modulů USAR a WASAR</t>
  </si>
  <si>
    <t>Krajská hygienická stanice Moravskoslezského kraje se sídlem v Ostravě</t>
  </si>
  <si>
    <t>Krajské ředitelství policie Moravskoslezského kraje</t>
  </si>
  <si>
    <t>Psychiatrická nemocnice v Opavě</t>
  </si>
  <si>
    <t>Žilinský samosprávný kraj</t>
  </si>
  <si>
    <t>Moravskoslezské datové centrum, příspěvková organizace</t>
  </si>
  <si>
    <t>Internet věcí</t>
  </si>
  <si>
    <t>Páteřní optické propojení mezi budovami A a G</t>
  </si>
  <si>
    <t>Moravskoslezské energetické centrum, příspěvková organizace</t>
  </si>
  <si>
    <t>Pořízení automobilu</t>
  </si>
  <si>
    <t>Správa silnic Moravskoslezského kraje, příspěvková organizace</t>
  </si>
  <si>
    <t>Čištění komunikací</t>
  </si>
  <si>
    <t>Most 477-032 přes místní potok Baška</t>
  </si>
  <si>
    <t>Okružní křižovatka II/486 a III/4841, Krmelín</t>
  </si>
  <si>
    <t>Okružní křižovatka silnic II/647 x III/4654 a MK ul. Lidická, Klimkovice</t>
  </si>
  <si>
    <t>Příprava staveb a příprava vypořádání pozemků</t>
  </si>
  <si>
    <t>Rekonstrukce části objektu pro umístění sídla Správy silnic MSK v Ostravě-Zábřehu</t>
  </si>
  <si>
    <t>Smart technologie na silnicích II. a III. tříd</t>
  </si>
  <si>
    <t>Souvislé opravy silnic II. a III. tříd, včetně mostních objektů</t>
  </si>
  <si>
    <t>Rekonstrukce střechy Domu umění</t>
  </si>
  <si>
    <t>Nákup a ochrana knihovního fondu, nákup licencí k databázím a zajištění výpůjčních služeb k e-knihám</t>
  </si>
  <si>
    <t>Hrad Hukvaldy - dobudování infrastruktury</t>
  </si>
  <si>
    <t>Oprava části fasády zámku ve Frýdku-Místku</t>
  </si>
  <si>
    <t>Stabilizace severovýchodní zdi paláce hradu Hukvaldy</t>
  </si>
  <si>
    <t>Oprava zastřešení Kapucínského kláštera ve Fulneku</t>
  </si>
  <si>
    <t>Zámek Nová Horka - rekonstrukce kotelny</t>
  </si>
  <si>
    <t>Zámek Nová Horka – rekonstrukce vnitřních prostor</t>
  </si>
  <si>
    <t>Zámek Nová Horka – restaurování a obnova</t>
  </si>
  <si>
    <t>Zámek Nová Horka - restaurování výmaleb kaple</t>
  </si>
  <si>
    <t>Zámek Nová Horka - restaurování výmaleb sálu</t>
  </si>
  <si>
    <t>Sanace suterénu budovy na ul. Masarykovy sady 103</t>
  </si>
  <si>
    <t>Toulky údolím Olše</t>
  </si>
  <si>
    <t>Hrad Sovinec - dobudování infrastruktury</t>
  </si>
  <si>
    <t>Hrad Sovinec - oprava lesnické školy</t>
  </si>
  <si>
    <t>Hrad Sovinec - oprava vnitřního opevnění</t>
  </si>
  <si>
    <t>Podpora standardizovaných veřejných služeb muzeí a galerií</t>
  </si>
  <si>
    <t>Benjamín, příspěvková organizace</t>
  </si>
  <si>
    <t>Oplocení areálu DOZP Karviná</t>
  </si>
  <si>
    <t>Příspěvek na provoz odvětví sociálních věcí - příspěvkové organizace kraje - krytí odpisů</t>
  </si>
  <si>
    <t>Centrum psychologické pomoci, příspěvková organizace</t>
  </si>
  <si>
    <t>Příprava a posuzování žadatelů o náhradní rodinnou péči</t>
  </si>
  <si>
    <t>Dětské centrum Čtyřlístek, příspěvková organizace</t>
  </si>
  <si>
    <t>Domov Bílá Opava, příspěvková organizace</t>
  </si>
  <si>
    <t>Kogenerační jednotka s akumulací</t>
  </si>
  <si>
    <t>Novostavba multifunkčního altánu</t>
  </si>
  <si>
    <t>Domov Březiny, příspěvková organizace</t>
  </si>
  <si>
    <t>Domov Duha, příspěvková organizace</t>
  </si>
  <si>
    <t>Instalace zdrojů z důvodu energetických úspor v objektu Hřbitovní 1128</t>
  </si>
  <si>
    <t>Domov Hortenzie, příspěvková organizace</t>
  </si>
  <si>
    <t>Rekonstrukce vzduchotechniky varny v Domově Hortenzie</t>
  </si>
  <si>
    <t>Domov Jistoty, příspěvková organizace</t>
  </si>
  <si>
    <t>Rekonstrukce střechy včetně zateplení a rekonstrukce</t>
  </si>
  <si>
    <t>Vybudování klimatizace v budově stravovacího provozu</t>
  </si>
  <si>
    <t>Domov Letokruhy, příspěvková organizace</t>
  </si>
  <si>
    <t>Domov Na zámku, příspěvková organizace</t>
  </si>
  <si>
    <t>Úprava parku a parkoviště</t>
  </si>
  <si>
    <t>Domov NaNovo, příspěvková organizace</t>
  </si>
  <si>
    <t>Cesta NaNovo</t>
  </si>
  <si>
    <t>NaNovo a kvalitně</t>
  </si>
  <si>
    <t>NaNovo do bytu</t>
  </si>
  <si>
    <t>Vybudování technické místnosti</t>
  </si>
  <si>
    <t>Fontána, příspěvková organizace</t>
  </si>
  <si>
    <t>Bezbariérová úprava areálu domova</t>
  </si>
  <si>
    <t>Chráněné bydlení Hynaisova</t>
  </si>
  <si>
    <t>Harmonie, příspěvková organizace</t>
  </si>
  <si>
    <t>Náš svět, příspěvková organizace</t>
  </si>
  <si>
    <t>Nový domov, příspěvková organizace</t>
  </si>
  <si>
    <t>Sagapo, příspěvková organizace</t>
  </si>
  <si>
    <t>Instalace protipožárních dveří</t>
  </si>
  <si>
    <t>Sírius, příspěvková organizace</t>
  </si>
  <si>
    <t>Aktivní život – cesta k normalitě</t>
  </si>
  <si>
    <t>Odstranění vlhkosti zdiva objektu Mánesova</t>
  </si>
  <si>
    <t>Pořízení kondenzačních kotlů na ul. Švestková</t>
  </si>
  <si>
    <t>Zavedeni nových metod práce s uživateli v naší organizaci</t>
  </si>
  <si>
    <t>Podpora financování základních a středních škol při zavádění změny systému financování regionálního školství</t>
  </si>
  <si>
    <t>Vyrovnání mezikrajových rozdílů v odměňování pedagogických pracovníků</t>
  </si>
  <si>
    <t>Rekonstrukce elektroinstalace a koupelen</t>
  </si>
  <si>
    <t>Odstranění havárie ležaté kanalizace</t>
  </si>
  <si>
    <t>Výměna břidlicové krytiny a oprava krovu</t>
  </si>
  <si>
    <t>Sanace svahu</t>
  </si>
  <si>
    <t>Rekonstrukce střechy tělocvičny</t>
  </si>
  <si>
    <t>Oprava společných sprch 3. rodinné skupiny</t>
  </si>
  <si>
    <t>Rekonstrukce odvodu splaškových vod</t>
  </si>
  <si>
    <t xml:space="preserve">Dětský domov SRDCE a Školní jídelna, Karviná-Fryštát,Vydmuchov 10, příspěvková organizace </t>
  </si>
  <si>
    <t>Zateplení ubytovacího pavilonu</t>
  </si>
  <si>
    <t xml:space="preserve">Dětský domov Úsměv a Školní jídelna, Ostrava-Slezská Ostrava, Bukovanského 25, příspěvková organizace </t>
  </si>
  <si>
    <t>Sanace suterénního zdiva budovy</t>
  </si>
  <si>
    <t>Stavební úpravy střech obchodní akademie</t>
  </si>
  <si>
    <t>Výměna oken</t>
  </si>
  <si>
    <t>Rekonstrukce plynové kotelny</t>
  </si>
  <si>
    <t>Novostavba sportovní haly a multifunkčního sportoviště</t>
  </si>
  <si>
    <t>Rekonstrukce kotelny</t>
  </si>
  <si>
    <t>Gymnázium Hladnov a Jazyková škola s právem státní jazykové zkoušky, Ostrava, příspěvková organizace706</t>
  </si>
  <si>
    <t>Spolupráce s francouzskými, vlámskými a španělskými školami</t>
  </si>
  <si>
    <t>Novostavba tělocvičny</t>
  </si>
  <si>
    <t>Úprava venkovního areálu</t>
  </si>
  <si>
    <t>Gymnázium Josefa Kainara, Hlučín,  příspěvková organizace</t>
  </si>
  <si>
    <t>Rekonstrukce stravovacího provozu</t>
  </si>
  <si>
    <t>Oprava fasády</t>
  </si>
  <si>
    <t>Výměna termostatických ventilů na radiátorech</t>
  </si>
  <si>
    <t>Oprava vstupního schodiště</t>
  </si>
  <si>
    <t>Rekonstrukce rozvodů vody a odpadů</t>
  </si>
  <si>
    <t>Přístavba tělocvičny - projektová příprava</t>
  </si>
  <si>
    <t>Přístavba skladu jeviště</t>
  </si>
  <si>
    <t>Oprava příjezdové komunikace a vjezdu</t>
  </si>
  <si>
    <t>Zateplení objektu Turistické základny Řeka</t>
  </si>
  <si>
    <t>Výměna okenních a dveřních výplní školy</t>
  </si>
  <si>
    <t>Program sociální prevence a prevence kriminality</t>
  </si>
  <si>
    <t>Finanční zajištění překrývání přímé pedagogické činnosti učitelů se zohledněním provozu mateřských škol</t>
  </si>
  <si>
    <t>Dětské hřiště na školní zahradě</t>
  </si>
  <si>
    <t>Rekonstrukce oplocení a zpevněných ploch</t>
  </si>
  <si>
    <t>Přístavba skladu tělocvičny</t>
  </si>
  <si>
    <t>Oprava fasády objektu domova mládeže</t>
  </si>
  <si>
    <t>Rekonstrukce podhledu stropu</t>
  </si>
  <si>
    <t>Rekonstrukce výtahu</t>
  </si>
  <si>
    <t>Stavební úpravy budovy školy</t>
  </si>
  <si>
    <t>Stavební úpravy suterénu</t>
  </si>
  <si>
    <t>Rekonstrukce objektů Polského gymnázia</t>
  </si>
  <si>
    <t>Oprava atletické dráhy</t>
  </si>
  <si>
    <t>Sportovní komplex Volgogradská</t>
  </si>
  <si>
    <t>Střední odborná škola a Střední odborné učiliště podnikání a služeb, Jablunkov, Školní 416, příspěvková organizace,</t>
  </si>
  <si>
    <t>Úpravy vnitřních prostor</t>
  </si>
  <si>
    <t>Oplocení dílen</t>
  </si>
  <si>
    <t>Rekonstrukce domova mládeže</t>
  </si>
  <si>
    <t>Demolice budov a výstavba sportoviště</t>
  </si>
  <si>
    <t>Výměna oken a zateplení stropů</t>
  </si>
  <si>
    <t>Opravy vnitřních povrchů na chodbách a v kancelářích</t>
  </si>
  <si>
    <t>Úprava prostor školy</t>
  </si>
  <si>
    <t>Výměna oken na školní a dílenské budově a rekonstrukce vstupu</t>
  </si>
  <si>
    <t>Výměna střešní krytiny a oprava fasády</t>
  </si>
  <si>
    <t>Střední průmysová škola chemická akademika Heyrovského, Ostrava, příspěvková organizace</t>
  </si>
  <si>
    <t>Rekonstrukce sociálních zařízení v budově bazénu</t>
  </si>
  <si>
    <t>Rekonstrukce obvodového pláště tělocvičny Husova</t>
  </si>
  <si>
    <t>Oprava izolačních vrstev střešního pláště</t>
  </si>
  <si>
    <t>Výměna elektrického výtahu</t>
  </si>
  <si>
    <t>Sanace suterénního zdiva</t>
  </si>
  <si>
    <t xml:space="preserve">Střední škola průmyslová, Krnov, příspěvková organizace        </t>
  </si>
  <si>
    <t>Odstranění záklopu v tělocvičnách s obsahem azbestu</t>
  </si>
  <si>
    <t>Oprava povrchu podlahy velké tělocvičny</t>
  </si>
  <si>
    <t>Revitalizace pracoviště pro svařování</t>
  </si>
  <si>
    <t>Rekonstrukce budovy "A" na ul. Příčná</t>
  </si>
  <si>
    <t>Rekonstrukce spojovací chodby</t>
  </si>
  <si>
    <t>Rekonstrukce střech tělocvičny</t>
  </si>
  <si>
    <t>Rekonstrukce trafostanic a rozvodů elektroinstalace</t>
  </si>
  <si>
    <t>Stavební úpravy části školy pro potřeby Vzdělávacího a výcvikového střediska</t>
  </si>
  <si>
    <t>Dokončení stavby "Energetické úspory ve SŠ technické v Opavě"</t>
  </si>
  <si>
    <t>Rekonstrukce osvětlení tělocvičny</t>
  </si>
  <si>
    <t>Rekonstrukce vzduchotechniky v kuchyni</t>
  </si>
  <si>
    <t>Rekonstrukce elektroinstalace</t>
  </si>
  <si>
    <t>Střední škola zemědělství a služeb, Město Albrechtice, příspěvková organizace</t>
  </si>
  <si>
    <t>Rekonstrukce střechy na odloučeném pracovišti</t>
  </si>
  <si>
    <t>Odstranění havárie kanalizace</t>
  </si>
  <si>
    <t>Sanace vlhkého zdiva budovy školy</t>
  </si>
  <si>
    <t xml:space="preserve">Střední zahradnická škola, Ostrava, příspěvková organizace </t>
  </si>
  <si>
    <t>Přístavba šaten a parkoviště včetně demolice poloviny unimobuňky</t>
  </si>
  <si>
    <t>Regulace ústředního topení</t>
  </si>
  <si>
    <t>Rekonstrukce sociálních zařízení</t>
  </si>
  <si>
    <t>Agrokomplex – podpůrné programy APK - NIV</t>
  </si>
  <si>
    <t>Celková rekonstrukce střechy dílen</t>
  </si>
  <si>
    <t>Využití objektu v Bílé</t>
  </si>
  <si>
    <t>Podpora vzdělávání cizinců ve školách</t>
  </si>
  <si>
    <t>Rekonstrukce vnitřních prostor školy</t>
  </si>
  <si>
    <t>Rekonstrukce přívodů vody a odpadů</t>
  </si>
  <si>
    <t>Základní umělecká škola Bedřicha Smetany, Karviná - Mizerov, příspěvková organizace</t>
  </si>
  <si>
    <t xml:space="preserve">Základní umělecká škola, Bohumín - Nový Bohumín, Žižkova 620, příspěvková organizace </t>
  </si>
  <si>
    <t>Rekonstrukce podlah a koncertního sálu</t>
  </si>
  <si>
    <t>Oprava střechy budovy školy na ulici Vodní 343</t>
  </si>
  <si>
    <t>Nemocnice Havířov - ČOV</t>
  </si>
  <si>
    <t>Rekonstrukce střechy nad šatnou</t>
  </si>
  <si>
    <t>Rekonstrukce vestibulu</t>
  </si>
  <si>
    <t>Rozvody a odpady na dialyzačním oddělení</t>
  </si>
  <si>
    <t xml:space="preserve">Specializační vzdělávání nelékařů </t>
  </si>
  <si>
    <t>Studie rekonstrukce ambulantní rehabilitace</t>
  </si>
  <si>
    <t>Zastřešení spojovacího krčku</t>
  </si>
  <si>
    <t>Osazení termoregulačních ventilů v nemocnici Orlová</t>
  </si>
  <si>
    <t>Rekonstrukce budovy následné péče - přemístění oddělení rehabilitace</t>
  </si>
  <si>
    <t>Rekonstrukce výtahů</t>
  </si>
  <si>
    <t>Rekonstrukce výtahů Orlová</t>
  </si>
  <si>
    <t>Výměna automatických dveří - COS Karviná</t>
  </si>
  <si>
    <t>Dodávka zdravotnické techniky</t>
  </si>
  <si>
    <t>Přístavba a nástavba rehabilitace</t>
  </si>
  <si>
    <t>Rekonstrukce interní JIP</t>
  </si>
  <si>
    <t>Stavební úpravy na oddělení RDG</t>
  </si>
  <si>
    <t>Odvětrání chodeb oddělení následné péče</t>
  </si>
  <si>
    <t>Oprava vodovodního potrubí chir. ambulance</t>
  </si>
  <si>
    <t>Protipožární ucpávky</t>
  </si>
  <si>
    <t>Přestavba budovy I pro magnetickou rezonanci</t>
  </si>
  <si>
    <t>Rekonstrukce hromosvodové soustavy budovy A-E</t>
  </si>
  <si>
    <t>Rekonstrukce střechy</t>
  </si>
  <si>
    <t>Rozšíření kanalizace v rámci odvodnění budovy I</t>
  </si>
  <si>
    <t>Stavební úpravy PCHO ve 2. NP na bronchoskopický sál</t>
  </si>
  <si>
    <t>Výměna střešních oken na budovách A - E</t>
  </si>
  <si>
    <t>Odborný léčebný ústav Metylovice - Moravskoslezské sanatorium, příspěvková organizace</t>
  </si>
  <si>
    <t>Parkové úpravy v areálu OLÚ Metylovice</t>
  </si>
  <si>
    <t>Rekonstrukce podkroví</t>
  </si>
  <si>
    <t>Novostavba lékárny a onkologie</t>
  </si>
  <si>
    <t>Pavilon A, stavební úpravy a přístavba</t>
  </si>
  <si>
    <t>Podpora provozu dětské skupiny "Sdružeňáček" Zařízení péče o děti předškolního věku při SZZ Krnov, p. o.</t>
  </si>
  <si>
    <t>Vybavení ambulancí primární péče</t>
  </si>
  <si>
    <t>Domov sester - přístavba výtahu a stavební úpravy</t>
  </si>
  <si>
    <t>Pavilon H - stavební úpravy a přístavba</t>
  </si>
  <si>
    <t>Podpora provozu dětské skupiny Zařízení péče o děti ve Slezské nemocnici v Opavě</t>
  </si>
  <si>
    <t>Zdravotnická záchranná služba Moravskoslezského kraje, příspěvková organizace</t>
  </si>
  <si>
    <t>Integrované bezpečnostní centrum Moravskoslezského kraje</t>
  </si>
  <si>
    <t>Integrované výjezdové centrum Mošnov</t>
  </si>
  <si>
    <t>Integrované výjezdové centrum Ostrava-Jih</t>
  </si>
  <si>
    <t>Obnova vozového parku</t>
  </si>
  <si>
    <t>Pořízení osobních ochranných pracovních prostředků zaměstnanců</t>
  </si>
  <si>
    <t>Výjezdové centrum Město Albrechtice</t>
  </si>
  <si>
    <t>Vzdělávací středisko ZZS MSK</t>
  </si>
  <si>
    <t>1. Bruslařský klub Buď INline Ostrava, z.s., Ostrava</t>
  </si>
  <si>
    <t>1. Judo club Baník Ostrava, z.s., Ostrava-Jih</t>
  </si>
  <si>
    <t>1. přední hlídka Royal Rangers Český Těšín, Třinec</t>
  </si>
  <si>
    <t>1. SC BOHUMÍN 98, z. s., Bohumín</t>
  </si>
  <si>
    <t>1. SFK Havířov, z.s., Havířov</t>
  </si>
  <si>
    <t>1.FBC Karviná, z.s., Karviná</t>
  </si>
  <si>
    <t>1st International School of Ostrava - mezinárodní gymnázium, s.r.o.</t>
  </si>
  <si>
    <t>Dotace pro soukromé školy</t>
  </si>
  <si>
    <t>2K-BIKE CLUB ODRY, Odry</t>
  </si>
  <si>
    <t>4. přední hlídka Royal Rangers Oldřichovice, Třinec</t>
  </si>
  <si>
    <t>42. přední hlídka Royal Rangers Ostrava, Ostrava</t>
  </si>
  <si>
    <t>AAA Stavby s.r.o., Ostrava Vítkovice</t>
  </si>
  <si>
    <t>ACTAEA, Rožnov pod Radhoštěm</t>
  </si>
  <si>
    <t>Activity sport club, z. s., Bruntál</t>
  </si>
  <si>
    <t>Dotace - projekt Autisté jsou radiotechniky na VŠB-TU Ostrava</t>
  </si>
  <si>
    <t>ADRA o.p.s., Praha 5</t>
  </si>
  <si>
    <t xml:space="preserve">Dotace - realizace veletrhu pracovních příležitostí v Moravskoslezském kraji „JOBfest pracovní veletrh 2019“ </t>
  </si>
  <si>
    <t>Aeroklub Frýdlant nad Ostravicí, z.s., Frýdlant nad Ostravicí</t>
  </si>
  <si>
    <t>AGEL Střední zdravotnická škola s.r.o.</t>
  </si>
  <si>
    <t>AHOL - Střední škola gastronomie, turismu a lázeňství</t>
  </si>
  <si>
    <t xml:space="preserve">AHOL -Střední odborná škola, s.r.o. </t>
  </si>
  <si>
    <t>AHOL-Vyšší odborná škola</t>
  </si>
  <si>
    <t>AIREKO PLUS s.r.o., Ostrava</t>
  </si>
  <si>
    <t xml:space="preserve">Akademický ústav Karviná, z.ú. </t>
  </si>
  <si>
    <t>Akce pro školy, z.s., Kopřivná</t>
  </si>
  <si>
    <t>Akcičky smích. radost. odpočinek, z. s., Ostrava-Poruba</t>
  </si>
  <si>
    <t>AlFi, z.s., Ostrava-Petřkovice</t>
  </si>
  <si>
    <t xml:space="preserve">Althaia o.p.s., Bruntál </t>
  </si>
  <si>
    <t>Amatérský spolek rybářů, Havířov</t>
  </si>
  <si>
    <t>Andělé Stromu života p. s., Nový Jičín</t>
  </si>
  <si>
    <t xml:space="preserve">Dotace - projekt Obnova venkova a podpora tradičních řemesel </t>
  </si>
  <si>
    <t>ANIMA IUVENTUTIS, Ostrava</t>
  </si>
  <si>
    <t>ANIMA VIVA z. s., Opava</t>
  </si>
  <si>
    <t>ANULIKA z.s., Ostrava</t>
  </si>
  <si>
    <t>APROPO z.s., Havířov-Šumbark</t>
  </si>
  <si>
    <t>Aproza, z.ú., Opava</t>
  </si>
  <si>
    <t>AquaKlim, s.r.o., Ostrava-Moravská Ostrava a Přívoz</t>
  </si>
  <si>
    <t>ArchiBIM studio s.r.o., Ostrava</t>
  </si>
  <si>
    <t>ARKA CZ, z.s., Ostrava</t>
  </si>
  <si>
    <t>Armáda spásy v České republice, z.s., Praha</t>
  </si>
  <si>
    <t>ARMATURY Group a.s., Dolní Benešov</t>
  </si>
  <si>
    <t>ASK TATRA Kopřivnice, Kopřivnice</t>
  </si>
  <si>
    <t>Asociace rodičů a přátel zdravotně postižených dětí v ČR, klub Stonožka Ostrava, Ostrava-Hrabůvka</t>
  </si>
  <si>
    <t>Asociace rodičů a přátel zdravotně postižených dětí v ČR, z.s. Klub Zvoneček, Odry</t>
  </si>
  <si>
    <t xml:space="preserve">Asociace rodičů dětí s DMO a přidruženými neurologickými onemocněními ČR, Ostrava </t>
  </si>
  <si>
    <t>ASOCIACE ŘECKÝCH OBCÍ V ČESKÉ REPUBLICE, z.s. - Řecká obec Karviná, pobočný spolek</t>
  </si>
  <si>
    <t>Asociace středoškolských klubů České republiky z.s., Brno-sever</t>
  </si>
  <si>
    <t>Asociace TOM ČR, TOM 206 07 SIHASAPA, Ostrava-Jih</t>
  </si>
  <si>
    <t>Asociace TOM ČR, TOM 20610 BUNTARANTA, Ostrava</t>
  </si>
  <si>
    <t>Asociace TOM ČR, TOM 4207 KADAO, Opava</t>
  </si>
  <si>
    <t>Asociace TOM ČR, TOM 4302 SIRIUS, Ostrava Poruba</t>
  </si>
  <si>
    <t>Asociace TOM ČR, TOM 4312 Třicítka a Dvojka, Ostrava Pustkovec</t>
  </si>
  <si>
    <t>Asociace TOM ČR, TOM 4316 PRŮZKUMNÍK-JIH, Ostrava-Jih</t>
  </si>
  <si>
    <t>Asociace TOM ČR, TOM 4332 ZÁLESÁK, Hlučín</t>
  </si>
  <si>
    <t>Asociace TOM ČR, TOM 4334 Bludný kruh, Ostrava-Jih</t>
  </si>
  <si>
    <t>Asociace TOM ČR, TOM 4340 MUŠKETÝRCI, Ostrava</t>
  </si>
  <si>
    <t>Asociace TOM ČR, TOM 4345 Paprsek, Ostrava Krásné Pole</t>
  </si>
  <si>
    <t>Asociace TRIGON, o.p.s., Ostrava-Poruba</t>
  </si>
  <si>
    <t>ATELIER 38 s.r.o., Ostrava</t>
  </si>
  <si>
    <t>Atelier PRAJZ creative, s.r.o., Píšť</t>
  </si>
  <si>
    <t>Automotoklub Petrovice u Karviné</t>
  </si>
  <si>
    <t>AVE ART Ostrava, vyšší odborná škola, střední umělecká škola a základní umělecká škola, s.r.o.</t>
  </si>
  <si>
    <t>AVE, z.s., Český Těšín</t>
  </si>
  <si>
    <t>AZ HELP, zapsaný spolek, Vidnava</t>
  </si>
  <si>
    <t>Dotace - výměna babyboxu za babybox nové generace ve Slezské nemocnici v Opavě</t>
  </si>
  <si>
    <t>Basketbalový klub NH Ostrava a.s., Ostrava-Moravská Ostrava a Přívoz</t>
  </si>
  <si>
    <t>Basketbalový klub NH Ostrava z.s., Ostrava-Moravská Ostrava a Přívoz</t>
  </si>
  <si>
    <t>Basketbalový klub Opava a.s., Opava</t>
  </si>
  <si>
    <t>Bašťanský spolek, Baška</t>
  </si>
  <si>
    <t>BAV klub Příbor, středisko volného času, s.r.o.</t>
  </si>
  <si>
    <t>BeePartner a.s., Třinec</t>
  </si>
  <si>
    <t xml:space="preserve">Beskyd DZR, o.p.s., Frýdek-Místek </t>
  </si>
  <si>
    <t>Beskydská šachová škola, Frýdek-Místek</t>
  </si>
  <si>
    <t>Beskydský pivovárek, s.r.o., Ostravice</t>
  </si>
  <si>
    <t>BeWooden Company s.r.o., Frýdek-Místek</t>
  </si>
  <si>
    <t>Bezpečnostně právní akademie Ostrava, s. r. o., střední škola</t>
  </si>
  <si>
    <t>Biatlon Ostrava, z.s., Ostrava-Třebovice</t>
  </si>
  <si>
    <t>BIKE SPORT CLUB, Opava</t>
  </si>
  <si>
    <t>Bílovecká nemocnice, a.s., Bílovec</t>
  </si>
  <si>
    <t>Bílý kruh bezpečí, z.s., Praha 5</t>
  </si>
  <si>
    <t>BIM scanning s.r.o., Albrechtice</t>
  </si>
  <si>
    <t>BK SNAKES OSTRAVA z.s., Ostrava</t>
  </si>
  <si>
    <t>BO! Burger Bistro s.r.o., Havířov</t>
  </si>
  <si>
    <t>Bohumínská městská nemocnice, a.s., Bohumín</t>
  </si>
  <si>
    <t>Bohuslavický Oříšek, z.s., Bohuslavice</t>
  </si>
  <si>
    <t>BORCAD cz s.r.o., Fryčovice</t>
  </si>
  <si>
    <t>Dotace - projekt Urban Challenge</t>
  </si>
  <si>
    <t>Bruntálská dílna Polárka o.p.s., Bruntál</t>
  </si>
  <si>
    <t>Bunkr, o.p.s., Třinec</t>
  </si>
  <si>
    <t>BVÚ-Centrum pro volný čas a pomoc mládeži z.s., Ostrava-Moravská Ostrava a Přívoz</t>
  </si>
  <si>
    <t xml:space="preserve">Campana - Mezinárodní Montessori mateřská škola a Montessori centrum, s.r.o. </t>
  </si>
  <si>
    <t>CDU SPORT - STOLNÍ TENIS OSTRAVA, z. s., Ostrava-Jih</t>
  </si>
  <si>
    <t>Central Warehouse Solution s.r.o., Brušperk</t>
  </si>
  <si>
    <t>CENTROM z. s., Ostrava-Vítkovice</t>
  </si>
  <si>
    <t>Centrum Anabell, z. s., Brno-střed</t>
  </si>
  <si>
    <t>Centrum inkluze o.p.s., Vítkov</t>
  </si>
  <si>
    <t>Centrum kompetencí, z.s., Český Těšín</t>
  </si>
  <si>
    <t>Centrum mladé rodiny - BOBEŠ, Bohumín</t>
  </si>
  <si>
    <t>Centrum náhradní rodinné péče dětí se zdravotním hendikepem, z.s.
Ostrava</t>
  </si>
  <si>
    <t>Centrum nové naděje, Frýdek-Místek</t>
  </si>
  <si>
    <t>Centrum pro dítě s diabetem, z.s., Ostrava-Moravská Ostrava a Přívoz</t>
  </si>
  <si>
    <t>Centrum pro rodinu a sociální péči, Ostrava</t>
  </si>
  <si>
    <t>Centrum pro rodinu Kopřivnice, z. s., Kopřivnice</t>
  </si>
  <si>
    <t>Centrum pro rodinu Sluníčko, z.s., Horní Bludovice</t>
  </si>
  <si>
    <t>Centrum pro rozvoj péče o duševní zdraví Moravskoslezského kraje, Ostrava-Poruba</t>
  </si>
  <si>
    <t>Centrum pro seniory Trojlístek, z.s., Bohuslavice</t>
  </si>
  <si>
    <t>Centrum pro zdravotně postižené Moravskoslezského kraje, Ostrava-Moravská Ostrava a Přívoz</t>
  </si>
  <si>
    <t>Centrum služeb pro neslyšící a nedoslýchavé, o.p.s., Ostrava-Moravská Ostrava a Přívoz</t>
  </si>
  <si>
    <t>Centrum sociálních služeb Ostrava, o.p.s., Ostrava, Mariánské Hory a Hulváky</t>
  </si>
  <si>
    <t>CEOS Data s.r.o., Ostrava</t>
  </si>
  <si>
    <t>Církevní základní škola a mateřská škola Přemysla Pittra, Ostrava-Přívoz</t>
  </si>
  <si>
    <t>Combat Garda, z. s., Ostrava-Vítkovice</t>
  </si>
  <si>
    <t>Corkers Ostrava z.s., Ostrava</t>
  </si>
  <si>
    <t>Cyklocestovatelé, Staré Město, okr. Frýdek-Místek</t>
  </si>
  <si>
    <t>ČAATS, z. s. Klub technických sportů - Studentský klub paraglidingu, p.s. , Čeladná</t>
  </si>
  <si>
    <t>ČBF - Oblast Severní Morava, evidenční číslo ČBF 09. Ostrava-Moravská Ostrava a Přívoz</t>
  </si>
  <si>
    <t xml:space="preserve">Dotace - projekt Konference i-Mobilita </t>
  </si>
  <si>
    <t>Česká asociace amerického fotbalu z.s., Praha 10</t>
  </si>
  <si>
    <t>ČESKÁ KLUSÁCKÁ ASOCIACE, z.s., Praha - Velká Chuchle</t>
  </si>
  <si>
    <t>Česká provincie Kongregace Dcer Božské Lásky, Opava</t>
  </si>
  <si>
    <t>Česká společnost ornitologická, Praha 5 - Smíchov</t>
  </si>
  <si>
    <t>Česká unie neslyšících, Praha</t>
  </si>
  <si>
    <t>České dráhy, a.s., Praha 1</t>
  </si>
  <si>
    <t xml:space="preserve">Dotace - projekt Oslavy Šťastného čínského nového roku 2020 </t>
  </si>
  <si>
    <t>Česko-japonské kulturní centrum, z.s., Ostrava-Moravská Ostrava a Přívoz</t>
  </si>
  <si>
    <t>Českomoravská myslivecká jednota, z.s., okresní myslivecký spolek Nový Jičín , Kunín</t>
  </si>
  <si>
    <t>Dotace - projekt Setkání podnikatelů</t>
  </si>
  <si>
    <t>Český rybářský svaz, z. s., místní organizace Frýdek-Místek II., Frýdek-Místek</t>
  </si>
  <si>
    <t>Dotace - projekt Za svobodu – paměti národa, historie, mládež</t>
  </si>
  <si>
    <t>Český svaz kolečkového bruslení, spolek, Praha</t>
  </si>
  <si>
    <t>Český svaz včelařů, z.s. okresní organizace Karviná, Rychvald</t>
  </si>
  <si>
    <t>Český svaz včelařů, z.s., základní organizace Baška, Kunčičky u Bašky</t>
  </si>
  <si>
    <t>Český svaz včelařů, z.s., základní organizace Bohumín, Bohumín</t>
  </si>
  <si>
    <t>Český svaz včelařů, z.s., základní organizace Český Těšín, Český Těšín</t>
  </si>
  <si>
    <t>Český svaz včelařů, z.s., základní organizace Frýdlant nad Ostravicí, Frýdlant nad Ostravicí</t>
  </si>
  <si>
    <t>Český svaz včelařů, z.s., základní organizace Fulnek, Fulnek</t>
  </si>
  <si>
    <t>Český svaz včelařů, z.s., základní organizace Mořkov, Mořkov</t>
  </si>
  <si>
    <t>Český svaz včelařů, z.s., základní organizace Suchdol nad Odrou, Suchdol nad Odrou</t>
  </si>
  <si>
    <t>ČMELÁČEK z. s., Ostrava-Jih</t>
  </si>
  <si>
    <t>Čtyřleté a osmileté gymnázium, s.r.o.</t>
  </si>
  <si>
    <t>Dagmar Žouželková, Andělská Hora</t>
  </si>
  <si>
    <t>Dalibor Tesař, Krnov</t>
  </si>
  <si>
    <t>DAMTAX SOLUTION s.r.o., Ostrava</t>
  </si>
  <si>
    <t>David Haitl, Bernartice nad Odrou</t>
  </si>
  <si>
    <t>DEMOPANELY s.r.o., Bruntál</t>
  </si>
  <si>
    <t>Destinační management turistické oblasti Beskydy-Valašsko, o.p.s., Frýdek-Místek</t>
  </si>
  <si>
    <t>Destinační management turistické oblasti Poodří - Moravské Kravařsko, o.p.s., Fulnek</t>
  </si>
  <si>
    <t>Dětský ranč Hlučín</t>
  </si>
  <si>
    <t>Dotace - specializovaná hospicová péče v hospici CITADELA pro obyvatele MSK v roce 2019</t>
  </si>
  <si>
    <t>Diakonie ČCE - středisko v Ostravě, Ostrava - Vítkovice</t>
  </si>
  <si>
    <t>Diakonie ČCE - Středisko v Rýmařově, Rýmařov</t>
  </si>
  <si>
    <t>DIDEDAnce - taneční studio, Ostrava-Jih</t>
  </si>
  <si>
    <t>Diecézní charita ostravsko-opavská, Ostrava</t>
  </si>
  <si>
    <t>Digital Consulting s.r.o., Dětmarovice</t>
  </si>
  <si>
    <t>Divadlo Devítka, spolek, Ostrava</t>
  </si>
  <si>
    <t>DomA - domácí asistence, Kobeřice</t>
  </si>
  <si>
    <t>Domov sv. Jana Křtitele, s.r.o., Frýdek-Místek</t>
  </si>
  <si>
    <t>DON BOSKO HAVÍŘOV o.p.s. Havířov</t>
  </si>
  <si>
    <t>DRAWINGS s.r.o., Ostrava Svinov</t>
  </si>
  <si>
    <t>Družstvo NAPROTI, Ostrava-Moravská Ostrava a Přívoz</t>
  </si>
  <si>
    <t>Dotace - vyhlášení Ceny za mimořádný přínos v oboru gerontologie pro rok 2019</t>
  </si>
  <si>
    <t>DUDA s.r.o., Bolatice</t>
  </si>
  <si>
    <t>Dům seniorů "POHODA", o. p. s., Orlová</t>
  </si>
  <si>
    <t>Dustee Technologies s.r.o., Ostrava</t>
  </si>
  <si>
    <t>EDUCA - Střední odborná škola, s.r.o.</t>
  </si>
  <si>
    <t>EDUCAnet - Soukromé gymnázium Ostrava, s.r.o.</t>
  </si>
  <si>
    <t>EDUCATION INSTITUTE základní škola, mateřská škola, s.r.o.</t>
  </si>
  <si>
    <t>Ekipa, z.s., Opava</t>
  </si>
  <si>
    <t>Dotace - projekt Konference EkoAuto 2019: Vodíkové a bateriové elektromobily a technologie</t>
  </si>
  <si>
    <t>Eko-info centrum Ostrava, Ostrava</t>
  </si>
  <si>
    <t>Elektro MAR a.s., Ostrava, Pustkovec</t>
  </si>
  <si>
    <t>Elim Opava, o.p.s., Opava</t>
  </si>
  <si>
    <t>Elite Timber Construction, s.r.o., Ostrava-Moravská Ostrava a Přívoz</t>
  </si>
  <si>
    <t>El-Stylo s.r.o., Dolní Domaslavice</t>
  </si>
  <si>
    <t xml:space="preserve">ELVAC a.s., Ostrava </t>
  </si>
  <si>
    <t>Enduro klub Palkovice, z.s., Palkovice</t>
  </si>
  <si>
    <t>ENVIKO, z.s., Vřesina</t>
  </si>
  <si>
    <t>Envir &amp; Power Ostrava a.s., Ostrava-Martinov</t>
  </si>
  <si>
    <t>EQUI FORUM, z.s., Ostrava-Poruba</t>
  </si>
  <si>
    <t>eShopSystem s.r.o., Praha</t>
  </si>
  <si>
    <t>Euroregion Praděd - česká část, Bruntál</t>
  </si>
  <si>
    <t>EUROTOPIA.CZ, o.p.s., Opava</t>
  </si>
  <si>
    <t>Evolution Brothers s.r.o., Frýdek-Místek, Chlebovice</t>
  </si>
  <si>
    <t>FA PRAKTIK s.r.o. Středisko praktického vyučování</t>
  </si>
  <si>
    <t>Farní sbor Slezské církve evangelické a. v. v Karviné 1, Karviná</t>
  </si>
  <si>
    <t>FBC OSTRAVA z.s., Ostrava-Muglinov</t>
  </si>
  <si>
    <t>FC Slavoj Olympia Bruntál z.s., Bruntál</t>
  </si>
  <si>
    <t>FC-B7 TÝM!!!, z.s., Závada</t>
  </si>
  <si>
    <t xml:space="preserve">Dotace - příprava a zajištění workshopu SMART TRAFFIC </t>
  </si>
  <si>
    <t>Filadelfia - práce s dětmi a mládeží, Frýdek-Místek</t>
  </si>
  <si>
    <t>Dotace - projekt Business Real Stories Conference 2020</t>
  </si>
  <si>
    <t>FK Město Albrechtice, z.s., Město Albrechtice</t>
  </si>
  <si>
    <t>FK montáže Elektro s.r.o., Krnov</t>
  </si>
  <si>
    <t>FOKUS-Opava, z.s., Svobodné Heřmanice</t>
  </si>
  <si>
    <t>FOLK V OSTRAVĚ z.s., Ostrava-Poruba</t>
  </si>
  <si>
    <t>FOND OHROŽENÝCH DĚTÍ, Praha 1</t>
  </si>
  <si>
    <t>Dotace - 11. setkání opuštěných a postižených dětí Moravskoslezského kraje</t>
  </si>
  <si>
    <t>Dotace - 6. ročník přehlídky kulturně společenských aktivit postižených a opuštěných dětí z MSK</t>
  </si>
  <si>
    <t>FOR HELP s.r.o., Ostrava Poruba</t>
  </si>
  <si>
    <t>Foreduca s.r.o., Dětmarovice</t>
  </si>
  <si>
    <t>FOTBAL TŘINEC z.s., Třinec</t>
  </si>
  <si>
    <t>free.lepus.cz, z.s., Ostrava-Hrabůvka</t>
  </si>
  <si>
    <t>FTR STUDIO s.r.o., Ostrava, Polanka nad Odrou</t>
  </si>
  <si>
    <t>FunTime Athletics Nový Jičín, z.s., Nový Jičín</t>
  </si>
  <si>
    <t>Futra, Orlová, Lutyně</t>
  </si>
  <si>
    <t>Futsal club Ostrava, z.s., Horní Datyně</t>
  </si>
  <si>
    <t>G. M. PROJECT, s. r. o., Opava</t>
  </si>
  <si>
    <t>Galaxie-Centrum pomoci, Karviná</t>
  </si>
  <si>
    <t>Galerijní ulice, umělecký spolek, Jistebník</t>
  </si>
  <si>
    <t>GALILEO SCHOOL - bilingvní  mateřská škola a základní škola, s.r.o.</t>
  </si>
  <si>
    <t>G-Consult, spol. s r. o., Ostrava</t>
  </si>
  <si>
    <t>Dotace - projekt Cyklistický závod horských kol kolem Slezské Harty 2019</t>
  </si>
  <si>
    <t>GeoPrime Geodézie s.r.o., Ostrava</t>
  </si>
  <si>
    <t xml:space="preserve">Dotace - projekt Business Golf Tour Moravia 2019 </t>
  </si>
  <si>
    <t>GODMED CZ s.r.o., Český Těšín</t>
  </si>
  <si>
    <t>Golf Club Lipiny, spolek, Karviná</t>
  </si>
  <si>
    <t>GOODWILL - vyšší odborná škola, s.r.o.</t>
  </si>
  <si>
    <t>Górole - Folklorní soubor, Mosty u Jablunkova</t>
  </si>
  <si>
    <t>Grandimex s.r.o., Praha</t>
  </si>
  <si>
    <t>GW Train Regio a.s., Ústí nad Labem - Střekov</t>
  </si>
  <si>
    <t>Gymnázium BESKYDY MOUNTAIN ACADEMY, s.r.o.</t>
  </si>
  <si>
    <t>Gymnázium Jana Šabršuly s.r.o.</t>
  </si>
  <si>
    <t>Gymnázium, základní škola a mateřská škola Hello s.r.o.</t>
  </si>
  <si>
    <t>HANDBALL CLUB BANÍK KARVINÁ</t>
  </si>
  <si>
    <t>Handicap centrum Škola života Frýdek-Místek, o.p.s., Frýdek-Místek</t>
  </si>
  <si>
    <t xml:space="preserve">Handicap Sport Club Havířov, z.s., Havířov </t>
  </si>
  <si>
    <t>HbK Karviná spolek, Karviná</t>
  </si>
  <si>
    <t>HC VÍTKOVICE RIDERA, spolek, Ostrava</t>
  </si>
  <si>
    <t>HC Vlci Český Těšín, z. s., Český Těšín</t>
  </si>
  <si>
    <t>HEAD BIKE Opava, z.s., Opava</t>
  </si>
  <si>
    <t>HELLSTEIN spol. s r.o., Kopřivnice</t>
  </si>
  <si>
    <t>HELP-IN, o.p.s. Bruntál</t>
  </si>
  <si>
    <t>Heřmánek, z.s., Karviná-Fryštát</t>
  </si>
  <si>
    <t>Hnutí Duha Jeseník, Jeseník</t>
  </si>
  <si>
    <t>Hofri s.r.o., Ludgeřovice</t>
  </si>
  <si>
    <t>Hokejový spolek Opava, z.s., Opava</t>
  </si>
  <si>
    <t>Hope House, z. s., Břidličná</t>
  </si>
  <si>
    <t>Horse Sports s.r.o., Praha-Zbraslav</t>
  </si>
  <si>
    <t>Dotace - pořízení laického externího defibrilátoru tzv. AED</t>
  </si>
  <si>
    <t xml:space="preserve">HoSt - Home-Start Česká republika, z.ú., Praha </t>
  </si>
  <si>
    <t>Hotelová škola a Obchodní akademie Havířov s.r.o.</t>
  </si>
  <si>
    <t>Hrčavský Vlk, z.s., Hrčava</t>
  </si>
  <si>
    <t xml:space="preserve">Dotace - projekt Chytrá myšlenka Moravskoslezského kraje </t>
  </si>
  <si>
    <t>HYTECH CR spol. s r.o., Opava</t>
  </si>
  <si>
    <t>Charita Bohumín, Bohumín</t>
  </si>
  <si>
    <t>Charita Český Těšín</t>
  </si>
  <si>
    <t>Charita Frenštát pod Radhoštěm</t>
  </si>
  <si>
    <t>Charita Hlučín</t>
  </si>
  <si>
    <t>Charita Jablunkov, Jablunkov</t>
  </si>
  <si>
    <t>Charita Kopřivnice</t>
  </si>
  <si>
    <t>Charita Krnov, Krnov</t>
  </si>
  <si>
    <t>Charita Nový Jičín, Nový Jičín</t>
  </si>
  <si>
    <t>Charita Odry, Odry</t>
  </si>
  <si>
    <t>Dotace - pořízení nového vysokozdvižného vozíku</t>
  </si>
  <si>
    <t>Charita Studénka, Studénka</t>
  </si>
  <si>
    <t>Charita sv. Alexandra, Ostrava</t>
  </si>
  <si>
    <t>Charita sv. Martina, Malá Morávka</t>
  </si>
  <si>
    <t>Charita Třinec, Třinec</t>
  </si>
  <si>
    <t xml:space="preserve">Dotace - projekt Šíření dopravních informací prostřednictvím RDS-TMC </t>
  </si>
  <si>
    <t>IC Petrovice u Karviné, z.s., Petrovice u Karviné</t>
  </si>
  <si>
    <t>IFMSA Česká republika, z.s., Praha</t>
  </si>
  <si>
    <t>IMCoPharma a.s., Bílovec</t>
  </si>
  <si>
    <t>infinity - progress z.s., Mosty u Jablunkova</t>
  </si>
  <si>
    <t>ING Corporation, spol. s r.o., Frýdlant nad Ostravicí</t>
  </si>
  <si>
    <t>Ing. arch. Josef Řezníček, Ostrava Poruba</t>
  </si>
  <si>
    <t>Ing. Gabriela Žitníková, Nový Jičín</t>
  </si>
  <si>
    <t>Ing. Jana Blažejová, Býkov-Láryšov, Láryšov</t>
  </si>
  <si>
    <t>Ing. Lubomír Carbol, Morávka</t>
  </si>
  <si>
    <t>Ing. Štěpán Carbol, Morávka</t>
  </si>
  <si>
    <t>Ing. Zdeněk Hájek, Zátor, Loučky</t>
  </si>
  <si>
    <t>Institut vzdělávání Evy Kiedroňové, z. s., Třinec</t>
  </si>
  <si>
    <t xml:space="preserve">INškolka s.r.o. </t>
  </si>
  <si>
    <t>Invent Medical Group, s.r.o., Ostrava-Pustkovec</t>
  </si>
  <si>
    <t>Invira s.r.o., Ostrava - Nová Ves</t>
  </si>
  <si>
    <t>Dotace - projekt Zahrada Respitního centra s ambulantní odlehčovací službou</t>
  </si>
  <si>
    <t>IUVENTAS - Soukromé gymnázium a Střední odborná škola, s.r.o.</t>
  </si>
  <si>
    <t>IVVA - Veteran Volleyball z.s., Ostrava Stará Bělá</t>
  </si>
  <si>
    <t>Jan Šigut, Karviná</t>
  </si>
  <si>
    <t>Jana Stupárková, Odry</t>
  </si>
  <si>
    <t>Jazykové a humanitní GYMNÁZIUM PRIGO, s.r.o.</t>
  </si>
  <si>
    <t>JEZDECKÝ KLUB FRANCOUZSKÉHO KLUSÁKA, z.s., Ostrava</t>
  </si>
  <si>
    <t>Jezdecký klub Opava - Kateřinky, z.s., Opava</t>
  </si>
  <si>
    <t>Jezdecký klub U Juráška, z.s., Mořkov</t>
  </si>
  <si>
    <t>Jezdecký klub voltiž Albertovec, z.s., Bolatice</t>
  </si>
  <si>
    <t>JINAK, o.p.s., Brantice</t>
  </si>
  <si>
    <t>JIŘÍ ČÍŽEK, Holčovice</t>
  </si>
  <si>
    <t>Jiří Vrba, Ostrava, Poruba</t>
  </si>
  <si>
    <t>JK Vělopolí z.s., Vělopolí</t>
  </si>
  <si>
    <t>JO TENISOVÉ TRÉNINKOVÉ CENTRUM z.s., Frýdek-Místek</t>
  </si>
  <si>
    <t>Jsme OFFLINE, z.s., Morávka</t>
  </si>
  <si>
    <t>JUDO CLUB HAVÍŘOV z.s., Havířov</t>
  </si>
  <si>
    <t>Junák - český skaut, okres Opava, z. s., Opava</t>
  </si>
  <si>
    <t>Junák - český skaut, přístav Černý čáp Opava, z. s., Opava</t>
  </si>
  <si>
    <t>Junák - český skaut, přístav VIRIBUS UNITIS Ostrava, z. s., Ostrava-Poruba</t>
  </si>
  <si>
    <t>Junák - český skaut, středisko 8. pěšího pluku Slezského Frýdek-Místek, z. s., Frýdek-Místek</t>
  </si>
  <si>
    <t>Junák - český skaut, středisko Doberčata Dobrá, z. s., Dobrá</t>
  </si>
  <si>
    <t>Junák - český skaut, středisko Mariánské Ostrava, z. s., Ostrava Mariánské Hory a Hulváky</t>
  </si>
  <si>
    <t>Junák - český skaut, středisko Ostrá Hůrka Háj ve Slezsku, z. s., Štítina</t>
  </si>
  <si>
    <t>Junák - český skaut, středisko Svatý Jiří, z. s., Staříč</t>
  </si>
  <si>
    <t>Junák - svaz skautů a skautek ČR, Havířov</t>
  </si>
  <si>
    <t>Junák - svaz skautů a skautek ČR, středisko Pagoda Nový Jičín, Nový Jičín</t>
  </si>
  <si>
    <t>Junák - svaz skautů a skautek ČR, středisko Strážci Ostrava, Ostrava-Svinov</t>
  </si>
  <si>
    <t>KAFIRA o.p.s., Opava</t>
  </si>
  <si>
    <t>Dotace - projekt 11. Mezinárodní filmový festival Ostrava Kamera Oko</t>
  </si>
  <si>
    <t>Katolická beseda v Kopřivnici, z. s., Kopřivnice</t>
  </si>
  <si>
    <t>KČT, odbor Moravská Ostrava, Ostrava, Moravská Ostrava a Přívoz</t>
  </si>
  <si>
    <t>KČT, odbor Slezský Tomík Ostrava, Ostrava</t>
  </si>
  <si>
    <t>KeyWord s.r.o., Karviná</t>
  </si>
  <si>
    <t>Kikstart, z.s., Opava</t>
  </si>
  <si>
    <t>Kinclová s.r.o., Horní Město</t>
  </si>
  <si>
    <t>Klub biatlonu Břidličná</t>
  </si>
  <si>
    <t>Klub celiakie pro Ostravu a Moravskoslezský kraj, z. s., Ostrava-Proskovice</t>
  </si>
  <si>
    <t>Klub českých turistů, odbor NOVÁ HUŤ Ostrava, Ostrava Poruba</t>
  </si>
  <si>
    <t>Klub házené Kopřivnice, Kopřivnice</t>
  </si>
  <si>
    <t>Klub plaveckých sportů Ostrava, Ostrava-Poruba</t>
  </si>
  <si>
    <t>Klub vojenské historie Bohumín, z.s., Bohumín</t>
  </si>
  <si>
    <t>KOLEČKO z.s. , Ostrava</t>
  </si>
  <si>
    <t>Koliba, Košařiska</t>
  </si>
  <si>
    <t>Dotace - projekt Sociální automobil Vrbno pod Pradědem</t>
  </si>
  <si>
    <t>Komunitní škola Bartošovice, z.s., Bartošovice</t>
  </si>
  <si>
    <t>Kongres Poláků v České republice, Český Těšín</t>
  </si>
  <si>
    <t>Dotace - projekt Regionální ozvěny Mezinárodního filmového festivalu Febiofestu – Regionální ozvěny Febiofestu Ostrava 2019</t>
  </si>
  <si>
    <t>Konvent sester alžbětinek v Jablunkově</t>
  </si>
  <si>
    <t>Koordinátor ODIS s.r.o., Ostrava-Moravská Ostrava a Přívoz</t>
  </si>
  <si>
    <t>Kraso klub Havířov z.s.</t>
  </si>
  <si>
    <t>KRAVLA s.r.o., Březová</t>
  </si>
  <si>
    <t>Kristýna Šťastná, Úvalno</t>
  </si>
  <si>
    <t>Krizové a kontaktní centrum "Pod slunečníkem", Opava</t>
  </si>
  <si>
    <t>Krizové centrum Ostrava, z.s., Ostrava-Vítkovice</t>
  </si>
  <si>
    <t>Krystal Help z.ú., Krnov</t>
  </si>
  <si>
    <t>Kvalifikační a personální agentura, o.p.s., Třinec</t>
  </si>
  <si>
    <t>L&amp;L music, z. s., Olbramice</t>
  </si>
  <si>
    <t>LADASENIOR s.r.o., Ostrava</t>
  </si>
  <si>
    <t>lamella.cz s.r.o., Ostrava</t>
  </si>
  <si>
    <t>Langer Václav, Papratná</t>
  </si>
  <si>
    <t>Ledax Ostrava o.p.s., Ostrava</t>
  </si>
  <si>
    <t>Lesní mateřská škola Mraveniště z.s.</t>
  </si>
  <si>
    <t>Lesy Budišov nad Budišovkou s.r.o., Budišov nad Budišovkou</t>
  </si>
  <si>
    <t>Letiště Ostrava, a.s., Mošnov</t>
  </si>
  <si>
    <t>Lexikona, z.s., Krnov</t>
  </si>
  <si>
    <t>Dotace - projekt Kurzy bezpečné jízdy pro strojníky jednotek SDH obcí Moravskoslezského kraje</t>
  </si>
  <si>
    <t>LIGA o.p.s. Bruntál</t>
  </si>
  <si>
    <t>Lítací jelen z.s., Pstruží</t>
  </si>
  <si>
    <t>LODĚNICE POD HRADEM, z.s., Ostrava</t>
  </si>
  <si>
    <t>Lucie Částková, Zářecká Lhota</t>
  </si>
  <si>
    <t>Ludmila Dušková, Budišov nad Budišovkou</t>
  </si>
  <si>
    <t>Lukostřelba Ostrava Mariánské Hory, z.s., Ostrava</t>
  </si>
  <si>
    <t>MAFLEX-CZ s.r.o., Mosty u Jablunkova</t>
  </si>
  <si>
    <t xml:space="preserve">Dotace - projekt Setkání u kulatého stolu Život a doprava v bezpečném a chytrém městě či obci MSK </t>
  </si>
  <si>
    <t>MajDay Team z.s., Třinec</t>
  </si>
  <si>
    <t>Mallne Style s.r.o., Ostrava Slezská Ostrava</t>
  </si>
  <si>
    <t>Dotace - projekt 9. reprezentační Duhový ples Ostrava</t>
  </si>
  <si>
    <t>Dotace - projekt 10. reprezentační ples Ostrava</t>
  </si>
  <si>
    <t>Markéta Toběrná, Velké Albrechtice</t>
  </si>
  <si>
    <t>Máš čas?, z.s., Kopřivnice</t>
  </si>
  <si>
    <t>Mateřská škola AGEL s.r.o.</t>
  </si>
  <si>
    <t>Mateřská škola Bludovice</t>
  </si>
  <si>
    <t>Mateřská škola Hájov s.r.o.</t>
  </si>
  <si>
    <t>Mateřská škola HAPPY DAY s.r.o.</t>
  </si>
  <si>
    <t xml:space="preserve">Mateřská škola Klíček Krnov </t>
  </si>
  <si>
    <t>Mateřská škola Kouzelný svět</t>
  </si>
  <si>
    <t>Mateřská škola Liščata, s.r.o.</t>
  </si>
  <si>
    <t>Mateřská škola MATEŘINKA s.r.o.</t>
  </si>
  <si>
    <t>Mateřská škola Montevláček</t>
  </si>
  <si>
    <t>Mateřská škola novojičínská Beruška, spol. s r. o.</t>
  </si>
  <si>
    <t>MATEŘSKÁ ŠKOLA PALOVÁČEK, s.r.o.</t>
  </si>
  <si>
    <t>Mateřská škola Paprsek s.r.o.</t>
  </si>
  <si>
    <t>Mateřská škola PRIGO, s.r.o.</t>
  </si>
  <si>
    <t>Mateřská škola Profa z.s.</t>
  </si>
  <si>
    <t>Mateřská škola se zdravotnickou péčí, s.r.o.</t>
  </si>
  <si>
    <t>Mateřská škola ZDRAVÍ s.r.o.</t>
  </si>
  <si>
    <t>Mateřská škola, základní škola a střední škola Slezské diakonie Krnov, Krnov</t>
  </si>
  <si>
    <t>Dotace - projekt Komfortní prostředí pro děti a žáky</t>
  </si>
  <si>
    <t>MAZUREK, s.r.o., Dětmarovice</t>
  </si>
  <si>
    <t>MBM rail s.r.o., Jaroměř</t>
  </si>
  <si>
    <t>mcePharma s. r. o., Bílovec</t>
  </si>
  <si>
    <t>MEBSTER s.r.o., Ostrava</t>
  </si>
  <si>
    <t>Medela-péče o seniory o.p.s., Ostravice</t>
  </si>
  <si>
    <t>MEDICA Třinec, z.ú.</t>
  </si>
  <si>
    <t>MELTINGPOT z. s., Ostrava-Mariánské Hory a Hulváky</t>
  </si>
  <si>
    <t>MENS SANA, z.ú., Ostrava</t>
  </si>
  <si>
    <t>Městský fotbalový klub Karviná, Karviná-Hranice</t>
  </si>
  <si>
    <t xml:space="preserve">Mgr. Kateřina Čupová, Frýdlant nad Ostravicí </t>
  </si>
  <si>
    <t>Dotace - projekt REKORDY HANDICAPOVANÝCH HRDINŮ</t>
  </si>
  <si>
    <t>Mičulka Petr Ing., Palkovice</t>
  </si>
  <si>
    <t>MIKASA z. s., Ostrava-Jih</t>
  </si>
  <si>
    <t>Milan Dobeš Museum, nadační fond, Ostrava</t>
  </si>
  <si>
    <t xml:space="preserve">Dotace - projekt eJantarová cesta 2019 </t>
  </si>
  <si>
    <t>MIRdesign, s.r.o., Ostrava Pustkovec</t>
  </si>
  <si>
    <t>Miroslav Kurka, Bílovec</t>
  </si>
  <si>
    <t>Místní akční skupina Hrubý Jeseník, Bruntál</t>
  </si>
  <si>
    <t>Dotace - projekt Svátek folkloru v Oldřichovicích</t>
  </si>
  <si>
    <t>Mladí včelaříci, z.s., Bartošovice</t>
  </si>
  <si>
    <t xml:space="preserve">Mladý tenista, z.s., Bílovec </t>
  </si>
  <si>
    <t>Modrý kříž v České republice, Český Těšín</t>
  </si>
  <si>
    <t>Monika Bernaťáková, Osoblaha</t>
  </si>
  <si>
    <t>Montessori základní škola Úsměv</t>
  </si>
  <si>
    <t>Moravskoslezská krajská rada Asociace TOM ČR, Moravská Ostrava a Přívoz</t>
  </si>
  <si>
    <t>Moravskoslezská kreativní akademie, z.s. , Ostrava</t>
  </si>
  <si>
    <t>Moravskoslezská obchodní akademie, s.r.o.</t>
  </si>
  <si>
    <t>Moravskoslezská společnost pro ochranu přírody a myslivost o.p.s.. Ostrava-Jih</t>
  </si>
  <si>
    <t>Moravskoslezský krajský svaz jachtingu, z. s., Ostrava-Mariánské Hory a Hulváky</t>
  </si>
  <si>
    <t>Moravskoslezský krajský šachový svaz (MKŠS), Ostrava</t>
  </si>
  <si>
    <t>MRŇOUSKOVA MATEŘSKÁ ŠKOLA</t>
  </si>
  <si>
    <t>Dotace - podpora specializačního vzdělávání praktických lékařů</t>
  </si>
  <si>
    <t>MUDr. Irena Kučerová, Studénka Butovice</t>
  </si>
  <si>
    <t>Dotace - podpora specializačního vzdělávání v oboru všeobecné praktické lékařství – úhrada povinných stáží v rámci předatestační přípravy</t>
  </si>
  <si>
    <t>MUDr. Milan Mačák, Orlová, Lutyně</t>
  </si>
  <si>
    <t>Muzeum Jantarové stezky a Hedvábné cesty, z.s.,
Ostrava</t>
  </si>
  <si>
    <t>Na Výminku s.r.o., Ostrava-Jih, Zábřeh</t>
  </si>
  <si>
    <t>Náboženská obec Církve československé husitské v Bruntále, Bruntál</t>
  </si>
  <si>
    <t>NÁRODNÍ ENERGETICKÝ KLASTR, z.s., Ostrava-Poruba</t>
  </si>
  <si>
    <t>Národní rada zdravotně postižených České republiky, z.s., Praha 7</t>
  </si>
  <si>
    <t>Národní stavební klastr z.s., Ostrava-Jih</t>
  </si>
  <si>
    <t>Národní strojírenský klastr, z.s., Ostrava</t>
  </si>
  <si>
    <t>Naše srdce - Amaro Ilo, spolek, Hlučín</t>
  </si>
  <si>
    <t>Nemocnice Český Těšín a.s., Český Těšín</t>
  </si>
  <si>
    <t>Nestátní denní zařízení DUHA, o.p.s., Orlová</t>
  </si>
  <si>
    <t>Dotace - projekt Vyrovnávání příležitostí pro občany se zdravotním postižením prostřednictvím ochrany veřejného zájmu na úseku bezbariérové přístupnosti staveb</t>
  </si>
  <si>
    <t>NoBugs s. r. o., Ostrava</t>
  </si>
  <si>
    <t>Nová možnost, z.ú., Jezdkovice</t>
  </si>
  <si>
    <t>Nová šance, z. s., Ostrava-Koblov</t>
  </si>
  <si>
    <t>NOVOS NJ, s.r.o., Štramberk</t>
  </si>
  <si>
    <t>Občanské sdružení Sdružení Romů Severní Moravy z.s., Karviná</t>
  </si>
  <si>
    <t>Obec Slovákov v Karviné, Karviná</t>
  </si>
  <si>
    <t>Obecně prospěšná společnost DLAŇ ŽIVOTU, Ostrava</t>
  </si>
  <si>
    <t>Obecně prospěšná společnost Sv. Josefa, o.p.s., Ropice</t>
  </si>
  <si>
    <t>Obchodní akademie Karviná, s.r.o.</t>
  </si>
  <si>
    <t>Oblastní spolek Českého červeného kříže Karviná, Karviná</t>
  </si>
  <si>
    <t>Oddíl lyžování Budišov nad Budišovkou, z.s., Budišov nad Budišovkou</t>
  </si>
  <si>
    <t>Oderská městská společnost, s.r.o., Odry</t>
  </si>
  <si>
    <t>Omnium, z.s., Broumov</t>
  </si>
  <si>
    <t>ONKO-Naděje, sdružení onkologických pacientů Karviná</t>
  </si>
  <si>
    <t xml:space="preserve">ONŽ - pomoc a poradenství pro ženy a dívky, z.s., Praha </t>
  </si>
  <si>
    <t>OPEN HOUSE, Bruntál</t>
  </si>
  <si>
    <t>Dotace - podpora specializačního vzdělávání v oboru všeobecné praktické lékařství – úhrada povinných stáží v rámci předatestační přípravy</t>
  </si>
  <si>
    <t>Organizační výbor GRACIA ČEZ-EDĚ, z.s., Orlová</t>
  </si>
  <si>
    <t>Orientační Běh Opava, Opava</t>
  </si>
  <si>
    <t>Ostrava Chess z.s., Ostrava-Polanka nad Odrou</t>
  </si>
  <si>
    <t>Dotace - konference Smart technologie</t>
  </si>
  <si>
    <t>Dotace - projekt 3. multioborové setkání Dětské polytrauma</t>
  </si>
  <si>
    <t>Ostravské městské lesy a zeleň, s.r.o., Ostrava-Jih</t>
  </si>
  <si>
    <t>Padel club Ostrava z.s., Ostrava</t>
  </si>
  <si>
    <t>Paint Western Riding Club, pobočný spolek, Kozlovice</t>
  </si>
  <si>
    <t>PASTEVNÍ DRUŽSTVO ZLAŇ, Pražmo</t>
  </si>
  <si>
    <t>Patizon 2.0 s.r.o., Ostrava,Svinov</t>
  </si>
  <si>
    <t>Pavel Šigut, Praha 8 Karlín</t>
  </si>
  <si>
    <t>Pavelka Jiří-JIPA, Nové Heřminovy</t>
  </si>
  <si>
    <t>Dotace - projekt Muzikantské žně - 20. ročník</t>
  </si>
  <si>
    <t>Pavlína Kavková, Frýdek-Místek</t>
  </si>
  <si>
    <t>Pavučina o.p.s., Ostrava-Kunčičky</t>
  </si>
  <si>
    <t>Péče srdcem, z.ú., Ostrava-Vítkovice</t>
  </si>
  <si>
    <t>Pečovatelská služba OASA Nový Jičín, o.p.s., Nový Jičín</t>
  </si>
  <si>
    <t>Pečovatelská služba OASA Opava, o.p.s., Raduň</t>
  </si>
  <si>
    <t>PERAS - ski s.r.o., Ludvíkov</t>
  </si>
  <si>
    <t>PERSEUS, z.s., Ostrava-Moravská Ostrava a Přívoz</t>
  </si>
  <si>
    <t>petit atelier s.r.o., Ropice</t>
  </si>
  <si>
    <t>Petr Chovančák, Janov</t>
  </si>
  <si>
    <t>Pionýr - Krajská organizace Moravskoslezského kraje, Moravská Ostrava a Přívoz</t>
  </si>
  <si>
    <t>Pionýr, z. s. - Pionýrská skupina Ještěr, Ostrava</t>
  </si>
  <si>
    <t>PLANETA - Montessori základní škola s.r.o.</t>
  </si>
  <si>
    <t>Plavecký klub Nový Jičín, z.s., Nový Jičín</t>
  </si>
  <si>
    <t>PlayByEars s.r.o., Ostrava</t>
  </si>
  <si>
    <t>POD SVÍCNEM, Frýdek-Místek</t>
  </si>
  <si>
    <t>Podané ruce - osobní asistence, Frýdek-Místek</t>
  </si>
  <si>
    <t>Podhorská nemocnice a.s., Rýmařov</t>
  </si>
  <si>
    <t>POLAR televize Ostrava, s.r.o., Ostrava, Mariánské Hory a Hulváky</t>
  </si>
  <si>
    <t>Polský kulturně-osvětový svaz v České republice, Český Těšín</t>
  </si>
  <si>
    <t>Pop Academy z.s., Ostrava</t>
  </si>
  <si>
    <t>Poradna pro občanství/Občanská a lidská práva, z.s., Praha 2</t>
  </si>
  <si>
    <t>Potůček projekt s.r.o., Ostrava-Jih, Zábřeh</t>
  </si>
  <si>
    <t>PP FILM s.r.o., Praha</t>
  </si>
  <si>
    <t>Dotace - projekt Přes prsty (celovečerní film)</t>
  </si>
  <si>
    <t>Prádelna PRAPOS s.r.o., Ostrava-Jih</t>
  </si>
  <si>
    <t>PRAPOS, z.s., Ostrava</t>
  </si>
  <si>
    <t>Dotace - uspořádání 9. ročníku soutěže Žena regionu</t>
  </si>
  <si>
    <t>Dotace - uspořádání 10. ročníku soutěže Žena regionu</t>
  </si>
  <si>
    <t>PrimMat - Soukromá střední škola podnikatelská, s.r.o.</t>
  </si>
  <si>
    <t>PRO-DO projektová a dotační kancelář, s.r.o.,Ostrava</t>
  </si>
  <si>
    <t>Dotace - projekt YOUMATCH.CZ &amp; nejsme jen generace za počítačem</t>
  </si>
  <si>
    <t>PROSPORT - CZ z.s., Havířov</t>
  </si>
  <si>
    <t>První soukromá základní umělecká škola MIS music o.p.s.</t>
  </si>
  <si>
    <t>Příroda kolem nás, o. p. s., Studénka</t>
  </si>
  <si>
    <t>PUNTIK s.r.o., Bohumín</t>
  </si>
  <si>
    <t>PWR Composite s.r.o., Ostrava</t>
  </si>
  <si>
    <t>RABA Motosport z. s., Ostrava</t>
  </si>
  <si>
    <t>Railsformers s.r.o., Ostrava-Pustkovec</t>
  </si>
  <si>
    <t>Dotace - zajištění souvisejících služeb v rámci jubilejního 20. ročníku veletrhu Czech Raildays</t>
  </si>
  <si>
    <t>Ranč duhová víla, z.s., Ostrava</t>
  </si>
  <si>
    <t>RATOMEX s.r.o., Budišov nad Budišovkou</t>
  </si>
  <si>
    <t xml:space="preserve">RB Střední odborné učiliště autooprávárenské, s.r.o.  </t>
  </si>
  <si>
    <t>Recyklohraní, o.p.s., Praha 6 - Dejvice</t>
  </si>
  <si>
    <t>Regionální rada rozvoje a spolupráce, Třinec</t>
  </si>
  <si>
    <t>REINTEGRA, Krnov</t>
  </si>
  <si>
    <t>REIT Jízdárna pod Lipovým s. r. o., Morávka</t>
  </si>
  <si>
    <t>RELAX  ADRIATIC, s.r.o., Brno</t>
  </si>
  <si>
    <t>REMANTE GROUP s.r.o., Opava</t>
  </si>
  <si>
    <t>REMOSKA s.r.o., Frenštát pod Radhoštěm</t>
  </si>
  <si>
    <t>Renarkon, o. p. s., Ostrava-Moravská Ostrava a Přívoz</t>
  </si>
  <si>
    <t>Renáta Juřicová Ballerová, Odry</t>
  </si>
  <si>
    <t>Renáta Skalíková, Jindřichov</t>
  </si>
  <si>
    <t>RenderWaves s.r.o., Třinec</t>
  </si>
  <si>
    <t>RESTART Marketing, s.r.o., Třinec</t>
  </si>
  <si>
    <t>Richard Zakopal, Milotice nad Opavou</t>
  </si>
  <si>
    <t>Rodinné a komunitní centrum Chaloupka z.s., Ostrava</t>
  </si>
  <si>
    <t>Rodinné centrum Beleza Harmony, z.s. , Karviná</t>
  </si>
  <si>
    <t>Romodrom o.p.s., Praha 1</t>
  </si>
  <si>
    <t>Rotary International Distrikt 2240 Česká republika a Slovenská republika, z.s. , Jihlava</t>
  </si>
  <si>
    <t>Dotace - projekt Rotary týden a konference Praha 2019</t>
  </si>
  <si>
    <t>Dotace - projekt MARINGOTKA SNŮ</t>
  </si>
  <si>
    <t>Royal Rangers v ČR 36. Přední hlídka v Opavě, Otice</t>
  </si>
  <si>
    <t>Rugby Club Havířov, Havířov</t>
  </si>
  <si>
    <t>Řecká obec Krnov-město, Krnov</t>
  </si>
  <si>
    <t>Římskokatolická farnost Bravantice</t>
  </si>
  <si>
    <t>Římskokatolická farnost Fulnek</t>
  </si>
  <si>
    <t>Římskokatolická farnost Holčovice, Holčovice</t>
  </si>
  <si>
    <t>Římskokatolická farnost Jeseník nad Odrou, Jeseník nad Odrou</t>
  </si>
  <si>
    <t>Římskokatolická farnost Ludgeřovice</t>
  </si>
  <si>
    <t>Římskokatolická farnost Nový Jičín</t>
  </si>
  <si>
    <t>Římskokatolická farnost Ostrava - Kunčičky, Ostrava - Kunčičky</t>
  </si>
  <si>
    <t>Římskokatolická farnost Ostrava - Moravská Ostrava, Ostrava-Moravská Ostrava</t>
  </si>
  <si>
    <t>Římskokatolická farnost Ruda u Rýmařova, Tvrdkov</t>
  </si>
  <si>
    <t>Římskokatolická farnost Stonava</t>
  </si>
  <si>
    <t>Římskokatolická farnost Sudice</t>
  </si>
  <si>
    <t>Římskokatolická farnost Suchdol nad Odrou</t>
  </si>
  <si>
    <t>Římskokatolická farnost Štramberk</t>
  </si>
  <si>
    <t>Římskokatolická farnost Ženklava, Veřovice</t>
  </si>
  <si>
    <t>S.T.O.P. Ostrava-Moravská Ostrava a Přívoz</t>
  </si>
  <si>
    <t>Samostatný kmenový a klubový svaz Dakota, Ostrava</t>
  </si>
  <si>
    <t>Sbor dobrovolných hasičů Svinov, Ostrava-Svinov</t>
  </si>
  <si>
    <t>Sbor dobrovolných hasičů, Havířov Město</t>
  </si>
  <si>
    <t>Sbor dobrovolných hasičů, Hůrka</t>
  </si>
  <si>
    <t>ScioŠkola Frýdek-Místek - základní škola, s.r.o.</t>
  </si>
  <si>
    <t>Sdružení - BES, z.s., Ostrava-Poruba</t>
  </si>
  <si>
    <t>Sdružení českých spotřebitelů, z.ú., Praha 10 – Strašnice</t>
  </si>
  <si>
    <t>Sdružení hasičů Čech, Moravy a Slezska, Ústřední hasičská škola Jánské Koupele, Staré Těchanovice</t>
  </si>
  <si>
    <t>Sdružení CHEWAL, z.s., Bystřice</t>
  </si>
  <si>
    <t>Sdružení pěstounů Polárka, z.s., Ostrava</t>
  </si>
  <si>
    <t>Sdružení přátel polské knihy, z.s., Český Těšín</t>
  </si>
  <si>
    <t>Sdružení Terra Natura, o. s., Světlá Hora</t>
  </si>
  <si>
    <t>Dotace - zajištění provozu a technické vybavenosti “Sdružení válečných veteránů ČR“ pro účely krajské organizace Sdružení válečných veteránů ČR Moravskoslezského kraje</t>
  </si>
  <si>
    <t>SENIOR DOMY POHODA a.s., Třinec</t>
  </si>
  <si>
    <t>SENIOR DOMY POHODA ČESKÝ TĚŠÍN a.s., Český Těšín</t>
  </si>
  <si>
    <t>SENIOR DOMY POHODA Jablunkov a.s., Jablunkov</t>
  </si>
  <si>
    <t>Seniorcentrum OASA, s.r.o., Petřvald</t>
  </si>
  <si>
    <t>SENIORS, Janovice</t>
  </si>
  <si>
    <t>SenSei s.r.o., Sedliště</t>
  </si>
  <si>
    <t>Dotace - projekt BESKYDSKÉ HUDEBNÍ LÉTO</t>
  </si>
  <si>
    <t>Serious Investment s.r.o., Ostrava Svinov</t>
  </si>
  <si>
    <t>SERVISTICA s.r.o., Ostrava</t>
  </si>
  <si>
    <t>SH ČMS - Okresní sdružení hasičů Bruntál</t>
  </si>
  <si>
    <t>SH ČMS - Okresní sdružení hasičů Nový Jičín, Nový Jičín</t>
  </si>
  <si>
    <t>SH ČMS - Okresní sdružení hasičů Opava, Opava</t>
  </si>
  <si>
    <t>SH ČMS - Okresní sdružení hasičů Ostrava</t>
  </si>
  <si>
    <t>SH ČMS - Sbor dobrovolných hasičů Albrechtice, Albrechtice</t>
  </si>
  <si>
    <t>SH ČMS - Sbor dobrovolných hasičů Albrechtičky, Albrechtičky</t>
  </si>
  <si>
    <t>SH ČMS - Sbor dobrovolných hasičů Bělá, Bělá</t>
  </si>
  <si>
    <t>SH ČMS - Sbor dobrovolných hasičů Bernartice nad Odrou, Bernartice nad Odrou</t>
  </si>
  <si>
    <t>SH ČMS - Sbor dobrovolných hasičů Bílovec, Bílovec</t>
  </si>
  <si>
    <t>SH ČMS - Sbor dobrovolných hasičů Bítov, Bítov</t>
  </si>
  <si>
    <t>Dotace - pořízení nového dopravního automobilu</t>
  </si>
  <si>
    <t>SH ČMS - Sbor dobrovolných hasičů Bohumín-Skřečoň, Bohumín Skřečoň</t>
  </si>
  <si>
    <t>SH ČMS - Sbor dobrovolných hasičů Bohuslavice, Bohuslavice</t>
  </si>
  <si>
    <t>SH ČMS - Sbor dobrovolných hasičů Bravantice, Bravantice</t>
  </si>
  <si>
    <t>SH ČMS - Sbor dobrovolných hasičů Brušperk, Brušperk</t>
  </si>
  <si>
    <t>SH ČMS - Sbor dobrovolných hasičů Bruzovice, Bruzovice</t>
  </si>
  <si>
    <t>SH ČMS - Sbor dobrovolných hasičů Bystřice, Bystřice</t>
  </si>
  <si>
    <t>SH ČMS - Sbor dobrovolných hasičů Český Těšín - Horní Žukov, Český Těšín - Horní Žukov</t>
  </si>
  <si>
    <t>SH ČMS - Sbor dobrovolných hasičů Český Těšín - Stanislavice, Český Těšín</t>
  </si>
  <si>
    <t>SH ČMS - Sbor dobrovolných hasičů Český Těšín-Město, Český Těšín</t>
  </si>
  <si>
    <t>SH ČMS - Sbor dobrovolných hasičů Darkovice, Darkovice</t>
  </si>
  <si>
    <t>SH ČMS - Sbor dobrovolných hasičů Děhylov, Děhylov</t>
  </si>
  <si>
    <t>SH ČMS - Sbor dobrovolných hasičů Dolní Lhota, Dolní Lhota</t>
  </si>
  <si>
    <t>SH ČMS - Sbor dobrovolných hasičů Dolní Lomná, Dolní Lomná</t>
  </si>
  <si>
    <t>SH ČMS - Sbor dobrovolných hasičů Dolní Životice, Dolní Životice</t>
  </si>
  <si>
    <t>SH ČMS - Sbor dobrovolných hasičů Dvorce, Dvorce</t>
  </si>
  <si>
    <t>SH ČMS - Sbor dobrovolných hasičů Fryčovice, Fryčovice</t>
  </si>
  <si>
    <t>SH ČMS - Sbor dobrovolných hasičů Frýdek, Frýdek-Místek</t>
  </si>
  <si>
    <t>SH ČMS - Sbor dobrovolných hasičů Háj ve Slezsku-Jilešovice, Háj ve Slezsku</t>
  </si>
  <si>
    <t>SH ČMS - Sbor dobrovolných hasičů Háj ve Slezsku-Lhota, Háj ve Slezsku</t>
  </si>
  <si>
    <t>SH ČMS - Sbor dobrovolných hasičů Hájov, Příbor</t>
  </si>
  <si>
    <t>SH ČMS - Sbor dobrovolných hasičů Hať, Hať</t>
  </si>
  <si>
    <t>SH ČMS - Sbor dobrovolných hasičů Heřmanice, Ostrava</t>
  </si>
  <si>
    <t>SH ČMS - Sbor dobrovolných hasičů Hodslavice, Hodslavice</t>
  </si>
  <si>
    <t>SH ČMS - Sbor dobrovolných hasičů Horní Benešov, Horní Benešov</t>
  </si>
  <si>
    <t>SH ČMS - Sbor dobrovolných hasičů Horní Bludovice, Horní Bludovice</t>
  </si>
  <si>
    <t xml:space="preserve">Dotace - projekt Volnočasová místnost rodinám s dětmi pro vytváření společných aktivit </t>
  </si>
  <si>
    <t>SH ČMS - Sbor dobrovolných hasičů Hošťálkovice, Ostrava - Hošťálkovice</t>
  </si>
  <si>
    <t>SH ČMS - Sbor dobrovolných hasičů Hrabová, Ostrava-Hrabová</t>
  </si>
  <si>
    <t>SH ČMS - Sbor dobrovolných hasičů Hrčava, Hrčava</t>
  </si>
  <si>
    <t>SH ČMS - Sbor dobrovolných hasičů Hukvaldy, Hukvaldy</t>
  </si>
  <si>
    <t>SH ČMS - Sbor dobrovolných hasičů Chvalíkovice, Chvalíkovice</t>
  </si>
  <si>
    <t>SH ČMS - Sbor dobrovolných hasičů Jakubčovice, Jakubčovice</t>
  </si>
  <si>
    <t>SH ČMS - Sbor dobrovolných hasičů Jamnice, Stěbořice</t>
  </si>
  <si>
    <t>SH ČMS - Sbor dobrovolných hasičů Jančí, Jančí</t>
  </si>
  <si>
    <t>SH ČMS - Sbor dobrovolných hasičů Janovice, Starý Jičín</t>
  </si>
  <si>
    <t>SH ČMS - Sbor dobrovolných hasičů Jičina, Starý Jičín</t>
  </si>
  <si>
    <t>Dotace - dovybavení a zabezpečení činnosti sportovního týmu SDH Kajlovec</t>
  </si>
  <si>
    <t>SH ČMS - Sbor dobrovolných hasičů Karlovice, Karlovice</t>
  </si>
  <si>
    <t>SH ČMS - Sbor dobrovolných hasičů Karviná-Ráj, Karviná - Ráj</t>
  </si>
  <si>
    <t>SH ČMS - Sbor dobrovolných hasičů Kateřinice, Kateřinice</t>
  </si>
  <si>
    <t xml:space="preserve">SH ČMS - Sbor dobrovolných hasičů Klimkovice, Klimkovice </t>
  </si>
  <si>
    <t>SH ČMS - Sbor dobrovolných hasičů Koblov, Ostrava Koblov</t>
  </si>
  <si>
    <t>SH ČMS - Sbor dobrovolných hasičů Kopřivnice, Kopřivnice</t>
  </si>
  <si>
    <t>SH ČMS - Sbor dobrovolných hasičů Kozlovice, Kozlovice</t>
  </si>
  <si>
    <t>SH ČMS - Sbor dobrovolných hasičů Krásné Pole, Ostrava Krásné Pole</t>
  </si>
  <si>
    <t>SH ČMS - Sbor dobrovolných hasičů Kravaře, Kravaře</t>
  </si>
  <si>
    <t>SH ČMS - Sbor dobrovolných hasičů Krmelín, Krmelín</t>
  </si>
  <si>
    <t>SH ČMS - Sbor dobrovolných hasičů Krnov, Krnov</t>
  </si>
  <si>
    <t>SH ČMS - Sbor dobrovolných hasičů Kylešovice, Opava Kylešovice</t>
  </si>
  <si>
    <t>SH ČMS - Sbor dobrovolných hasičů Leskovec nad Moravicí, Leskovec nad Moravicí</t>
  </si>
  <si>
    <t>SH ČMS - Sbor dobrovolných hasičů Lhotka, Lhotka</t>
  </si>
  <si>
    <t>SH ČMS - Sbor dobrovolných hasičů Litultovice, Litultovice</t>
  </si>
  <si>
    <t>SH ČMS - Sbor dobrovolných hasičů Ludgeřovice, Ludgeřovice</t>
  </si>
  <si>
    <t>SH ČMS - Sbor dobrovolných hasičů Malé Hoštice, Malé Hoštice</t>
  </si>
  <si>
    <t>SH ČMS - Sbor dobrovolných hasičů Malenovice, Malenovice</t>
  </si>
  <si>
    <t>SH ČMS - Sbor dobrovolných hasičů Markvartovice, Markvartovice</t>
  </si>
  <si>
    <t>SH ČMS - Sbor dobrovolných hasičů Metylovice, Metylovice</t>
  </si>
  <si>
    <t>SH ČMS - Sbor dobrovolných hasičů Michálkovice</t>
  </si>
  <si>
    <t>SH ČMS - Sbor dobrovolných hasičů Mikolajice, Mikolajice</t>
  </si>
  <si>
    <t>SH ČMS - Sbor dobrovolných hasičů Milíkov, Milíkov</t>
  </si>
  <si>
    <t>SH ČMS - Sbor dobrovolných hasičů Mniší, Kopřivnice</t>
  </si>
  <si>
    <t>SH ČMS - Sbor dobrovolných hasičů Mosty u Jablunkova, Mosty u Jablunkova</t>
  </si>
  <si>
    <t>SH ČMS - Sbor dobrovolných hasičů Muglinov, Ostrava</t>
  </si>
  <si>
    <t>SH ČMS - Sbor dobrovolných hasičů Nošovice, Nošovice</t>
  </si>
  <si>
    <t>SH ČMS - Sbor dobrovolných hasičů Nová Ves, Frýdlant n. Ostravicí</t>
  </si>
  <si>
    <t>SH ČMS - Sbor dobrovolných hasičů Nová Ves, Ostrava</t>
  </si>
  <si>
    <t>SH ČMS - Sbor dobrovolných hasičů Nýdek, Nýdek</t>
  </si>
  <si>
    <t>SH ČMS - Sbor dobrovolných hasičů Olbramice, Olbramice</t>
  </si>
  <si>
    <t>SH ČMS - Sbor dobrovolných hasičů Orlová - Město, Orlová</t>
  </si>
  <si>
    <t>SH ČMS - Sbor dobrovolných hasičů Ostrava-Zábřeh, Ostrava</t>
  </si>
  <si>
    <t>SH ČMS - Sbor dobrovolných hasičů Paskov, Paskov</t>
  </si>
  <si>
    <t>SH ČMS - Sbor dobrovolných hasičů Petrovice - Závada, Petrovice u Karviné</t>
  </si>
  <si>
    <t>SH ČMS - Sbor dobrovolných hasičů Petřvald, Petřvald</t>
  </si>
  <si>
    <t>SH ČMS - Sbor dobrovolných hasičů Petřvaldík, Petřvaldík</t>
  </si>
  <si>
    <t>SH ČMS - Sbor dobrovolných hasičů Písečná, Písečná</t>
  </si>
  <si>
    <t>SH ČMS - Sbor dobrovolných hasičů Plesná, Ostrava</t>
  </si>
  <si>
    <t>SH ČMS - Sbor dobrovolných hasičů Proskovice, Ostrava-Proskovice</t>
  </si>
  <si>
    <t>SH ČMS - Sbor dobrovolných hasičů Pstruží, Pstruží</t>
  </si>
  <si>
    <t>SH ČMS - Sbor dobrovolných hasičů Pustá Polom, Pustá Polom</t>
  </si>
  <si>
    <t>SH ČMS - Sbor dobrovolných hasičů Pustkovec, Ostrava</t>
  </si>
  <si>
    <t>SH ČMS - Sbor dobrovolných hasičů Radvanice, Ostrava-Radvanice</t>
  </si>
  <si>
    <t>SH ČMS - Sbor dobrovolných hasičů Raškovice, Raškovice</t>
  </si>
  <si>
    <t>SH ČMS - Sbor dobrovolných hasičů Rohov, Rohov</t>
  </si>
  <si>
    <t>SH ČMS - Sbor dobrovolných hasičů Rychaltice, Hukvaldy</t>
  </si>
  <si>
    <t>SH ČMS - Sbor dobrovolných hasičů Rychvald, Rychvald</t>
  </si>
  <si>
    <t>SH ČMS - Sbor dobrovolných hasičů Řepiště, Řepiště</t>
  </si>
  <si>
    <t>SH ČMS - Sbor dobrovolných hasičů Sedliště, Sedliště</t>
  </si>
  <si>
    <t>SH ČMS - Sbor dobrovolných hasičů Slatina, Slatina</t>
  </si>
  <si>
    <t>SH ČMS - Sbor dobrovolných hasičů Služovice, Služovice</t>
  </si>
  <si>
    <t>SH ČMS - Sbor dobrovolných hasičů Soběšovice, Soběšovice</t>
  </si>
  <si>
    <t>SH ČMS - Sbor dobrovolných hasičů Stachovice, Stachovice</t>
  </si>
  <si>
    <t>SH ČMS - Sbor dobrovolných hasičů Staré Hamry, Staré Hamry</t>
  </si>
  <si>
    <t xml:space="preserve">SH ČMS - Sbor dobrovolných hasičů Staré Heřminovy, Staré Heřminovy  </t>
  </si>
  <si>
    <t>SH ČMS - Sbor dobrovolných hasičů Starojická Lhota, Starý Jičín</t>
  </si>
  <si>
    <t>SH ČMS - Sbor dobrovolných hasičů Starý Jičín - Vlčnov, Vlčnov</t>
  </si>
  <si>
    <t>SH ČMS - Sbor dobrovolných hasičů Starý Jičín, Starý Jičín</t>
  </si>
  <si>
    <t>SH ČMS - Sbor dobrovolných hasičů Strahovice, Strahovice</t>
  </si>
  <si>
    <t>Dotace - projekt Dostihový den ve Světlé Hoře</t>
  </si>
  <si>
    <t>SH ČMS - Sbor dobrovolných hasičů Štěpánkovice, Štěpánkovice</t>
  </si>
  <si>
    <t>SH ČMS - Sbor dobrovolných hasičů Tichá, Tichá</t>
  </si>
  <si>
    <t>SH ČMS - Sbor dobrovolných hasičů Trojanovice, Trojanovice</t>
  </si>
  <si>
    <t>SH ČMS - Sbor dobrovolných hasičů Třanovice, Třanovice</t>
  </si>
  <si>
    <t>SH ČMS - Sbor dobrovolných hasičů Velké Hoštice, Velké Hoštice</t>
  </si>
  <si>
    <t>SH ČMS - Sbor dobrovolných hasičů Vendryně, Vendryně</t>
  </si>
  <si>
    <t>SH ČMS - Sbor dobrovolných hasičů Véska, Heřmanice u Oder</t>
  </si>
  <si>
    <t>SH ČMS - Sbor dobrovolných hasičů Vlčovice, Kopřivnice</t>
  </si>
  <si>
    <t>SH ČMS - Sbor dobrovolných hasičů Vratimov, Vratimov</t>
  </si>
  <si>
    <t>SH ČMS - Sbor dobrovolných hasičů Vrbka, Vrbka</t>
  </si>
  <si>
    <t>Dotace - pořízení techniky pro Sbor dobrovolných hasičů Vrbno pod Pradědem – terénní zásahové čtyřkolky</t>
  </si>
  <si>
    <t>SH ČMS - Sbor dobrovolných hasičů Vřesina u Hlučína, Vřesina</t>
  </si>
  <si>
    <t>SH ČMS - Sbor dobrovolných hasičů Závada, Závada</t>
  </si>
  <si>
    <t>SiTom servis s.r.o., Milíkov</t>
  </si>
  <si>
    <t>Sjednocená organizace nevidomých a slabozrakých České republiky, zapsaný spolek, Praha 1</t>
  </si>
  <si>
    <t>SK Annaberg, Andělská Hora</t>
  </si>
  <si>
    <t>SK Házená Polanka nad Odrou, z.s., Ostrava</t>
  </si>
  <si>
    <t>SK JC Sport Opava, Opava</t>
  </si>
  <si>
    <t>SK Sportino z. s., Opava</t>
  </si>
  <si>
    <t>Dotace - projekt Pořádání mistrovství České republiky v mládežnických kategoriích</t>
  </si>
  <si>
    <t>Dotace - projekt Pohár Beskydské magistrály Bílá 2019</t>
  </si>
  <si>
    <t>SKV BONATRANS Bohumín z.s., Bohumín</t>
  </si>
  <si>
    <t>Slavomír Bača, Palkovice</t>
  </si>
  <si>
    <t>SLEZSKÁ HUMANITA, obecně prospěšná společnost, Karviná</t>
  </si>
  <si>
    <t>SLEZSKOMORAVSKÉ KOMINICTVÍ s.r.o., Třinec</t>
  </si>
  <si>
    <t>Slezský FC Opava, z.s., Opava</t>
  </si>
  <si>
    <t>Slezský fotbalový club Opava a.s., Opava</t>
  </si>
  <si>
    <t>Slezský soubor Heleny Salichové, Ostrava-Poruba</t>
  </si>
  <si>
    <t>Slezský svaz zdravotně postižených, Hradec nad Moravicí</t>
  </si>
  <si>
    <t>Slunce v dlani, o.p.s., Olbramice</t>
  </si>
  <si>
    <t>Služby Dobrého Pastýře, soukromé sdružení křesťanů, Ludgeřovice</t>
  </si>
  <si>
    <t>SLUŽBY OBCE KRASOV s.r.o., Krasov</t>
  </si>
  <si>
    <t>SOUKROMÁ MATEŘSKÁ ŠKOLA BAMBINO s.r.o.</t>
  </si>
  <si>
    <t>Soukromá mateřská škola Sluníčko Ostrava Poruba</t>
  </si>
  <si>
    <t>Soukromá mateřská škola Veselá opička s.r.o.</t>
  </si>
  <si>
    <t>Soukromá obchodní akademie Opava s.r.o.</t>
  </si>
  <si>
    <t>Soukromá střední odborná škola Frýdek-Místek, s. r. 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</si>
  <si>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</si>
  <si>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</si>
  <si>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</si>
  <si>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</si>
  <si>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</si>
  <si>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</si>
  <si>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</si>
  <si>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</si>
  <si>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</si>
  <si>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</si>
  <si>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Sousedé 55+ z.s. Píšť, Píšť</t>
  </si>
  <si>
    <t>SOV - trading spol. s r.o., Opava</t>
  </si>
  <si>
    <t>Speciální škola Diakonie ČCE Ostrava, Ostrava-Vítkovice</t>
  </si>
  <si>
    <t>Spojené lesy s.r.o., Rýmařov</t>
  </si>
  <si>
    <t>Společenství Romů na Moravě Romano jekhetaniben pre Morava, Brno</t>
  </si>
  <si>
    <t>Společně-Jekhetane, Ostrava</t>
  </si>
  <si>
    <t>Dotace - příprava pro MISTROVSTVÍ EVROPY V ORBĚ</t>
  </si>
  <si>
    <t>Společnost pro podporu lidí s mentálním postižením Ostrava, z.s., Ostrava-Poruba</t>
  </si>
  <si>
    <t>Společnost senior, Ostrava-Moravská Ostrava a Přívoz</t>
  </si>
  <si>
    <t>Spolek Amatérských Hokejistů Kravaře, Kravaře</t>
  </si>
  <si>
    <t>Spolek bobr klub, Hlučín Bobrovníky</t>
  </si>
  <si>
    <t>Spolek Jezdecký klub Caballero, Rychvald</t>
  </si>
  <si>
    <t>Spolek Madleine, Frýdek-Místek</t>
  </si>
  <si>
    <t>Dotace - projekt Lyžařské a snowboardové závody ZŠ okresu Bruntál</t>
  </si>
  <si>
    <t>Spolek Pohoda-koně-relax, Bruntál</t>
  </si>
  <si>
    <t>Spolek PORTAVITA, Havířov</t>
  </si>
  <si>
    <t>Spolek POSEJDON, Dolní Lutyně</t>
  </si>
  <si>
    <t>Spolek Renesance z.s., Třinec</t>
  </si>
  <si>
    <t>Spolek Tulipán, Frýdek-Místek</t>
  </si>
  <si>
    <t>Spolek Vladislava Vančury Háj ve Slezsku, Háj ve Slezsku</t>
  </si>
  <si>
    <t>Spolek zdravotně postižených občanů a jejich přátel, Ostrava - Jih</t>
  </si>
  <si>
    <t>Spolkový dům Mariany Berlové, Bruntál</t>
  </si>
  <si>
    <t>Spolu pro rodinu, z.s., Ostrava</t>
  </si>
  <si>
    <t>Sportovní agentura a.s., Praha 1 Nové Město</t>
  </si>
  <si>
    <t>Sportovní klub Frýdlant nad Ostravicí, Frýdlant nad Ostravicí</t>
  </si>
  <si>
    <t>Dotace - podporu realizace sportovních soutěží určených pro profesionální a dobrovolné hasiče organizovaných Sportovním klubem HZS MSK v roce 2019 a účast na mezinárodních hasičských soutěžích</t>
  </si>
  <si>
    <t>Sportovní klub Kopřivnice, z.s., Kopřivnice</t>
  </si>
  <si>
    <t>Sportovní klub Moravia Racing Team, z.s., Nový Jičín</t>
  </si>
  <si>
    <t>Sportovní klub policie Frýdek-Místek z.s., Frýdek-Místek</t>
  </si>
  <si>
    <t>Sportovní klub Policie Olomouc, Olomouc</t>
  </si>
  <si>
    <t>Sportovní klub SIPA SPORT Opava, z.s., Opava</t>
  </si>
  <si>
    <t>Sportovní klub SK Ostrava, Ostrava-Jih</t>
  </si>
  <si>
    <t>Sportovní klub Slavia Orlová, Orlová</t>
  </si>
  <si>
    <t>Sportovní klub vzpírání Oty Zaremby Horní Suchá, z. s., Horní Suchá</t>
  </si>
  <si>
    <t>Sportplex Frýdek-Místek, s.r.o., Frýdek-Místek</t>
  </si>
  <si>
    <t>Správa Lesů Fulnek, spol. s r.o., Fulnek</t>
  </si>
  <si>
    <t>Squash Klub Krnov, z.s., Krnov</t>
  </si>
  <si>
    <t>SSK Stavby Ostrava s.r.o., Ostrava Slezská Ostrava</t>
  </si>
  <si>
    <t>Stanislav Zámečník, Ostrava</t>
  </si>
  <si>
    <t>Stará aréna, spolek, Ostrava</t>
  </si>
  <si>
    <t>Stonavská Barborka, z.s., Stonava</t>
  </si>
  <si>
    <t>Stowarzyszenie Młodzieży Polskiej w RC - Sdružení polské mládeže v ČR, z.s.</t>
  </si>
  <si>
    <t>STRILWORK s.r.o., Březová</t>
  </si>
  <si>
    <t>Strojírenský vývoj a výroba s.r.o., Staříč</t>
  </si>
  <si>
    <t>STROMMY COMPANY s.r.o., Andělská Hora</t>
  </si>
  <si>
    <t>Středisko pracovní rehabilitace - denní stacionář, o.p.s., Ostrava-Poruba</t>
  </si>
  <si>
    <t>Středisko rané péče SPRP Ostrava, Ostrava-Moravská Ostrava a Přívoz</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</si>
  <si>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</si>
  <si>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</si>
  <si>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</si>
  <si>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</si>
  <si>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</si>
  <si>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Střední pedagogická škola a Střední zdravotnická škola svaté Anežky České, Odry</t>
  </si>
  <si>
    <t>Střední škola ekonomicko-podnikatelská Studénka, o. p. s.</t>
  </si>
  <si>
    <t>Střední škola hotelnictví, gastronomie a služeb SČMSD Šilheřovice, s.r.o.</t>
  </si>
  <si>
    <t>Střední škola informačních technologií, s.r.o.</t>
  </si>
  <si>
    <t>Střední škola podnikatelská Klimkovice s.r.o.</t>
  </si>
  <si>
    <t>Střední škola PRIGO, s.r.o.</t>
  </si>
  <si>
    <t xml:space="preserve">Střední škola uměleckých řemesel, s.r.o.  </t>
  </si>
  <si>
    <t>Střední škola, základní škola a mateřská škola Monty School</t>
  </si>
  <si>
    <t>Střední umělecká škola varhanářská o.p.s.</t>
  </si>
  <si>
    <t>Střední uměleckoprůmyslová škola, s.r.o.</t>
  </si>
  <si>
    <t>Stunt Project s.r.o., Klimkovice</t>
  </si>
  <si>
    <t>Supaplex s.r.o., Ostrava</t>
  </si>
  <si>
    <t>SURVIVAL &amp; KUNG FU CLUB KARVINÁ, z.s., Karviná</t>
  </si>
  <si>
    <t>Suverénní řád Maltézských rytířů - České velkopřevorství, Praha</t>
  </si>
  <si>
    <t>Svaz diabetiků ČR, pobočný spolek Ostrava - Poruba, Ostrava</t>
  </si>
  <si>
    <t>Svaz důchodců ČR městská organizace-Středisko sociální pomoci a služeb, Frýdek-Místek</t>
  </si>
  <si>
    <t>Svaz neslyšících a nedoslýchavých osob v ČR, z.s., Základní organizace nedoslýchavých Ostrava-Poruba, p.s., Ostrava - Poruba</t>
  </si>
  <si>
    <t>Svaz postižených civilizačními chorobami v České republice, z. s., Praha 8</t>
  </si>
  <si>
    <t>Svaz tělesně postižených v České republice z. s. krajská organizace Moravskoslezského kraje, Ostrava-Moravská Ostrava a Přívoz</t>
  </si>
  <si>
    <t>Šachová škola Bohumín, z. s. , Bohumín</t>
  </si>
  <si>
    <t>Škola Taekwon-Do ITF Karviná, Karviná</t>
  </si>
  <si>
    <t>Škola života o.p.s., Nový Jičín</t>
  </si>
  <si>
    <t>Table Tennis Club OSTRAVA 2016 s.r.o., Ostrava-Moravská Ostrava a Přívoz</t>
  </si>
  <si>
    <t>Tanec, sport a pohyb, z.s., Bohumín, Skřečoň</t>
  </si>
  <si>
    <t>Dotace - projekt Festival ohňostrojů 2019</t>
  </si>
  <si>
    <t>Tatra Veteran Car Club Kopřivnice, z.s., Nový Jičín</t>
  </si>
  <si>
    <t>Tatry mountain resorts CR, a.s., Praha</t>
  </si>
  <si>
    <t>Tea Šigutová, Praha 8 Karlín</t>
  </si>
  <si>
    <t>TECHFORCUT s.r.o., Ostrava</t>
  </si>
  <si>
    <t>Technické služby Bukovec, s.r.o., Bukovec</t>
  </si>
  <si>
    <t>TECHNICKÉ SLUŽBY VRBNO s.r.o., Vrbno pod Pradědem</t>
  </si>
  <si>
    <t>Tělocvičná jednota Sokol  Karviná, Karviná</t>
  </si>
  <si>
    <t>Tělocvičná jednota Sokol Frýdek-Místek, Frýdek-Místek</t>
  </si>
  <si>
    <t>Tělocvičná jednota Sokol Moravská Ostrava 1, Ostrava-Moravská Ostrava a Přívoz</t>
  </si>
  <si>
    <t>Tělocvičná jednota Sokol Opava</t>
  </si>
  <si>
    <t>Tělocvičná jednota SOKOL Poruba, Ostrava-Poruba</t>
  </si>
  <si>
    <t xml:space="preserve">Tělocvičná jednota Sokol Štramberk, Štramberk </t>
  </si>
  <si>
    <t>Tělocvičná jednota Sokol Vítkovice, Ostrava-Vítkovice</t>
  </si>
  <si>
    <t>Tělovýchovná jednota Klokočov, z.s., Vítkov</t>
  </si>
  <si>
    <t>Tělovýchovná jednota Třineckých železáren, Třinec</t>
  </si>
  <si>
    <t>Dotace - konference Moderní energetická řešení pro města, obce a jimi zřízené firmy</t>
  </si>
  <si>
    <t>Tichý svět, o.p.s., Praha</t>
  </si>
  <si>
    <t>TJ Baník Karviná, z.s., Karviná, Fryštát</t>
  </si>
  <si>
    <t>TJ Baník Ostrava</t>
  </si>
  <si>
    <t>TJ Jäkl Karviná, z.s., Karviná</t>
  </si>
  <si>
    <t>TJ SLOVAN Frenštát pod Radhoštěm, Frenštát pod Radhoštěm</t>
  </si>
  <si>
    <t>TK Elán z.s., Třinec</t>
  </si>
  <si>
    <t>Tomáš Kos, Třinec</t>
  </si>
  <si>
    <t>Top Function s.r.o., Ostrava-Pustkovec</t>
  </si>
  <si>
    <t>Top race agency, z.s., Zábřeh</t>
  </si>
  <si>
    <t>Dotace - projekt Jesenický sportovní víkend – předjaří na Pradědu</t>
  </si>
  <si>
    <t>TRIPON DIGITAL s.r.o., Ostrava Kunčičky</t>
  </si>
  <si>
    <t>TUČŇÁKOVA ŠKOLKA-mateřská škola, s.r.o.</t>
  </si>
  <si>
    <t>Turistická oblast Opavské Slezsko, z.s., Opava</t>
  </si>
  <si>
    <t>TyfloCentrum Ostrava, o.p.s.</t>
  </si>
  <si>
    <t>Tyfloservis o. p. s., Praha 1</t>
  </si>
  <si>
    <t>TZB-energie CZ s.r.o., Havířov</t>
  </si>
  <si>
    <t>ULLMANNA s.r.o., Opava</t>
  </si>
  <si>
    <t>Unicont Opava s.r.o., Opava</t>
  </si>
  <si>
    <t>Dotace - projekt Světový den roztroušené sklerózy v Ostravě</t>
  </si>
  <si>
    <t>UnikaCentrum, z.ú., Karviná, Mizerov</t>
  </si>
  <si>
    <t>Univerzitní mateřská škola VŠB-TUO</t>
  </si>
  <si>
    <t>VADE MECUM BOHEMIAE s.r.o., Odry</t>
  </si>
  <si>
    <t>Valerie Kučejová MVDr., Krnov</t>
  </si>
  <si>
    <t>Včelaři údolí Raduňky z.s., Opava</t>
  </si>
  <si>
    <t>Včelařský spolek pro Frýdek, Dobrou a okolí, Frýdek-Místek</t>
  </si>
  <si>
    <t>Venkovská škola Bludička, z.s., Nový Jičín</t>
  </si>
  <si>
    <t>Vesalius spol. s r.o., Velké Hoštice</t>
  </si>
  <si>
    <t>Vietnamský spolek Moravskoslezského kraje a Ostravy, z.s., Ostrava-Kunčice</t>
  </si>
  <si>
    <t>Vila Vančurova o.p.s., Opava</t>
  </si>
  <si>
    <t>Dotace - projekt Sametové vzpomínky</t>
  </si>
  <si>
    <t>VIRTUAL REAL LIFE s.r.o., Ostrava, Mariánské Hory a Hulváky</t>
  </si>
  <si>
    <t>VITALO manufaktura s.r.o., Bílovec</t>
  </si>
  <si>
    <t>VITAMINÁTOR s.r.o., Sosnová</t>
  </si>
  <si>
    <t>VÍTKOVICE CYLINDERS a.s., Ostrava, Vítkovice</t>
  </si>
  <si>
    <t>VÍTKOVICKÁ STŘEDNÍ PRŮMYSLOVÁ ŠKOLA</t>
  </si>
  <si>
    <t>VK Ostrava, s.r.o., Ostrava-Moravská Ostrava</t>
  </si>
  <si>
    <t>Volejbalový klub Ostrava, z.s., Ostrava-Moravská Ostrava</t>
  </si>
  <si>
    <t>Volný Jan, Praha-Radotín</t>
  </si>
  <si>
    <t xml:space="preserve">Dotace - studie proveditelnosti Centra energetických a environmentálních technologií </t>
  </si>
  <si>
    <t>Dotace - projekt 5. ročník mezinárodní vědecké konference o evropské integraci - ICEI 2020 – technické zázemí</t>
  </si>
  <si>
    <t>Vysokoškolský sportovní klub VŠB-TU Ostrava</t>
  </si>
  <si>
    <t>Vyšší odborná škola a Jazyková škola s právem státní jazykové zkoušky PRIGO, s.r.o.</t>
  </si>
  <si>
    <t>Vyšší odborná škola DAKOL a střední škola DAKOL, o.p.s.</t>
  </si>
  <si>
    <t>Vyšší odborná škola Havířov s.r.o.</t>
  </si>
  <si>
    <t>Vyšší odborná škola Mediální tvorby</t>
  </si>
  <si>
    <t>Dotace - projekt Největší dar (pohádka)</t>
  </si>
  <si>
    <t>Wannado, z.s., Praha 4</t>
  </si>
  <si>
    <t>Webdevel s.r.o., Ostrava</t>
  </si>
  <si>
    <t xml:space="preserve">WEST CENTRAL GROUP s.r.o., Frýdek-Místek </t>
  </si>
  <si>
    <t>Women's Handball Club Ostrava s.r.o., Ostrava</t>
  </si>
  <si>
    <t>XEVOS Solutions s.r.o., Ostrava</t>
  </si>
  <si>
    <t>YMCA Orlová, Orlová Město</t>
  </si>
  <si>
    <t>Young Life Česká republika z.ú., Ostrava-Jih</t>
  </si>
  <si>
    <t>Dotace - rozšíření a prohloubení vodní nádrže</t>
  </si>
  <si>
    <t>Dotace - revitalizace klubovny ZO ČZS Výškovice-Kačinec</t>
  </si>
  <si>
    <t>Základní škola a mateřská škola Montessori Ostrava</t>
  </si>
  <si>
    <t>Základní škola AMOS, školská právnická osoba</t>
  </si>
  <si>
    <t>Základní škola Galaxie s.r.o.</t>
  </si>
  <si>
    <t>Základní škola Gaudi, s.r.o.</t>
  </si>
  <si>
    <t>Základní škola Labyrint Lhota s.r.o.</t>
  </si>
  <si>
    <t>Základní škola logopedická s.r.o.</t>
  </si>
  <si>
    <t>Základní škola PRIGO, s.r.o.</t>
  </si>
  <si>
    <t>Základní škola, Ostrava-Výškovice, s.r.o.</t>
  </si>
  <si>
    <t>Základní umělecká škola  A PLUS, spol. s r.o.</t>
  </si>
  <si>
    <t>ZÁKLADNÍ UMĚLECKÁ ŠKOLA  s.r.o.</t>
  </si>
  <si>
    <t>Zámeček Petrovice a.s., Petrovice</t>
  </si>
  <si>
    <t>Zdravá vařečka - školní jídelna - vývařovna s.r.o.</t>
  </si>
  <si>
    <t xml:space="preserve">Dotace - projekt 5 Beskydských vrcholů, beskydský vytrvalostní extrém </t>
  </si>
  <si>
    <t>Dotace - projekt Psychorehabilitační tábory pro děti a mladistvé s SMA a svalovými dystrofiemi v Centru Veronica Hostětín</t>
  </si>
  <si>
    <t>ŽEBŘÍK obecně prospěšná společnost, Ostrava</t>
  </si>
  <si>
    <t>Dotace - umístění parní lokomotivy a rekonstrukce modelové železnice v muzeu</t>
  </si>
  <si>
    <t>Židovská obec v Ostrava, Ostrava-Mariánské Hory</t>
  </si>
  <si>
    <t>"Žijeme naplno", Ostrava</t>
  </si>
  <si>
    <t>Žijeme sportem, z.s., Ostrava-Radvanice a Bartovice</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</si>
  <si>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</si>
  <si>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</si>
  <si>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</si>
  <si>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</si>
  <si>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</si>
  <si>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</si>
  <si>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</si>
  <si>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</si>
  <si>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</si>
  <si>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</si>
  <si>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</si>
  <si>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</si>
  <si>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</si>
  <si>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</si>
  <si>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</si>
  <si>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</si>
  <si>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</si>
  <si>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</si>
  <si>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</si>
  <si>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</si>
  <si>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</si>
  <si>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</si>
  <si>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</si>
  <si>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</si>
  <si>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</si>
  <si>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</si>
  <si>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</si>
  <si>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</si>
  <si>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</si>
  <si>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</si>
  <si>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</si>
  <si>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</si>
  <si>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</si>
  <si>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</si>
  <si>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</si>
  <si>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</si>
  <si>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</si>
  <si>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</si>
  <si>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</si>
  <si>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</si>
  <si>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</si>
  <si>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</si>
  <si>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</si>
  <si>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</si>
  <si>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</si>
  <si>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</si>
  <si>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</si>
  <si>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</si>
  <si>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</si>
  <si>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Čryřlístek Odry, příspěvková organizace</t>
  </si>
  <si>
    <t>Mateřská škola Čtyřlístek Ostrava-Poruba, Skautská 1082, příspěvková organizace</t>
  </si>
  <si>
    <t>Mateřská škola Čtyřlístek, Třinec, Oldřichovice 670,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</si>
  <si>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</si>
  <si>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</si>
  <si>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</si>
  <si>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</si>
  <si>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</si>
  <si>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</si>
  <si>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</si>
  <si>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</si>
  <si>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</si>
  <si>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</si>
  <si>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</si>
  <si>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</si>
  <si>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</si>
  <si>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</si>
  <si>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</si>
  <si>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</si>
  <si>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</si>
  <si>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</si>
  <si>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</si>
  <si>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</si>
  <si>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</si>
  <si>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</si>
  <si>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</si>
  <si>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</si>
  <si>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</si>
  <si>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</si>
  <si>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</si>
  <si>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</si>
  <si>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</si>
  <si>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</si>
  <si>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</si>
  <si>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</si>
  <si>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</si>
  <si>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</si>
  <si>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</si>
  <si>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</si>
  <si>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</si>
  <si>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</si>
  <si>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</si>
  <si>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</si>
  <si>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</si>
  <si>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</si>
  <si>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</si>
  <si>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</si>
  <si>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</si>
  <si>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</si>
  <si>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</si>
  <si>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</si>
  <si>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</si>
  <si>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</si>
  <si>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</si>
  <si>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</si>
  <si>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</si>
  <si>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</si>
  <si>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</si>
  <si>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</si>
  <si>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</si>
  <si>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</si>
  <si>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</si>
  <si>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</si>
  <si>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</si>
  <si>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</si>
  <si>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</si>
  <si>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</si>
  <si>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</si>
  <si>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</si>
  <si>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</si>
  <si>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Mosty u Jablunkova, Střed 788, příspěvková organizace</t>
  </si>
  <si>
    <t>Mateřská škola Oborná, příspěvková organizace</t>
  </si>
  <si>
    <t>Mateřská škola Oldřišov, okres Opava, příspěvková organizace</t>
  </si>
  <si>
    <t>Mateřská škola Opava, 17. listopadu,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</si>
  <si>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</si>
  <si>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</si>
  <si>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</si>
  <si>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</si>
  <si>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</si>
  <si>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</si>
  <si>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Opava, Šrámkova,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</si>
  <si>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</si>
  <si>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</si>
  <si>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</si>
  <si>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Orlová-Lutyně Ke Studánce 1033 okres Karviná, příspěvková organzace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</si>
  <si>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</si>
  <si>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</si>
  <si>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</si>
  <si>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</si>
  <si>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</si>
  <si>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</si>
  <si>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</si>
  <si>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</si>
  <si>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</si>
  <si>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</si>
  <si>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</si>
  <si>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</si>
  <si>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</si>
  <si>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</si>
  <si>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</si>
  <si>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</si>
  <si>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</si>
  <si>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</si>
  <si>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</si>
  <si>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Na Pláni 2, příspěvková organizace</t>
  </si>
  <si>
    <t>Mateřská škola Ostrava-Petřkovice, U Kaple 670, příspěvková organizace</t>
  </si>
  <si>
    <t>Mateřská škola Ostrava-Plesná,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</si>
  <si>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</si>
  <si>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</si>
  <si>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</si>
  <si>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</si>
  <si>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</si>
  <si>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</si>
  <si>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</si>
  <si>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</si>
  <si>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</si>
  <si>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</si>
  <si>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</si>
  <si>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</si>
  <si>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Ostrava-Výškovice, Staňkova 2,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</si>
  <si>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</si>
  <si>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</si>
  <si>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</si>
  <si>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</si>
  <si>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Pohoda Sviadnov</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</si>
  <si>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</si>
  <si>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</si>
  <si>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</si>
  <si>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</si>
  <si>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</si>
  <si>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</si>
  <si>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</si>
  <si>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</si>
  <si>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</si>
  <si>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</si>
  <si>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</si>
  <si>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</si>
  <si>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</si>
  <si>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</si>
  <si>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</si>
  <si>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</si>
  <si>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</si>
  <si>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</si>
  <si>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</si>
  <si>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</si>
  <si>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</si>
  <si>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</si>
  <si>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</si>
  <si>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</si>
  <si>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</si>
  <si>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</si>
  <si>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</si>
  <si>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organizace</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</si>
  <si>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</si>
  <si>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</si>
  <si>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</si>
  <si>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</si>
  <si>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</si>
  <si>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</si>
  <si>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</si>
  <si>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</si>
  <si>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</si>
  <si>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Amos, Český Těšín,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</si>
  <si>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</si>
  <si>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</si>
  <si>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</si>
  <si>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</si>
  <si>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</si>
  <si>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</si>
  <si>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Odry,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</si>
  <si>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</si>
  <si>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</si>
  <si>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</si>
  <si>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</si>
  <si>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</si>
  <si>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</si>
  <si>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</si>
  <si>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</si>
  <si>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</si>
  <si>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</si>
  <si>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Waldorfská základní škola a mateřská škola Ostrava,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</si>
  <si>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</si>
  <si>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</si>
  <si>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</si>
  <si>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</si>
  <si>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</si>
  <si>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</si>
  <si>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</si>
  <si>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</si>
  <si>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</si>
  <si>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</si>
  <si>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</si>
  <si>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</si>
  <si>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</si>
  <si>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</si>
  <si>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</si>
  <si>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</si>
  <si>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</si>
  <si>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</si>
  <si>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</si>
  <si>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</si>
  <si>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</si>
  <si>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</si>
  <si>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</si>
  <si>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</si>
  <si>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</si>
  <si>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</si>
  <si>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</si>
  <si>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</si>
  <si>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</si>
  <si>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</si>
  <si>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</si>
  <si>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</si>
  <si>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</si>
  <si>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</si>
  <si>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</si>
  <si>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</si>
  <si>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</si>
  <si>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</si>
  <si>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</si>
  <si>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</si>
  <si>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</si>
  <si>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</si>
  <si>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</si>
  <si>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</si>
  <si>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</si>
  <si>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</si>
  <si>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</si>
  <si>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</si>
  <si>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</si>
  <si>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</si>
  <si>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</si>
  <si>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</si>
  <si>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</si>
  <si>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</si>
  <si>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</si>
  <si>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</si>
  <si>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</si>
  <si>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</si>
  <si>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</si>
  <si>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</si>
  <si>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</si>
  <si>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</si>
  <si>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</si>
  <si>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</si>
  <si>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</si>
  <si>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</si>
  <si>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</si>
  <si>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Janovice, okres Frýdek-Místek,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</si>
  <si>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</si>
  <si>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</si>
  <si>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</si>
  <si>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</si>
  <si>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</si>
  <si>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</si>
  <si>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</si>
  <si>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</si>
  <si>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</si>
  <si>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</si>
  <si>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</si>
  <si>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</si>
  <si>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</si>
  <si>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</si>
  <si>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</si>
  <si>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</si>
  <si>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</si>
  <si>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</si>
  <si>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</si>
  <si>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</si>
  <si>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</si>
  <si>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</si>
  <si>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</si>
  <si>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</si>
  <si>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</si>
  <si>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</si>
  <si>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</si>
  <si>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</si>
  <si>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</si>
  <si>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</si>
  <si>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</si>
  <si>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</si>
  <si>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</si>
  <si>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</si>
  <si>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</si>
  <si>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</si>
  <si>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</si>
  <si>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Osoblaha,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</si>
  <si>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</si>
  <si>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</si>
  <si>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</si>
  <si>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</si>
  <si>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</si>
  <si>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</si>
  <si>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</si>
  <si>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</si>
  <si>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</si>
  <si>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</si>
  <si>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</si>
  <si>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</si>
  <si>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</si>
  <si>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</si>
  <si>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</si>
  <si>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</si>
  <si>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</si>
  <si>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</si>
  <si>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</si>
  <si>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</si>
  <si>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</si>
  <si>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</si>
  <si>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</si>
  <si>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</si>
  <si>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</si>
  <si>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</si>
  <si>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</si>
  <si>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</si>
  <si>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</si>
  <si>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</si>
  <si>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</si>
  <si>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</si>
  <si>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</si>
  <si>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</si>
  <si>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</si>
  <si>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</si>
  <si>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</si>
  <si>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</si>
  <si>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</si>
  <si>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</si>
  <si>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</si>
  <si>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</si>
  <si>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</si>
  <si>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</si>
  <si>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</si>
  <si>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</si>
  <si>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</si>
  <si>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</si>
  <si>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</si>
  <si>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</si>
  <si>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</si>
  <si>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</si>
  <si>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</si>
  <si>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</si>
  <si>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</si>
  <si>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</si>
  <si>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</si>
  <si>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</si>
  <si>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</si>
  <si>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</si>
  <si>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</si>
  <si>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</si>
  <si>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</si>
  <si>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</si>
  <si>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</si>
  <si>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</si>
  <si>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</si>
  <si>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</si>
  <si>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</si>
  <si>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</si>
  <si>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</si>
  <si>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</si>
  <si>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</si>
  <si>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</si>
  <si>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</si>
  <si>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</si>
  <si>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</si>
  <si>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</si>
  <si>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</si>
  <si>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</si>
  <si>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</si>
  <si>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</si>
  <si>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</si>
  <si>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</si>
  <si>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</si>
  <si>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</si>
  <si>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</si>
  <si>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</si>
  <si>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</si>
  <si>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</si>
  <si>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</si>
  <si>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</si>
  <si>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</si>
  <si>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</si>
  <si>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</si>
  <si>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</si>
  <si>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</si>
  <si>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</si>
  <si>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</si>
  <si>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</si>
  <si>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</si>
  <si>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</si>
  <si>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</si>
  <si>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</si>
  <si>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</si>
  <si>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</si>
  <si>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</si>
  <si>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</si>
  <si>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</si>
  <si>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</si>
  <si>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</si>
  <si>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</si>
  <si>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</si>
  <si>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</si>
  <si>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</si>
  <si>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</si>
  <si>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</si>
  <si>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</si>
  <si>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</si>
  <si>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</si>
  <si>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</si>
  <si>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</si>
  <si>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</si>
  <si>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</si>
  <si>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</si>
  <si>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</si>
  <si>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</si>
  <si>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Františka kardinála Tomáška Studénka, příspěvková organizace</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</si>
  <si>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</si>
  <si>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</si>
  <si>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</si>
  <si>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</si>
  <si>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</si>
  <si>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</si>
  <si>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</si>
  <si>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</si>
  <si>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</si>
  <si>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generála Zdeňka Škarvady, Ostrava-Poruba,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</si>
  <si>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</si>
  <si>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</si>
  <si>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</si>
  <si>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</si>
  <si>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</si>
  <si>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</si>
  <si>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</si>
  <si>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</si>
  <si>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</si>
  <si>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</si>
  <si>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</si>
  <si>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</si>
  <si>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</si>
  <si>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</si>
  <si>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</si>
  <si>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</si>
  <si>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</si>
  <si>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</si>
  <si>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</si>
  <si>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</si>
  <si>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</si>
  <si>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</si>
  <si>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 Šlosara Sviadnov</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</si>
  <si>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</si>
  <si>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</si>
  <si>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</si>
  <si>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</si>
  <si>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</si>
  <si>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</si>
  <si>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</si>
  <si>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</si>
  <si>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</si>
  <si>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</si>
  <si>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</si>
  <si>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</si>
  <si>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</si>
  <si>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</si>
  <si>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</si>
  <si>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</si>
  <si>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</si>
  <si>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</si>
  <si>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</si>
  <si>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</si>
  <si>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</si>
  <si>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</si>
  <si>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</si>
  <si>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</si>
  <si>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</si>
  <si>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</si>
  <si>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</si>
  <si>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</si>
  <si>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</si>
  <si>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</si>
  <si>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</si>
  <si>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</si>
  <si>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</si>
  <si>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</si>
  <si>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</si>
  <si>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</si>
  <si>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</si>
  <si>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</si>
  <si>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</si>
  <si>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</si>
  <si>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</si>
  <si>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</si>
  <si>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</si>
  <si>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</si>
  <si>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</si>
  <si>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</si>
  <si>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</si>
  <si>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</si>
  <si>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</si>
  <si>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</si>
  <si>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</si>
  <si>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</si>
  <si>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</si>
  <si>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</si>
  <si>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</si>
  <si>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</si>
  <si>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</si>
  <si>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</si>
  <si>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</si>
  <si>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</si>
  <si>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</si>
  <si>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</si>
  <si>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</si>
  <si>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</si>
  <si>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</si>
  <si>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</si>
  <si>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</si>
  <si>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</si>
  <si>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</si>
  <si>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</si>
  <si>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</si>
  <si>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</si>
  <si>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</si>
  <si>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</si>
  <si>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</si>
  <si>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</si>
  <si>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</si>
  <si>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</si>
  <si>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</si>
  <si>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</si>
  <si>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</si>
  <si>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</si>
  <si>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</si>
  <si>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</si>
  <si>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</si>
  <si>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Slezská Ostrava, Škrobálkova 51,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</si>
  <si>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</si>
  <si>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</si>
  <si>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</si>
  <si>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</si>
  <si>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</si>
  <si>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</si>
  <si>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</si>
  <si>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</si>
  <si>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</si>
  <si>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</si>
  <si>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</si>
  <si>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</si>
  <si>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</si>
  <si>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</si>
  <si>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</si>
  <si>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</si>
  <si>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</si>
  <si>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</si>
  <si>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</si>
  <si>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</si>
  <si>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</si>
  <si>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Dobroslava Lidmily Ostrava-Svinov</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</si>
  <si>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</si>
  <si>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</si>
  <si>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</si>
  <si>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</si>
  <si>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</si>
  <si>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</si>
  <si>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</si>
  <si>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</si>
  <si>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</si>
  <si>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</si>
  <si>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</si>
  <si>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Příspěvkové organizace v odvětví dopravy a chytrého regionu</t>
  </si>
  <si>
    <t>Celkový součet - příspěvkové organizace
v odvětví dopravy a chytrého regionu</t>
  </si>
  <si>
    <t>Příspěvkové organizace v odvětví kultury</t>
  </si>
  <si>
    <t>Celkový součet - příspěvkové organizace
v odvětví kultury</t>
  </si>
  <si>
    <t>Příspěvkové organizace v odvětví sociálních věcí</t>
  </si>
  <si>
    <t>Celkový součet - příspěvkové organizace
v odvětví sociálních věcí</t>
  </si>
  <si>
    <t>Příspěvkové organizace v odvětví školství</t>
  </si>
  <si>
    <t>Celkový součet - příspěvkové organizace
v odvětví školství</t>
  </si>
  <si>
    <t>Příspěvkové organizace v odvětví zdravotnictví</t>
  </si>
  <si>
    <t>Celkový součet - příspěvkové organizace
v odvětví zdravotnictví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</si>
  <si>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</si>
  <si>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</si>
  <si>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Obce a města</t>
  </si>
  <si>
    <t>Celkový součet - obce a města</t>
  </si>
  <si>
    <t>Dobrovolné svazky obcí</t>
  </si>
  <si>
    <t>Celkový součet - dobrovolné svazky obcí</t>
  </si>
  <si>
    <t>Celkový součet - kraje</t>
  </si>
  <si>
    <t>Jiné veřejné rozpočty</t>
  </si>
  <si>
    <t>Celkový součet - jiné veřejné rozpočty</t>
  </si>
  <si>
    <t>Zahraničí</t>
  </si>
  <si>
    <t>Celkový součet - zahraničí</t>
  </si>
  <si>
    <t>Dotace - dovybavení Pavilonu péče o matku a dítě – zakoupení monitoru hluku pro Oddělení neonatologie</t>
  </si>
  <si>
    <r>
      <t>2)</t>
    </r>
    <r>
      <rPr>
        <sz val="8"/>
        <rFont val="Tahoma"/>
        <family val="2"/>
        <charset val="238"/>
      </rPr>
      <t xml:space="preserve"> Ve sloupci Čerpáno jsou uvedeny poskytnuté příspěvky v roce 2019 snížené o případné vyúčtované vratky v závěru roku 2019 nebo počátkem roku 2020.</t>
    </r>
  </si>
  <si>
    <t>Usnesením č. 72/6507 ze dne 21.10.2019 rozhodla rada kraje o uzavření smlouvy k veřejné zakázce na zajištění celoplošného polepu tramvaje a provoz reklamy na reklamních nosičích v tramvaji v souvislosti s propagací náhradní rodinné péče v Moravskoslezském kraji. Rada kraje dále usnesením č. 72/6560 ze dne 21.10.2019 souhlasila s přípravou akce „Spolu ruku v ruce“, v rámci které byly uzavřeny smlouvy s kapelami a zároveň byla dojednána propagace. Usnesením č. 76/6893 ze dne 9.12.2019 zároveň rada kraje rozhodla o uzavření smlouvy za účelem organizačního zajištění akce „Spolu ruku v ruce". Dále byla v závěru roku 2019 uzavřena smlouva se společností OSA - Ochranný svaz autorský pro práva k dílům hudebním, z.s. Z důvodu zabezpečení úhrady zmíněných závazků v roce 2020 byly finanční prostředky v celkové výši 1.958,23 tis. Kč zapojeny do rozpočtu roku 2020.</t>
  </si>
  <si>
    <t xml:space="preserve">Finanční prostředky na této akci rozpočtu jsou smluvně vázány v objednávkách ke konkrétnímu zpracování posudku k aktualizaci bezpečnostního programu či bezpečnostní zprávy dle zákona č. 224/2016 Sb., o prevenci závažných havárií.  Vyplácejí se průběžně i v roce 2020, prostředky vázané objednávkami ve výši 230 tis. Kč byly usnesením rady kraje zapojeny na danou akci do rozpočtu 2020. Zbývající finanční prostředky představují úsporu. </t>
  </si>
  <si>
    <t>Vypořádání finančních vztahů k ostatním fyzickým a právnickým osobám (včetně prostředků poskytnutých soukromým školám)</t>
  </si>
  <si>
    <t>Přehled poskytnutých finančních prostředků příspěvkovým organizacím obcí dle zákona č. 561/2004 Sb., o předškolním, základním, středním, vyšším odborném a jiném vzdělávání (školský zákon), v platném znění</t>
  </si>
  <si>
    <t>*) prostředky na:</t>
  </si>
  <si>
    <t>Bezplatná příprava dětí azylantů, účastníků řízení o azyl a dětí osob se státní příslušností jiného členského státu EU k začlenění do základního vzdělávání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</si>
</sst>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
    <numFmt numFmtId="166" formatCode="0.000"/>
    <numFmt numFmtId="167" formatCode="#,##0.00000"/>
    <numFmt numFmtId="168" formatCode="#,##0.0000"/>
    <numFmt numFmtId="169" formatCode="#,##0.00_ ;\-#,##0.00\ "/>
    <numFmt numFmtId="170" formatCode="0.0"/>
    <numFmt numFmtId="171" formatCode="#,##0.000000_ ;\-#,##0.000000\ "/>
    <numFmt numFmtId="172" formatCode="0.00000"/>
    <numFmt numFmtId="173" formatCode="0000"/>
    <numFmt numFmtId="174" formatCode="00000000"/>
    <numFmt numFmtId="175" formatCode="#,##0.00;\-#,##0.00;#,##0.00;@"/>
    <numFmt numFmtId="176" formatCode="#,##0.00;\-#,##0.00;&quot;&quot;;@"/>
  </numFmts>
  <fonts count="108"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2"/>
      <name val="Tahoma"/>
      <family val="2"/>
      <charset val="238"/>
    </font>
    <font>
      <sz val="10"/>
      <color theme="1"/>
      <name val="Tahoma"/>
      <family val="2"/>
      <charset val="238"/>
    </font>
    <font>
      <b/>
      <sz val="10"/>
      <color theme="1"/>
      <name val="Tahoma"/>
      <family val="2"/>
      <charset val="238"/>
    </font>
    <font>
      <b/>
      <sz val="10"/>
      <name val="Arial"/>
      <family val="2"/>
      <charset val="238"/>
    </font>
    <font>
      <b/>
      <sz val="14"/>
      <name val="Tahoma"/>
      <family val="2"/>
      <charset val="238"/>
    </font>
    <font>
      <sz val="11"/>
      <color theme="1"/>
      <name val="Tahoma"/>
      <family val="2"/>
      <charset val="238"/>
    </font>
    <font>
      <b/>
      <sz val="8"/>
      <name val="Tahoma"/>
      <family val="2"/>
      <charset val="238"/>
    </font>
    <font>
      <b/>
      <sz val="8"/>
      <color theme="1"/>
      <name val="Tahoma"/>
      <family val="2"/>
      <charset val="238"/>
    </font>
    <font>
      <sz val="7"/>
      <name val="Tahoma"/>
      <family val="2"/>
      <charset val="238"/>
    </font>
    <font>
      <sz val="8"/>
      <color theme="1"/>
      <name val="Tahoma"/>
      <family val="2"/>
      <charset val="238"/>
    </font>
    <font>
      <sz val="10"/>
      <name val="Times New Roman CE"/>
      <family val="1"/>
      <charset val="238"/>
    </font>
    <font>
      <b/>
      <sz val="9"/>
      <name val="Tahoma"/>
      <family val="2"/>
      <charset val="238"/>
    </font>
    <font>
      <vertAlign val="superscript"/>
      <sz val="8"/>
      <name val="Tahoma"/>
      <family val="2"/>
      <charset val="238"/>
    </font>
    <font>
      <sz val="11"/>
      <color rgb="FFFF0000"/>
      <name val="Calibri"/>
      <family val="2"/>
      <charset val="238"/>
      <scheme val="minor"/>
    </font>
    <font>
      <i/>
      <sz val="8"/>
      <name val="Tahoma"/>
      <family val="2"/>
      <charset val="238"/>
    </font>
    <font>
      <b/>
      <i/>
      <sz val="8"/>
      <name val="Tahoma"/>
      <family val="2"/>
      <charset val="238"/>
    </font>
    <font>
      <b/>
      <sz val="8"/>
      <color indexed="10"/>
      <name val="Tahoma"/>
      <family val="2"/>
      <charset val="238"/>
    </font>
    <font>
      <sz val="8"/>
      <color indexed="10"/>
      <name val="Tahoma"/>
      <family val="2"/>
      <charset val="238"/>
    </font>
    <font>
      <sz val="10"/>
      <color rgb="FFFF0000"/>
      <name val="Tahoma"/>
      <family val="2"/>
      <charset val="238"/>
    </font>
    <font>
      <sz val="12"/>
      <color theme="1"/>
      <name val="Times New Roman"/>
      <family val="1"/>
      <charset val="238"/>
    </font>
    <font>
      <b/>
      <sz val="10"/>
      <color theme="1"/>
      <name val="Arial"/>
      <family val="2"/>
      <charset val="238"/>
    </font>
    <font>
      <sz val="8"/>
      <color rgb="FFFF0000"/>
      <name val="Tahoma"/>
      <family val="2"/>
      <charset val="238"/>
    </font>
    <font>
      <sz val="8"/>
      <color rgb="FF4F81BD"/>
      <name val="Tahoma"/>
      <family val="2"/>
      <charset val="238"/>
    </font>
    <font>
      <sz val="8"/>
      <color rgb="FF000000"/>
      <name val="Tahoma"/>
      <family val="2"/>
      <charset val="238"/>
    </font>
    <font>
      <sz val="8"/>
      <color rgb="FF00B050"/>
      <name val="Tahoma"/>
      <family val="2"/>
      <charset val="238"/>
    </font>
    <font>
      <b/>
      <sz val="8"/>
      <color rgb="FF00B050"/>
      <name val="Tahoma"/>
      <family val="2"/>
      <charset val="238"/>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vertAlign val="superscript"/>
      <sz val="8"/>
      <name val="Tahoma"/>
      <family val="2"/>
      <charset val="238"/>
    </font>
    <font>
      <sz val="11"/>
      <name val="Calibri"/>
      <family val="2"/>
      <charset val="238"/>
      <scheme val="minor"/>
    </font>
    <font>
      <b/>
      <sz val="11"/>
      <name val="Calibri"/>
      <family val="2"/>
      <charset val="23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9" tint="0.59999389629810485"/>
        <bgColor indexed="64"/>
      </patternFill>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theme="0" tint="-0.249977111117893"/>
        <bgColor indexed="64"/>
      </patternFill>
    </fill>
    <fill>
      <patternFill patternType="solid">
        <fgColor indexed="22"/>
        <bgColor indexed="64"/>
      </patternFill>
    </fill>
  </fills>
  <borders count="13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theme="4"/>
      </top>
      <bottom style="thin">
        <color theme="4"/>
      </bottom>
      <diagonal/>
    </border>
    <border>
      <left style="thin">
        <color indexed="8"/>
      </left>
      <right/>
      <top style="medium">
        <color indexed="64"/>
      </top>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style="medium">
        <color indexed="8"/>
      </left>
      <right style="medium">
        <color indexed="8"/>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medium">
        <color indexed="8"/>
      </right>
      <top/>
      <bottom/>
      <diagonal/>
    </border>
    <border>
      <left style="thin">
        <color indexed="8"/>
      </left>
      <right/>
      <top/>
      <bottom style="thin">
        <color indexed="8"/>
      </bottom>
      <diagonal/>
    </border>
    <border>
      <left/>
      <right style="thin">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diagonal/>
    </border>
    <border>
      <left style="medium">
        <color indexed="64"/>
      </left>
      <right style="medium">
        <color indexed="64"/>
      </right>
      <top style="thin">
        <color indexed="8"/>
      </top>
      <bottom style="thin">
        <color indexed="8"/>
      </bottom>
      <diagonal/>
    </border>
    <border>
      <left/>
      <right style="thin">
        <color indexed="8"/>
      </right>
      <top style="thin">
        <color indexed="8"/>
      </top>
      <bottom/>
      <diagonal/>
    </border>
    <border>
      <left style="medium">
        <color indexed="64"/>
      </left>
      <right style="thin">
        <color indexed="64"/>
      </right>
      <top/>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55"/>
      </left>
      <right/>
      <top style="thin">
        <color indexed="55"/>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medium">
        <color indexed="64"/>
      </top>
      <bottom/>
      <diagonal/>
    </border>
    <border>
      <left style="medium">
        <color indexed="64"/>
      </left>
      <right style="thin">
        <color indexed="8"/>
      </right>
      <top style="thin">
        <color indexed="8"/>
      </top>
      <bottom/>
      <diagonal/>
    </border>
    <border>
      <left/>
      <right style="medium">
        <color indexed="64"/>
      </right>
      <top style="thin">
        <color indexed="8"/>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right style="thin">
        <color indexed="8"/>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theme="4"/>
      </bottom>
      <diagonal/>
    </border>
    <border>
      <left style="thin">
        <color indexed="64"/>
      </left>
      <right/>
      <top style="thin">
        <color theme="4"/>
      </top>
      <bottom/>
      <diagonal/>
    </border>
  </borders>
  <cellStyleXfs count="103">
    <xf numFmtId="0" fontId="0" fillId="0" borderId="0"/>
    <xf numFmtId="0" fontId="19" fillId="0" borderId="0"/>
    <xf numFmtId="0" fontId="23" fillId="0" borderId="0"/>
    <xf numFmtId="0" fontId="24" fillId="0" borderId="0"/>
    <xf numFmtId="0" fontId="26" fillId="0" borderId="0"/>
    <xf numFmtId="0" fontId="26"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4" applyNumberFormat="0" applyAlignment="0" applyProtection="0"/>
    <xf numFmtId="1" fontId="32" fillId="0" borderId="0" applyFont="0" applyFill="0" applyBorder="0" applyAlignment="0" applyProtection="0">
      <alignment vertical="center"/>
    </xf>
    <xf numFmtId="0" fontId="33" fillId="0" borderId="0" applyNumberFormat="0" applyFill="0" applyBorder="0" applyAlignment="0" applyProtection="0"/>
    <xf numFmtId="0" fontId="34" fillId="4" borderId="0" applyNumberFormat="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0" applyNumberFormat="0" applyFill="0" applyBorder="0" applyAlignment="0" applyProtection="0"/>
    <xf numFmtId="0" fontId="38" fillId="21" borderId="18" applyNumberFormat="0" applyAlignment="0" applyProtection="0"/>
    <xf numFmtId="0" fontId="39" fillId="7" borderId="14" applyNumberFormat="0" applyAlignment="0" applyProtection="0"/>
    <xf numFmtId="0" fontId="40" fillId="0" borderId="19" applyNumberFormat="0" applyFill="0" applyAlignment="0" applyProtection="0"/>
    <xf numFmtId="0" fontId="41" fillId="22" borderId="0" applyNumberFormat="0" applyBorder="0" applyAlignment="0" applyProtection="0"/>
    <xf numFmtId="0" fontId="19" fillId="23" borderId="20" applyNumberFormat="0" applyFont="0" applyAlignment="0" applyProtection="0"/>
    <xf numFmtId="0" fontId="42" fillId="20" borderId="21" applyNumberForma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0" borderId="0" applyNumberFormat="0" applyFill="0" applyBorder="0" applyAlignment="0" applyProtection="0"/>
    <xf numFmtId="0" fontId="46" fillId="0" borderId="0"/>
    <xf numFmtId="0" fontId="18" fillId="0" borderId="0"/>
    <xf numFmtId="0" fontId="19" fillId="0" borderId="0"/>
    <xf numFmtId="0" fontId="23" fillId="0" borderId="0"/>
    <xf numFmtId="0" fontId="17" fillId="0" borderId="0"/>
    <xf numFmtId="0" fontId="49" fillId="0" borderId="0"/>
    <xf numFmtId="0" fontId="19" fillId="23" borderId="20" applyNumberFormat="0" applyFont="0" applyAlignment="0" applyProtection="0"/>
    <xf numFmtId="0" fontId="19" fillId="0" borderId="0"/>
    <xf numFmtId="0" fontId="19" fillId="0" borderId="0"/>
    <xf numFmtId="0" fontId="23" fillId="0" borderId="0"/>
    <xf numFmtId="0" fontId="16" fillId="0" borderId="0"/>
    <xf numFmtId="0" fontId="15" fillId="0" borderId="0"/>
    <xf numFmtId="0" fontId="17" fillId="0" borderId="0"/>
    <xf numFmtId="0" fontId="19" fillId="0" borderId="0"/>
    <xf numFmtId="0" fontId="19" fillId="0" borderId="0"/>
    <xf numFmtId="0" fontId="19" fillId="23" borderId="20" applyNumberFormat="0" applyFont="0" applyAlignment="0" applyProtection="0"/>
    <xf numFmtId="0" fontId="14" fillId="0" borderId="0"/>
    <xf numFmtId="0" fontId="66" fillId="0" borderId="0"/>
    <xf numFmtId="0" fontId="13" fillId="0" borderId="0"/>
    <xf numFmtId="0" fontId="12" fillId="0" borderId="0"/>
    <xf numFmtId="0" fontId="19" fillId="0" borderId="0"/>
    <xf numFmtId="0" fontId="11" fillId="0" borderId="0"/>
    <xf numFmtId="0" fontId="11" fillId="0" borderId="0"/>
    <xf numFmtId="0" fontId="17" fillId="0" borderId="0"/>
    <xf numFmtId="0" fontId="10" fillId="0" borderId="0"/>
    <xf numFmtId="0" fontId="67" fillId="0" borderId="0"/>
    <xf numFmtId="0" fontId="23" fillId="0" borderId="0"/>
    <xf numFmtId="0" fontId="9" fillId="0" borderId="0"/>
    <xf numFmtId="0" fontId="9" fillId="0" borderId="0"/>
    <xf numFmtId="0" fontId="19" fillId="0" borderId="0"/>
    <xf numFmtId="0" fontId="8" fillId="0" borderId="0"/>
    <xf numFmtId="0" fontId="7" fillId="0" borderId="0"/>
    <xf numFmtId="0" fontId="7" fillId="0" borderId="0"/>
    <xf numFmtId="0" fontId="68" fillId="0" borderId="0"/>
    <xf numFmtId="0" fontId="6" fillId="0" borderId="0"/>
    <xf numFmtId="0" fontId="5" fillId="0" borderId="0"/>
    <xf numFmtId="0" fontId="69" fillId="0" borderId="0"/>
    <xf numFmtId="0" fontId="4" fillId="0" borderId="0"/>
    <xf numFmtId="0" fontId="3" fillId="0" borderId="0"/>
    <xf numFmtId="0" fontId="3" fillId="0" borderId="0"/>
    <xf numFmtId="0" fontId="3" fillId="0" borderId="0"/>
    <xf numFmtId="0" fontId="2" fillId="0" borderId="0"/>
    <xf numFmtId="0" fontId="23" fillId="0" borderId="0"/>
    <xf numFmtId="0" fontId="2" fillId="0" borderId="0"/>
    <xf numFmtId="0" fontId="21" fillId="0" borderId="0"/>
    <xf numFmtId="0" fontId="2" fillId="0" borderId="0"/>
    <xf numFmtId="0" fontId="23" fillId="0" borderId="0"/>
    <xf numFmtId="0" fontId="19" fillId="0" borderId="0"/>
    <xf numFmtId="0" fontId="19" fillId="0" borderId="0"/>
    <xf numFmtId="0" fontId="1" fillId="0" borderId="0"/>
    <xf numFmtId="0" fontId="1" fillId="0" borderId="0"/>
    <xf numFmtId="0" fontId="1" fillId="0" borderId="0"/>
    <xf numFmtId="0" fontId="1" fillId="0" borderId="0"/>
    <xf numFmtId="0" fontId="23" fillId="0" borderId="0"/>
    <xf numFmtId="0" fontId="23" fillId="0" borderId="0"/>
  </cellStyleXfs>
  <cellXfs count="1253">
    <xf numFmtId="0" fontId="0" fillId="0" borderId="0" xfId="0"/>
    <xf numFmtId="0" fontId="27" fillId="0" borderId="0" xfId="53" applyFont="1" applyFill="1"/>
    <xf numFmtId="0" fontId="50" fillId="0" borderId="0" xfId="53" applyFont="1" applyBorder="1"/>
    <xf numFmtId="0" fontId="50" fillId="0" borderId="0" xfId="53" applyFont="1"/>
    <xf numFmtId="0" fontId="21" fillId="0" borderId="0" xfId="53" applyFont="1" applyBorder="1"/>
    <xf numFmtId="0" fontId="25" fillId="0" borderId="0" xfId="53" applyFont="1" applyBorder="1" applyAlignment="1">
      <alignment horizontal="right"/>
    </xf>
    <xf numFmtId="0" fontId="20" fillId="25" borderId="10" xfId="53" applyFont="1" applyFill="1" applyBorder="1"/>
    <xf numFmtId="0" fontId="20" fillId="25" borderId="11" xfId="53" applyFont="1" applyFill="1" applyBorder="1" applyAlignment="1">
      <alignment horizontal="center"/>
    </xf>
    <xf numFmtId="0" fontId="20" fillId="25" borderId="12" xfId="53" applyFont="1" applyFill="1" applyBorder="1" applyAlignment="1">
      <alignment horizontal="center"/>
    </xf>
    <xf numFmtId="0" fontId="21" fillId="25" borderId="5" xfId="53" applyFont="1" applyFill="1" applyBorder="1"/>
    <xf numFmtId="164" fontId="21" fillId="0" borderId="4" xfId="53" applyNumberFormat="1" applyFont="1" applyBorder="1"/>
    <xf numFmtId="164" fontId="21" fillId="0" borderId="13" xfId="53" applyNumberFormat="1" applyFont="1" applyBorder="1"/>
    <xf numFmtId="164" fontId="21" fillId="0" borderId="6" xfId="53" applyNumberFormat="1" applyFont="1" applyBorder="1"/>
    <xf numFmtId="0" fontId="20" fillId="25" borderId="7" xfId="53" applyFont="1" applyFill="1" applyBorder="1"/>
    <xf numFmtId="164" fontId="20" fillId="0" borderId="24" xfId="53" applyNumberFormat="1" applyFont="1" applyBorder="1"/>
    <xf numFmtId="164" fontId="20" fillId="0" borderId="8" xfId="53" applyNumberFormat="1" applyFont="1" applyBorder="1"/>
    <xf numFmtId="0" fontId="21" fillId="0" borderId="0" xfId="53" applyFont="1"/>
    <xf numFmtId="0" fontId="51" fillId="0" borderId="0" xfId="55" applyFont="1" applyFill="1"/>
    <xf numFmtId="0" fontId="51" fillId="0" borderId="0" xfId="53" applyFont="1"/>
    <xf numFmtId="0" fontId="51" fillId="0" borderId="0" xfId="53" applyFont="1" applyFill="1"/>
    <xf numFmtId="0" fontId="52" fillId="0" borderId="0" xfId="53" applyFont="1"/>
    <xf numFmtId="0" fontId="53" fillId="0" borderId="0" xfId="53" applyFont="1" applyFill="1"/>
    <xf numFmtId="0" fontId="53" fillId="0" borderId="0" xfId="53" applyFont="1"/>
    <xf numFmtId="0" fontId="21" fillId="0" borderId="0" xfId="53" applyFont="1" applyFill="1"/>
    <xf numFmtId="0" fontId="54" fillId="24" borderId="0" xfId="53" applyFont="1" applyFill="1" applyAlignment="1">
      <alignment vertical="center"/>
    </xf>
    <xf numFmtId="0" fontId="55" fillId="24" borderId="0" xfId="53" applyFont="1" applyFill="1" applyAlignment="1">
      <alignment vertical="center"/>
    </xf>
    <xf numFmtId="0" fontId="19" fillId="24" borderId="0" xfId="53" applyFont="1" applyFill="1" applyBorder="1" applyAlignment="1">
      <alignment vertical="center"/>
    </xf>
    <xf numFmtId="165" fontId="56" fillId="24" borderId="0" xfId="53" applyNumberFormat="1" applyFont="1" applyFill="1" applyBorder="1" applyAlignment="1">
      <alignment vertical="center"/>
    </xf>
    <xf numFmtId="165" fontId="57" fillId="24" borderId="0" xfId="53" applyNumberFormat="1" applyFont="1" applyFill="1" applyBorder="1" applyAlignment="1">
      <alignment vertical="center"/>
    </xf>
    <xf numFmtId="4" fontId="55" fillId="24" borderId="0" xfId="53" applyNumberFormat="1" applyFont="1" applyFill="1" applyAlignment="1">
      <alignment vertical="center"/>
    </xf>
    <xf numFmtId="166" fontId="48" fillId="24" borderId="0" xfId="53" applyNumberFormat="1" applyFont="1" applyFill="1" applyAlignment="1">
      <alignment vertical="center"/>
    </xf>
    <xf numFmtId="165" fontId="54" fillId="24" borderId="0" xfId="53" applyNumberFormat="1" applyFont="1" applyFill="1" applyAlignment="1">
      <alignment vertical="center"/>
    </xf>
    <xf numFmtId="0" fontId="58" fillId="24" borderId="0" xfId="53" applyFont="1" applyFill="1" applyBorder="1" applyAlignment="1">
      <alignment vertical="center" wrapText="1"/>
    </xf>
    <xf numFmtId="0" fontId="58" fillId="24" borderId="0" xfId="53" applyFont="1" applyFill="1" applyBorder="1" applyAlignment="1">
      <alignment vertical="center"/>
    </xf>
    <xf numFmtId="0" fontId="59" fillId="24" borderId="0" xfId="53" applyFont="1" applyFill="1" applyBorder="1" applyAlignment="1">
      <alignment vertical="center"/>
    </xf>
    <xf numFmtId="4" fontId="59" fillId="24" borderId="0" xfId="53" applyNumberFormat="1" applyFont="1" applyFill="1" applyBorder="1" applyAlignment="1">
      <alignment vertical="center"/>
    </xf>
    <xf numFmtId="166" fontId="60" fillId="24" borderId="0" xfId="53" applyNumberFormat="1" applyFont="1" applyFill="1" applyBorder="1" applyAlignment="1">
      <alignment vertical="center"/>
    </xf>
    <xf numFmtId="164" fontId="58" fillId="24" borderId="0" xfId="53" applyNumberFormat="1" applyFont="1" applyFill="1" applyBorder="1" applyAlignment="1">
      <alignment vertical="center"/>
    </xf>
    <xf numFmtId="0" fontId="55" fillId="24" borderId="0" xfId="53" applyFont="1" applyFill="1" applyBorder="1" applyAlignment="1">
      <alignment vertical="center"/>
    </xf>
    <xf numFmtId="166" fontId="60" fillId="24" borderId="0" xfId="53" applyNumberFormat="1" applyFont="1" applyFill="1" applyAlignment="1">
      <alignment vertical="center"/>
    </xf>
    <xf numFmtId="4" fontId="54" fillId="24" borderId="0" xfId="53" applyNumberFormat="1" applyFont="1" applyFill="1" applyAlignment="1">
      <alignment vertical="center"/>
    </xf>
    <xf numFmtId="0" fontId="47" fillId="0" borderId="0" xfId="53" applyFont="1" applyAlignment="1">
      <alignment vertical="center"/>
    </xf>
    <xf numFmtId="0" fontId="47" fillId="0" borderId="0" xfId="53" applyFont="1" applyBorder="1" applyAlignment="1">
      <alignment vertical="center"/>
    </xf>
    <xf numFmtId="0" fontId="49" fillId="0" borderId="0" xfId="53"/>
    <xf numFmtId="0" fontId="21" fillId="0" borderId="4" xfId="53" applyFont="1" applyBorder="1"/>
    <xf numFmtId="0" fontId="20" fillId="0" borderId="3" xfId="53" applyFont="1" applyFill="1" applyBorder="1" applyAlignment="1">
      <alignment horizontal="center"/>
    </xf>
    <xf numFmtId="0" fontId="27" fillId="0" borderId="0" xfId="55" applyFont="1" applyFill="1" applyAlignment="1"/>
    <xf numFmtId="0" fontId="27" fillId="0" borderId="0" xfId="55" applyFont="1" applyFill="1"/>
    <xf numFmtId="4" fontId="27" fillId="0" borderId="0" xfId="55" applyNumberFormat="1" applyFont="1" applyFill="1" applyAlignment="1">
      <alignment horizontal="right"/>
    </xf>
    <xf numFmtId="0" fontId="21" fillId="0" borderId="0" xfId="55" applyFont="1" applyFill="1" applyAlignment="1"/>
    <xf numFmtId="4" fontId="27" fillId="0" borderId="0" xfId="53" applyNumberFormat="1" applyFont="1" applyFill="1"/>
    <xf numFmtId="0" fontId="57" fillId="24" borderId="0" xfId="53" applyFont="1" applyFill="1" applyBorder="1" applyAlignment="1">
      <alignment horizontal="right" vertical="center" wrapText="1"/>
    </xf>
    <xf numFmtId="0" fontId="56" fillId="24" borderId="0" xfId="53" applyFont="1" applyFill="1" applyBorder="1" applyAlignment="1">
      <alignment vertical="center" wrapText="1"/>
    </xf>
    <xf numFmtId="4" fontId="61" fillId="24" borderId="3" xfId="53" applyNumberFormat="1" applyFont="1" applyFill="1" applyBorder="1" applyAlignment="1">
      <alignment vertical="center"/>
    </xf>
    <xf numFmtId="165" fontId="56" fillId="24" borderId="25" xfId="53" applyNumberFormat="1" applyFont="1" applyFill="1" applyBorder="1" applyAlignment="1">
      <alignment vertical="center"/>
    </xf>
    <xf numFmtId="4" fontId="61" fillId="24" borderId="0" xfId="53" applyNumberFormat="1" applyFont="1" applyFill="1" applyBorder="1" applyAlignment="1">
      <alignment vertical="center"/>
    </xf>
    <xf numFmtId="166" fontId="61" fillId="24" borderId="0" xfId="53" applyNumberFormat="1" applyFont="1" applyFill="1" applyAlignment="1">
      <alignment vertical="center"/>
    </xf>
    <xf numFmtId="0" fontId="57" fillId="24" borderId="0" xfId="53" applyFont="1" applyFill="1" applyBorder="1" applyAlignment="1">
      <alignment vertical="center" wrapText="1"/>
    </xf>
    <xf numFmtId="4" fontId="48" fillId="24" borderId="3" xfId="53" applyNumberFormat="1" applyFont="1" applyFill="1" applyBorder="1" applyAlignment="1">
      <alignment vertical="center"/>
    </xf>
    <xf numFmtId="165" fontId="57" fillId="24" borderId="25" xfId="53" applyNumberFormat="1" applyFont="1" applyFill="1" applyBorder="1" applyAlignment="1">
      <alignment vertical="center"/>
    </xf>
    <xf numFmtId="4" fontId="48" fillId="24" borderId="0" xfId="53" applyNumberFormat="1" applyFont="1" applyFill="1" applyBorder="1" applyAlignment="1">
      <alignment vertical="center"/>
    </xf>
    <xf numFmtId="0" fontId="62" fillId="24" borderId="0" xfId="53" applyFont="1" applyFill="1" applyBorder="1" applyAlignment="1">
      <alignment vertical="center" wrapText="1"/>
    </xf>
    <xf numFmtId="4" fontId="63" fillId="24" borderId="1" xfId="53" applyNumberFormat="1" applyFont="1" applyFill="1" applyBorder="1" applyAlignment="1">
      <alignment vertical="center"/>
    </xf>
    <xf numFmtId="165" fontId="57" fillId="24" borderId="26" xfId="53" applyNumberFormat="1" applyFont="1" applyFill="1" applyBorder="1" applyAlignment="1">
      <alignment vertical="center"/>
    </xf>
    <xf numFmtId="4" fontId="63" fillId="24" borderId="0" xfId="53" applyNumberFormat="1" applyFont="1" applyFill="1" applyBorder="1" applyAlignment="1">
      <alignment vertical="center"/>
    </xf>
    <xf numFmtId="166" fontId="64" fillId="24" borderId="0" xfId="53" applyNumberFormat="1" applyFont="1" applyFill="1" applyBorder="1" applyAlignment="1">
      <alignment vertical="center"/>
    </xf>
    <xf numFmtId="4" fontId="19" fillId="24" borderId="0" xfId="53" applyNumberFormat="1" applyFont="1" applyFill="1" applyBorder="1" applyAlignment="1">
      <alignment vertical="center"/>
    </xf>
    <xf numFmtId="166" fontId="48" fillId="24" borderId="0" xfId="53" applyNumberFormat="1" applyFont="1" applyFill="1" applyBorder="1" applyAlignment="1">
      <alignment vertical="center"/>
    </xf>
    <xf numFmtId="164" fontId="57" fillId="24" borderId="0" xfId="53" applyNumberFormat="1" applyFont="1" applyFill="1" applyBorder="1" applyAlignment="1">
      <alignment vertical="center"/>
    </xf>
    <xf numFmtId="0" fontId="54" fillId="24" borderId="0" xfId="53" applyFont="1" applyFill="1" applyBorder="1" applyAlignment="1">
      <alignment vertical="center"/>
    </xf>
    <xf numFmtId="0" fontId="27" fillId="0" borderId="0" xfId="53" applyFont="1" applyBorder="1" applyAlignment="1">
      <alignment vertical="center" wrapText="1"/>
    </xf>
    <xf numFmtId="0" fontId="21" fillId="0" borderId="0" xfId="53" applyFont="1" applyBorder="1" applyAlignment="1">
      <alignment horizontal="center" vertical="center"/>
    </xf>
    <xf numFmtId="0" fontId="20" fillId="0" borderId="0" xfId="53" applyFont="1" applyBorder="1" applyAlignment="1">
      <alignment horizontal="center" vertical="center" wrapText="1"/>
    </xf>
    <xf numFmtId="0" fontId="21" fillId="0" borderId="0" xfId="53" applyFont="1" applyBorder="1" applyAlignment="1">
      <alignment vertical="center"/>
    </xf>
    <xf numFmtId="0" fontId="21" fillId="0" borderId="0" xfId="53" applyFont="1" applyBorder="1" applyAlignment="1">
      <alignment vertical="center" wrapText="1"/>
    </xf>
    <xf numFmtId="4" fontId="21" fillId="0" borderId="0" xfId="53" applyNumberFormat="1" applyFont="1" applyBorder="1" applyAlignment="1">
      <alignment vertical="center"/>
    </xf>
    <xf numFmtId="0" fontId="20" fillId="0" borderId="0" xfId="53" applyFont="1" applyBorder="1" applyAlignment="1">
      <alignment vertical="center" wrapText="1"/>
    </xf>
    <xf numFmtId="4" fontId="20" fillId="0" borderId="2" xfId="53" applyNumberFormat="1" applyFont="1" applyBorder="1" applyAlignment="1">
      <alignment vertical="center"/>
    </xf>
    <xf numFmtId="4" fontId="20" fillId="0" borderId="0" xfId="53" applyNumberFormat="1" applyFont="1" applyBorder="1" applyAlignment="1">
      <alignment vertical="center"/>
    </xf>
    <xf numFmtId="0" fontId="22" fillId="0" borderId="0" xfId="53" applyFont="1"/>
    <xf numFmtId="0" fontId="65" fillId="0" borderId="0" xfId="53" applyFont="1"/>
    <xf numFmtId="0" fontId="50" fillId="0" borderId="0" xfId="53" applyFont="1" applyFill="1" applyBorder="1"/>
    <xf numFmtId="4" fontId="21" fillId="0" borderId="13" xfId="0" applyNumberFormat="1" applyFont="1" applyFill="1" applyBorder="1" applyAlignment="1">
      <alignment vertical="center"/>
    </xf>
    <xf numFmtId="0" fontId="49" fillId="0" borderId="0" xfId="53" applyBorder="1"/>
    <xf numFmtId="0" fontId="21" fillId="0" borderId="0" xfId="0" applyFont="1" applyBorder="1" applyAlignment="1">
      <alignment vertical="center" wrapText="1"/>
    </xf>
    <xf numFmtId="3" fontId="21" fillId="0" borderId="0" xfId="0" applyNumberFormat="1" applyFont="1" applyFill="1" applyBorder="1" applyAlignment="1">
      <alignment horizontal="right" vertical="center"/>
    </xf>
    <xf numFmtId="3" fontId="21" fillId="0" borderId="0" xfId="0" applyNumberFormat="1" applyFont="1" applyBorder="1" applyAlignment="1">
      <alignment horizontal="right" vertical="center"/>
    </xf>
    <xf numFmtId="167" fontId="21" fillId="0" borderId="0" xfId="0" applyNumberFormat="1" applyFont="1" applyBorder="1" applyAlignment="1">
      <alignment horizontal="right" vertical="center"/>
    </xf>
    <xf numFmtId="0" fontId="21" fillId="0" borderId="0" xfId="0" applyFont="1" applyFill="1" applyBorder="1" applyAlignment="1">
      <alignment vertical="center" wrapText="1"/>
    </xf>
    <xf numFmtId="167" fontId="21" fillId="0" borderId="0" xfId="0" applyNumberFormat="1" applyFont="1" applyFill="1" applyBorder="1" applyAlignment="1">
      <alignment horizontal="right" vertical="center"/>
    </xf>
    <xf numFmtId="2" fontId="48" fillId="24" borderId="0" xfId="53" applyNumberFormat="1" applyFont="1" applyFill="1" applyAlignment="1">
      <alignment vertical="center"/>
    </xf>
    <xf numFmtId="4" fontId="21" fillId="0" borderId="13" xfId="0" applyNumberFormat="1" applyFont="1" applyBorder="1" applyAlignment="1">
      <alignment horizontal="righ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3" fontId="20" fillId="0" borderId="0" xfId="0" applyNumberFormat="1" applyFont="1" applyFill="1" applyBorder="1" applyAlignment="1">
      <alignment horizontal="right" vertical="center"/>
    </xf>
    <xf numFmtId="4" fontId="21" fillId="0" borderId="0" xfId="57" applyNumberFormat="1" applyFont="1" applyFill="1" applyBorder="1" applyAlignment="1">
      <alignment vertical="center"/>
    </xf>
    <xf numFmtId="168" fontId="27" fillId="0" borderId="0" xfId="53" applyNumberFormat="1" applyFont="1" applyFill="1"/>
    <xf numFmtId="168" fontId="21" fillId="0" borderId="0" xfId="53" applyNumberFormat="1" applyFont="1" applyBorder="1" applyAlignment="1">
      <alignment vertical="center"/>
    </xf>
    <xf numFmtId="0" fontId="54" fillId="0" borderId="0" xfId="53" applyFont="1" applyFill="1" applyAlignment="1">
      <alignment vertical="center"/>
    </xf>
    <xf numFmtId="4" fontId="61" fillId="0" borderId="0" xfId="53" applyNumberFormat="1" applyFont="1" applyFill="1" applyBorder="1" applyAlignment="1">
      <alignment vertical="center"/>
    </xf>
    <xf numFmtId="4" fontId="48" fillId="0" borderId="0" xfId="53" applyNumberFormat="1" applyFont="1" applyFill="1" applyBorder="1" applyAlignment="1">
      <alignment vertical="center"/>
    </xf>
    <xf numFmtId="2" fontId="48" fillId="0" borderId="0" xfId="53" applyNumberFormat="1" applyFont="1" applyFill="1" applyAlignment="1">
      <alignment vertical="center"/>
    </xf>
    <xf numFmtId="166" fontId="48" fillId="0" borderId="0" xfId="53" applyNumberFormat="1" applyFont="1" applyFill="1" applyAlignment="1">
      <alignment vertical="center"/>
    </xf>
    <xf numFmtId="4" fontId="63" fillId="0" borderId="0" xfId="53" applyNumberFormat="1" applyFont="1" applyFill="1" applyBorder="1" applyAlignment="1">
      <alignment vertical="center"/>
    </xf>
    <xf numFmtId="166" fontId="64" fillId="0" borderId="0" xfId="53" applyNumberFormat="1" applyFont="1" applyFill="1" applyBorder="1" applyAlignment="1">
      <alignment vertical="center"/>
    </xf>
    <xf numFmtId="0" fontId="20" fillId="0" borderId="0" xfId="0" applyFont="1" applyAlignment="1">
      <alignment horizontal="right"/>
    </xf>
    <xf numFmtId="0" fontId="20" fillId="0" borderId="0" xfId="0" applyFont="1" applyAlignment="1">
      <alignment horizontal="left"/>
    </xf>
    <xf numFmtId="0" fontId="20" fillId="0" borderId="0" xfId="0" applyFont="1"/>
    <xf numFmtId="3" fontId="20" fillId="0" borderId="0" xfId="0" applyNumberFormat="1" applyFont="1"/>
    <xf numFmtId="3" fontId="21" fillId="0" borderId="0" xfId="0" applyNumberFormat="1" applyFont="1"/>
    <xf numFmtId="164" fontId="21" fillId="0" borderId="0" xfId="0" applyNumberFormat="1" applyFont="1" applyAlignment="1">
      <alignment horizontal="right"/>
    </xf>
    <xf numFmtId="0" fontId="21" fillId="0" borderId="0" xfId="0" applyFont="1" applyAlignment="1">
      <alignment horizontal="center"/>
    </xf>
    <xf numFmtId="169" fontId="21" fillId="0" borderId="0" xfId="0" applyNumberFormat="1" applyFont="1"/>
    <xf numFmtId="164" fontId="27" fillId="0" borderId="0" xfId="0" applyNumberFormat="1" applyFont="1" applyAlignment="1">
      <alignment horizontal="right"/>
    </xf>
    <xf numFmtId="0" fontId="21" fillId="0" borderId="0" xfId="0" applyFont="1"/>
    <xf numFmtId="0" fontId="22" fillId="0" borderId="0" xfId="0" applyFont="1" applyAlignment="1">
      <alignment horizontal="center"/>
    </xf>
    <xf numFmtId="3" fontId="22" fillId="0" borderId="0" xfId="0" applyNumberFormat="1" applyFont="1" applyAlignment="1">
      <alignment horizontal="center"/>
    </xf>
    <xf numFmtId="164" fontId="22" fillId="0" borderId="0" xfId="0" applyNumberFormat="1" applyFont="1" applyAlignment="1">
      <alignment horizontal="center"/>
    </xf>
    <xf numFmtId="0" fontId="22" fillId="0" borderId="0" xfId="0" applyFont="1" applyAlignment="1">
      <alignment horizontal="left"/>
    </xf>
    <xf numFmtId="0" fontId="22" fillId="0" borderId="0" xfId="0" applyFont="1"/>
    <xf numFmtId="3" fontId="22" fillId="0" borderId="0" xfId="0" applyNumberFormat="1" applyFont="1"/>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3" fontId="20" fillId="0" borderId="32" xfId="0" applyNumberFormat="1" applyFont="1" applyBorder="1" applyAlignment="1">
      <alignment horizontal="center" vertical="center" wrapText="1"/>
    </xf>
    <xf numFmtId="164" fontId="20" fillId="0" borderId="33" xfId="0" applyNumberFormat="1" applyFont="1" applyBorder="1" applyAlignment="1">
      <alignment horizontal="center" vertical="center" wrapText="1"/>
    </xf>
    <xf numFmtId="0" fontId="21" fillId="0" borderId="0" xfId="0" applyFont="1" applyBorder="1"/>
    <xf numFmtId="0" fontId="21" fillId="0" borderId="34" xfId="0" applyFont="1" applyBorder="1" applyAlignment="1">
      <alignment horizontal="center"/>
    </xf>
    <xf numFmtId="0" fontId="21" fillId="0" borderId="3" xfId="0" applyNumberFormat="1" applyFont="1" applyBorder="1" applyAlignment="1">
      <alignment horizontal="center"/>
    </xf>
    <xf numFmtId="0" fontId="21" fillId="0" borderId="3" xfId="0" applyFont="1" applyBorder="1" applyAlignment="1">
      <alignment horizontal="left"/>
    </xf>
    <xf numFmtId="3" fontId="21" fillId="0" borderId="3" xfId="0" applyNumberFormat="1" applyFont="1" applyBorder="1" applyAlignment="1">
      <alignment horizontal="right"/>
    </xf>
    <xf numFmtId="164" fontId="21" fillId="0" borderId="35" xfId="0" applyNumberFormat="1" applyFont="1" applyBorder="1" applyAlignment="1">
      <alignment horizontal="right"/>
    </xf>
    <xf numFmtId="169" fontId="0" fillId="0" borderId="0" xfId="0" applyNumberFormat="1"/>
    <xf numFmtId="0" fontId="21" fillId="0" borderId="36" xfId="0" applyFont="1" applyBorder="1" applyAlignment="1">
      <alignment horizontal="center"/>
    </xf>
    <xf numFmtId="0" fontId="21" fillId="0" borderId="37" xfId="0" applyNumberFormat="1" applyFont="1" applyBorder="1" applyAlignment="1">
      <alignment horizontal="center"/>
    </xf>
    <xf numFmtId="0" fontId="21" fillId="0" borderId="37" xfId="0" applyFont="1" applyBorder="1" applyAlignment="1">
      <alignment horizontal="left"/>
    </xf>
    <xf numFmtId="3" fontId="21" fillId="0" borderId="37" xfId="0" applyNumberFormat="1" applyFont="1" applyBorder="1" applyAlignment="1">
      <alignment horizontal="right"/>
    </xf>
    <xf numFmtId="164" fontId="21" fillId="0" borderId="38" xfId="0" applyNumberFormat="1" applyFont="1" applyBorder="1" applyAlignment="1">
      <alignment horizontal="right"/>
    </xf>
    <xf numFmtId="0" fontId="21" fillId="0" borderId="0" xfId="0" applyFont="1" applyBorder="1" applyAlignment="1">
      <alignment horizontal="center"/>
    </xf>
    <xf numFmtId="0" fontId="21" fillId="0" borderId="0" xfId="0" applyFont="1" applyBorder="1" applyAlignment="1">
      <alignment horizontal="left"/>
    </xf>
    <xf numFmtId="3" fontId="20" fillId="0" borderId="0" xfId="0" applyNumberFormat="1" applyFont="1" applyBorder="1" applyAlignment="1">
      <alignment horizontal="right"/>
    </xf>
    <xf numFmtId="164" fontId="20" fillId="0" borderId="0" xfId="0" applyNumberFormat="1" applyFont="1" applyBorder="1" applyAlignment="1">
      <alignment horizontal="right"/>
    </xf>
    <xf numFmtId="0" fontId="21" fillId="0" borderId="34" xfId="0" applyNumberFormat="1" applyFont="1" applyBorder="1" applyAlignment="1">
      <alignment horizontal="center"/>
    </xf>
    <xf numFmtId="0" fontId="21" fillId="0" borderId="39" xfId="0" applyNumberFormat="1" applyFont="1" applyBorder="1" applyAlignment="1">
      <alignment horizontal="center"/>
    </xf>
    <xf numFmtId="0" fontId="21" fillId="0" borderId="1" xfId="0" applyFont="1" applyBorder="1" applyAlignment="1">
      <alignment horizontal="center"/>
    </xf>
    <xf numFmtId="0" fontId="21" fillId="0" borderId="1" xfId="0" applyFont="1" applyBorder="1" applyAlignment="1">
      <alignment horizontal="left"/>
    </xf>
    <xf numFmtId="3" fontId="20" fillId="0" borderId="1" xfId="0" applyNumberFormat="1" applyFont="1" applyBorder="1" applyAlignment="1">
      <alignment horizontal="right"/>
    </xf>
    <xf numFmtId="164" fontId="20" fillId="0" borderId="40" xfId="0" applyNumberFormat="1" applyFont="1" applyBorder="1" applyAlignment="1">
      <alignment horizontal="right"/>
    </xf>
    <xf numFmtId="0" fontId="0" fillId="0" borderId="41" xfId="0" applyBorder="1"/>
    <xf numFmtId="0" fontId="0" fillId="0" borderId="42" xfId="0" applyBorder="1"/>
    <xf numFmtId="3" fontId="0" fillId="0" borderId="42" xfId="0" applyNumberFormat="1" applyBorder="1"/>
    <xf numFmtId="164" fontId="0" fillId="0" borderId="43" xfId="0" applyNumberFormat="1" applyBorder="1"/>
    <xf numFmtId="0" fontId="21" fillId="0" borderId="3" xfId="0" applyFont="1" applyBorder="1" applyAlignment="1">
      <alignment horizontal="left" wrapText="1"/>
    </xf>
    <xf numFmtId="0" fontId="21" fillId="0" borderId="37" xfId="0" applyFont="1" applyBorder="1" applyAlignment="1">
      <alignment horizontal="center"/>
    </xf>
    <xf numFmtId="3" fontId="20" fillId="0" borderId="37" xfId="0" applyNumberFormat="1" applyFont="1" applyBorder="1" applyAlignment="1">
      <alignment horizontal="right"/>
    </xf>
    <xf numFmtId="164" fontId="20" fillId="0" borderId="38" xfId="0" applyNumberFormat="1" applyFont="1" applyBorder="1" applyAlignment="1">
      <alignment horizontal="right"/>
    </xf>
    <xf numFmtId="0" fontId="21" fillId="0" borderId="34" xfId="0" applyNumberFormat="1" applyFont="1" applyFill="1" applyBorder="1" applyAlignment="1">
      <alignment horizontal="center"/>
    </xf>
    <xf numFmtId="0" fontId="21" fillId="0" borderId="3" xfId="0" applyNumberFormat="1" applyFont="1" applyFill="1" applyBorder="1" applyAlignment="1">
      <alignment horizontal="center"/>
    </xf>
    <xf numFmtId="0" fontId="21" fillId="0" borderId="3" xfId="0" applyFont="1" applyFill="1" applyBorder="1" applyAlignment="1">
      <alignment horizontal="left"/>
    </xf>
    <xf numFmtId="3" fontId="21" fillId="0" borderId="3" xfId="0" applyNumberFormat="1" applyFont="1" applyFill="1" applyBorder="1" applyAlignment="1">
      <alignment horizontal="right"/>
    </xf>
    <xf numFmtId="164" fontId="21" fillId="0" borderId="35" xfId="0" applyNumberFormat="1" applyFont="1" applyFill="1" applyBorder="1" applyAlignment="1">
      <alignment horizontal="right"/>
    </xf>
    <xf numFmtId="0" fontId="21" fillId="0" borderId="39" xfId="0" applyNumberFormat="1" applyFont="1" applyFill="1" applyBorder="1" applyAlignment="1">
      <alignment horizontal="center"/>
    </xf>
    <xf numFmtId="0" fontId="21" fillId="0" borderId="1" xfId="0" applyFont="1" applyFill="1" applyBorder="1" applyAlignment="1">
      <alignment horizontal="center"/>
    </xf>
    <xf numFmtId="0" fontId="21" fillId="0" borderId="1" xfId="0" applyFont="1" applyFill="1" applyBorder="1" applyAlignment="1">
      <alignment horizontal="left"/>
    </xf>
    <xf numFmtId="3" fontId="20" fillId="0" borderId="1" xfId="0" applyNumberFormat="1" applyFont="1" applyFill="1" applyBorder="1" applyAlignment="1">
      <alignment horizontal="right"/>
    </xf>
    <xf numFmtId="164" fontId="20" fillId="0" borderId="40" xfId="0" applyNumberFormat="1" applyFont="1" applyFill="1" applyBorder="1" applyAlignment="1">
      <alignment horizontal="right"/>
    </xf>
    <xf numFmtId="0" fontId="0" fillId="0" borderId="41" xfId="0" applyFill="1" applyBorder="1"/>
    <xf numFmtId="0" fontId="0" fillId="0" borderId="42" xfId="0" applyFill="1" applyBorder="1"/>
    <xf numFmtId="3" fontId="0" fillId="0" borderId="42" xfId="0" applyNumberFormat="1" applyFill="1" applyBorder="1"/>
    <xf numFmtId="164" fontId="0" fillId="0" borderId="43" xfId="0" applyNumberFormat="1" applyFill="1" applyBorder="1"/>
    <xf numFmtId="0" fontId="21" fillId="0" borderId="36" xfId="0" applyNumberFormat="1" applyFont="1" applyFill="1" applyBorder="1" applyAlignment="1">
      <alignment horizontal="center"/>
    </xf>
    <xf numFmtId="0" fontId="21" fillId="0" borderId="37" xfId="0" applyFont="1" applyFill="1" applyBorder="1" applyAlignment="1">
      <alignment horizontal="center"/>
    </xf>
    <xf numFmtId="0" fontId="21" fillId="0" borderId="37" xfId="0" applyFont="1" applyFill="1" applyBorder="1" applyAlignment="1">
      <alignment horizontal="left"/>
    </xf>
    <xf numFmtId="3" fontId="20" fillId="0" borderId="37" xfId="0" applyNumberFormat="1" applyFont="1" applyFill="1" applyBorder="1" applyAlignment="1">
      <alignment horizontal="right"/>
    </xf>
    <xf numFmtId="164" fontId="20" fillId="0" borderId="38" xfId="0" applyNumberFormat="1" applyFont="1" applyFill="1" applyBorder="1" applyAlignment="1">
      <alignment horizontal="right"/>
    </xf>
    <xf numFmtId="0" fontId="21" fillId="0" borderId="39" xfId="0" applyFont="1" applyBorder="1" applyAlignment="1">
      <alignment horizontal="center"/>
    </xf>
    <xf numFmtId="0" fontId="21" fillId="0" borderId="44" xfId="0" applyFont="1" applyBorder="1" applyAlignment="1">
      <alignment horizontal="center"/>
    </xf>
    <xf numFmtId="0" fontId="21" fillId="0" borderId="45" xfId="0" applyFont="1" applyBorder="1"/>
    <xf numFmtId="3" fontId="20" fillId="0" borderId="45" xfId="0" applyNumberFormat="1" applyFont="1" applyBorder="1" applyAlignment="1">
      <alignment horizontal="right"/>
    </xf>
    <xf numFmtId="0" fontId="0" fillId="0" borderId="46" xfId="0" applyBorder="1"/>
    <xf numFmtId="3" fontId="0" fillId="0" borderId="46" xfId="0" applyNumberFormat="1" applyBorder="1"/>
    <xf numFmtId="164" fontId="0" fillId="0" borderId="46" xfId="0" applyNumberFormat="1" applyBorder="1"/>
    <xf numFmtId="0" fontId="0" fillId="0" borderId="0" xfId="0" applyBorder="1"/>
    <xf numFmtId="3" fontId="0" fillId="0" borderId="0" xfId="0" applyNumberFormat="1" applyBorder="1"/>
    <xf numFmtId="164" fontId="0" fillId="0" borderId="0" xfId="0" applyNumberFormat="1" applyBorder="1"/>
    <xf numFmtId="0" fontId="20" fillId="0" borderId="47" xfId="0" applyFont="1" applyBorder="1" applyAlignment="1">
      <alignment horizontal="center"/>
    </xf>
    <xf numFmtId="0" fontId="20" fillId="0" borderId="48" xfId="0" applyFont="1" applyBorder="1" applyAlignment="1">
      <alignment horizontal="left"/>
    </xf>
    <xf numFmtId="3" fontId="20" fillId="0" borderId="48" xfId="0" applyNumberFormat="1" applyFont="1" applyBorder="1" applyAlignment="1">
      <alignment horizontal="right"/>
    </xf>
    <xf numFmtId="164" fontId="20" fillId="0" borderId="49" xfId="0" applyNumberFormat="1" applyFont="1" applyBorder="1" applyAlignment="1">
      <alignment horizontal="right"/>
    </xf>
    <xf numFmtId="0" fontId="20" fillId="0" borderId="34" xfId="0" applyFont="1" applyBorder="1" applyAlignment="1">
      <alignment horizontal="center"/>
    </xf>
    <xf numFmtId="0" fontId="20" fillId="0" borderId="41" xfId="0" applyFont="1" applyBorder="1" applyAlignment="1">
      <alignment horizontal="left"/>
    </xf>
    <xf numFmtId="3" fontId="20" fillId="0" borderId="41" xfId="0" applyNumberFormat="1" applyFont="1" applyBorder="1" applyAlignment="1">
      <alignment horizontal="right"/>
    </xf>
    <xf numFmtId="164" fontId="20" fillId="0" borderId="50" xfId="0" applyNumberFormat="1" applyFont="1" applyBorder="1" applyAlignment="1">
      <alignment horizontal="right"/>
    </xf>
    <xf numFmtId="0" fontId="20" fillId="0" borderId="36" xfId="0" applyFont="1" applyBorder="1" applyAlignment="1">
      <alignment horizontal="center"/>
    </xf>
    <xf numFmtId="0" fontId="20" fillId="0" borderId="31" xfId="0" applyFont="1" applyBorder="1" applyAlignment="1">
      <alignment horizontal="left"/>
    </xf>
    <xf numFmtId="3" fontId="20" fillId="0" borderId="31" xfId="0" applyNumberFormat="1" applyFont="1" applyBorder="1" applyAlignment="1">
      <alignment horizontal="right"/>
    </xf>
    <xf numFmtId="164" fontId="20" fillId="0" borderId="51" xfId="0" applyNumberFormat="1" applyFont="1" applyBorder="1" applyAlignment="1">
      <alignment horizontal="right"/>
    </xf>
    <xf numFmtId="3" fontId="0" fillId="0" borderId="0" xfId="0" applyNumberFormat="1"/>
    <xf numFmtId="164" fontId="0" fillId="0" borderId="0" xfId="0" applyNumberFormat="1"/>
    <xf numFmtId="0" fontId="20" fillId="0" borderId="0" xfId="50" applyFont="1" applyAlignment="1">
      <alignment horizontal="center"/>
    </xf>
    <xf numFmtId="0" fontId="20" fillId="0" borderId="0" xfId="50" applyFont="1" applyAlignment="1">
      <alignment wrapText="1"/>
    </xf>
    <xf numFmtId="3" fontId="20" fillId="0" borderId="0" xfId="50" applyNumberFormat="1" applyFont="1"/>
    <xf numFmtId="3" fontId="21" fillId="0" borderId="0" xfId="50" applyNumberFormat="1" applyFont="1" applyAlignment="1">
      <alignment horizontal="right"/>
    </xf>
    <xf numFmtId="164" fontId="21" fillId="0" borderId="0" xfId="50" applyNumberFormat="1" applyFont="1" applyAlignment="1">
      <alignment horizontal="left"/>
    </xf>
    <xf numFmtId="169" fontId="21" fillId="0" borderId="0" xfId="50" applyNumberFormat="1" applyFont="1"/>
    <xf numFmtId="0" fontId="21" fillId="0" borderId="0" xfId="50" applyFont="1" applyAlignment="1">
      <alignment horizontal="center"/>
    </xf>
    <xf numFmtId="0" fontId="21" fillId="0" borderId="0" xfId="50" applyFont="1" applyAlignment="1">
      <alignment wrapText="1"/>
    </xf>
    <xf numFmtId="3" fontId="21" fillId="0" borderId="0" xfId="50" applyNumberFormat="1" applyFont="1"/>
    <xf numFmtId="164" fontId="21" fillId="0" borderId="0" xfId="50" applyNumberFormat="1" applyFont="1" applyAlignment="1">
      <alignment horizontal="right"/>
    </xf>
    <xf numFmtId="0" fontId="22" fillId="0" borderId="0" xfId="50" applyFont="1" applyAlignment="1">
      <alignment horizontal="center"/>
    </xf>
    <xf numFmtId="0" fontId="22" fillId="0" borderId="0" xfId="50" applyFont="1" applyAlignment="1">
      <alignment horizontal="center" wrapText="1"/>
    </xf>
    <xf numFmtId="0" fontId="22" fillId="0" borderId="0" xfId="50" applyFont="1" applyAlignment="1">
      <alignment horizontal="left"/>
    </xf>
    <xf numFmtId="0" fontId="22" fillId="0" borderId="0" xfId="50" applyFont="1" applyAlignment="1">
      <alignment wrapText="1"/>
    </xf>
    <xf numFmtId="3" fontId="22" fillId="0" borderId="0" xfId="50" applyNumberFormat="1" applyFont="1"/>
    <xf numFmtId="0" fontId="20" fillId="0" borderId="31" xfId="50" applyFont="1" applyBorder="1" applyAlignment="1">
      <alignment horizontal="center" vertical="center" wrapText="1"/>
    </xf>
    <xf numFmtId="0" fontId="20" fillId="0" borderId="32" xfId="50" applyFont="1" applyBorder="1" applyAlignment="1">
      <alignment horizontal="center" vertical="center" wrapText="1"/>
    </xf>
    <xf numFmtId="3" fontId="20" fillId="0" borderId="32" xfId="50" applyNumberFormat="1" applyFont="1" applyBorder="1" applyAlignment="1">
      <alignment horizontal="center" vertical="center" wrapText="1"/>
    </xf>
    <xf numFmtId="164" fontId="20" fillId="0" borderId="33" xfId="50" applyNumberFormat="1" applyFont="1" applyBorder="1" applyAlignment="1">
      <alignment horizontal="center" vertical="center" wrapText="1"/>
    </xf>
    <xf numFmtId="169" fontId="19" fillId="0" borderId="0" xfId="50" applyNumberFormat="1"/>
    <xf numFmtId="0" fontId="71" fillId="0" borderId="34" xfId="0" applyFont="1" applyBorder="1" applyAlignment="1">
      <alignment horizontal="center"/>
    </xf>
    <xf numFmtId="0" fontId="71" fillId="0" borderId="52" xfId="0" applyNumberFormat="1" applyFont="1" applyBorder="1" applyAlignment="1">
      <alignment horizontal="center"/>
    </xf>
    <xf numFmtId="0" fontId="71" fillId="0" borderId="0" xfId="0" applyFont="1" applyBorder="1" applyAlignment="1">
      <alignment horizontal="left"/>
    </xf>
    <xf numFmtId="3" fontId="71" fillId="0" borderId="52" xfId="0" applyNumberFormat="1" applyFont="1" applyBorder="1"/>
    <xf numFmtId="3" fontId="71" fillId="0" borderId="0" xfId="0" applyNumberFormat="1" applyFont="1" applyBorder="1"/>
    <xf numFmtId="170" fontId="21" fillId="0" borderId="53" xfId="0" applyNumberFormat="1" applyFont="1" applyBorder="1"/>
    <xf numFmtId="0" fontId="71" fillId="0" borderId="39" xfId="0" applyFont="1" applyBorder="1" applyAlignment="1">
      <alignment horizontal="center"/>
    </xf>
    <xf numFmtId="0" fontId="72" fillId="0" borderId="28" xfId="0" applyFont="1" applyBorder="1" applyAlignment="1">
      <alignment horizontal="center"/>
    </xf>
    <xf numFmtId="0" fontId="71" fillId="0" borderId="2" xfId="0" applyFont="1" applyBorder="1" applyAlignment="1">
      <alignment horizontal="left"/>
    </xf>
    <xf numFmtId="3" fontId="72" fillId="0" borderId="28" xfId="0" applyNumberFormat="1" applyFont="1" applyBorder="1"/>
    <xf numFmtId="3" fontId="72" fillId="0" borderId="2" xfId="0" applyNumberFormat="1" applyFont="1" applyBorder="1"/>
    <xf numFmtId="170" fontId="20" fillId="0" borderId="54" xfId="0" applyNumberFormat="1" applyFont="1" applyBorder="1"/>
    <xf numFmtId="0" fontId="72" fillId="0" borderId="0" xfId="0" applyFont="1" applyBorder="1" applyAlignment="1">
      <alignment horizontal="center"/>
    </xf>
    <xf numFmtId="0" fontId="72" fillId="0" borderId="0" xfId="0" applyFont="1" applyBorder="1" applyAlignment="1">
      <alignment horizontal="left"/>
    </xf>
    <xf numFmtId="3" fontId="72" fillId="0" borderId="0" xfId="0" applyNumberFormat="1" applyFont="1" applyBorder="1"/>
    <xf numFmtId="0" fontId="71" fillId="0" borderId="55" xfId="0" applyFont="1" applyBorder="1" applyAlignment="1">
      <alignment horizontal="center"/>
    </xf>
    <xf numFmtId="0" fontId="71" fillId="0" borderId="30" xfId="0" applyNumberFormat="1" applyFont="1" applyBorder="1" applyAlignment="1">
      <alignment horizontal="center"/>
    </xf>
    <xf numFmtId="0" fontId="71" fillId="0" borderId="46" xfId="0" applyFont="1" applyBorder="1" applyAlignment="1">
      <alignment horizontal="left"/>
    </xf>
    <xf numFmtId="3" fontId="71" fillId="0" borderId="30" xfId="0" applyNumberFormat="1" applyFont="1" applyBorder="1"/>
    <xf numFmtId="3" fontId="71" fillId="0" borderId="46" xfId="0" applyNumberFormat="1" applyFont="1" applyBorder="1"/>
    <xf numFmtId="170" fontId="21" fillId="0" borderId="56" xfId="0" applyNumberFormat="1" applyFont="1" applyBorder="1"/>
    <xf numFmtId="0" fontId="21" fillId="0" borderId="0" xfId="0" applyFont="1" applyBorder="1" applyAlignment="1">
      <alignment wrapText="1"/>
    </xf>
    <xf numFmtId="3" fontId="20" fillId="0" borderId="4" xfId="0" applyNumberFormat="1" applyFont="1" applyFill="1" applyBorder="1" applyAlignment="1">
      <alignment horizontal="right"/>
    </xf>
    <xf numFmtId="3" fontId="20" fillId="0" borderId="42" xfId="0" applyNumberFormat="1" applyFont="1" applyFill="1" applyBorder="1" applyAlignment="1">
      <alignment horizontal="right"/>
    </xf>
    <xf numFmtId="170" fontId="20" fillId="0" borderId="6" xfId="0" applyNumberFormat="1" applyFont="1" applyFill="1" applyBorder="1"/>
    <xf numFmtId="170" fontId="21" fillId="0" borderId="53" xfId="0" applyNumberFormat="1" applyFont="1" applyBorder="1" applyAlignment="1">
      <alignment horizontal="right"/>
    </xf>
    <xf numFmtId="170" fontId="21" fillId="0" borderId="57" xfId="0" applyNumberFormat="1" applyFont="1" applyBorder="1" applyAlignment="1">
      <alignment horizontal="right"/>
    </xf>
    <xf numFmtId="170" fontId="21" fillId="0" borderId="35" xfId="0" applyNumberFormat="1" applyFont="1" applyBorder="1" applyAlignment="1">
      <alignment horizontal="right"/>
    </xf>
    <xf numFmtId="170" fontId="21" fillId="0" borderId="35" xfId="0" applyNumberFormat="1" applyFont="1" applyBorder="1"/>
    <xf numFmtId="170" fontId="20" fillId="0" borderId="40" xfId="0" applyNumberFormat="1" applyFont="1" applyBorder="1"/>
    <xf numFmtId="0" fontId="71" fillId="0" borderId="3" xfId="0" applyNumberFormat="1" applyFont="1" applyBorder="1" applyAlignment="1">
      <alignment horizontal="center"/>
    </xf>
    <xf numFmtId="0" fontId="71" fillId="0" borderId="4" xfId="0" applyFont="1" applyBorder="1" applyAlignment="1">
      <alignment horizontal="left"/>
    </xf>
    <xf numFmtId="3" fontId="71" fillId="0" borderId="25" xfId="0" applyNumberFormat="1" applyFont="1" applyBorder="1"/>
    <xf numFmtId="170" fontId="20" fillId="0" borderId="40" xfId="0" applyNumberFormat="1" applyFont="1" applyBorder="1" applyAlignment="1">
      <alignment horizontal="right"/>
    </xf>
    <xf numFmtId="3" fontId="72" fillId="0" borderId="0" xfId="0" applyNumberFormat="1" applyFont="1" applyFill="1" applyBorder="1"/>
    <xf numFmtId="0" fontId="21" fillId="0" borderId="53" xfId="0" applyFont="1" applyBorder="1"/>
    <xf numFmtId="0" fontId="0" fillId="0" borderId="42" xfId="0" applyBorder="1" applyAlignment="1">
      <alignment wrapText="1"/>
    </xf>
    <xf numFmtId="0" fontId="71" fillId="0" borderId="55" xfId="0" applyNumberFormat="1" applyFont="1" applyFill="1" applyBorder="1" applyAlignment="1">
      <alignment horizontal="center"/>
    </xf>
    <xf numFmtId="0" fontId="21" fillId="0" borderId="30" xfId="0" applyNumberFormat="1" applyFont="1" applyFill="1" applyBorder="1" applyAlignment="1">
      <alignment horizontal="center"/>
    </xf>
    <xf numFmtId="0" fontId="21" fillId="0" borderId="46" xfId="0" applyFont="1" applyFill="1" applyBorder="1" applyAlignment="1">
      <alignment wrapText="1"/>
    </xf>
    <xf numFmtId="3" fontId="21" fillId="0" borderId="30" xfId="0" applyNumberFormat="1" applyFont="1" applyFill="1" applyBorder="1"/>
    <xf numFmtId="3" fontId="21" fillId="0" borderId="46" xfId="0" applyNumberFormat="1" applyFont="1" applyFill="1" applyBorder="1"/>
    <xf numFmtId="170" fontId="21" fillId="0" borderId="56" xfId="0" applyNumberFormat="1" applyFont="1" applyFill="1" applyBorder="1" applyAlignment="1">
      <alignment horizontal="right"/>
    </xf>
    <xf numFmtId="0" fontId="19" fillId="0" borderId="0" xfId="50"/>
    <xf numFmtId="0" fontId="71" fillId="0" borderId="34" xfId="0" applyNumberFormat="1" applyFont="1" applyFill="1" applyBorder="1" applyAlignment="1">
      <alignment horizontal="center"/>
    </xf>
    <xf numFmtId="0" fontId="21" fillId="0" borderId="52" xfId="0" applyNumberFormat="1" applyFont="1" applyFill="1" applyBorder="1" applyAlignment="1">
      <alignment horizontal="center"/>
    </xf>
    <xf numFmtId="0" fontId="21" fillId="0" borderId="0" xfId="0" applyFont="1" applyFill="1" applyBorder="1" applyAlignment="1">
      <alignment wrapText="1"/>
    </xf>
    <xf numFmtId="3" fontId="21" fillId="0" borderId="52" xfId="0" applyNumberFormat="1" applyFont="1" applyFill="1" applyBorder="1"/>
    <xf numFmtId="3" fontId="21" fillId="0" borderId="0" xfId="0" applyNumberFormat="1" applyFont="1" applyFill="1" applyBorder="1"/>
    <xf numFmtId="170" fontId="21" fillId="0" borderId="53" xfId="0" applyNumberFormat="1" applyFont="1" applyFill="1" applyBorder="1" applyAlignment="1">
      <alignment horizontal="right"/>
    </xf>
    <xf numFmtId="0" fontId="71" fillId="0" borderId="36" xfId="0" applyNumberFormat="1" applyFont="1" applyFill="1" applyBorder="1" applyAlignment="1">
      <alignment horizontal="center"/>
    </xf>
    <xf numFmtId="0" fontId="72" fillId="0" borderId="45" xfId="0" applyFont="1" applyFill="1" applyBorder="1" applyAlignment="1">
      <alignment horizontal="center"/>
    </xf>
    <xf numFmtId="0" fontId="21" fillId="0" borderId="58" xfId="0" applyFont="1" applyFill="1" applyBorder="1"/>
    <xf numFmtId="3" fontId="20" fillId="0" borderId="45" xfId="0" applyNumberFormat="1" applyFont="1" applyFill="1" applyBorder="1"/>
    <xf numFmtId="3" fontId="20" fillId="0" borderId="58" xfId="0" applyNumberFormat="1" applyFont="1" applyFill="1" applyBorder="1"/>
    <xf numFmtId="170" fontId="20" fillId="0" borderId="59" xfId="0" applyNumberFormat="1" applyFont="1" applyFill="1" applyBorder="1" applyAlignment="1">
      <alignment horizontal="right"/>
    </xf>
    <xf numFmtId="0" fontId="71" fillId="0" borderId="0" xfId="0" applyFont="1" applyBorder="1" applyAlignment="1">
      <alignment horizontal="center"/>
    </xf>
    <xf numFmtId="3" fontId="20" fillId="0" borderId="0" xfId="0" applyNumberFormat="1" applyFont="1" applyBorder="1"/>
    <xf numFmtId="170" fontId="20" fillId="0" borderId="0" xfId="0" applyNumberFormat="1" applyFont="1" applyBorder="1"/>
    <xf numFmtId="170" fontId="20" fillId="0" borderId="53" xfId="0" applyNumberFormat="1" applyFont="1" applyBorder="1"/>
    <xf numFmtId="170" fontId="21" fillId="0" borderId="56" xfId="0" applyNumberFormat="1" applyFont="1" applyBorder="1" applyAlignment="1">
      <alignment horizontal="right"/>
    </xf>
    <xf numFmtId="170" fontId="20" fillId="0" borderId="54" xfId="0" applyNumberFormat="1" applyFont="1" applyBorder="1" applyAlignment="1">
      <alignment horizontal="right"/>
    </xf>
    <xf numFmtId="3" fontId="20" fillId="0" borderId="62" xfId="0" applyNumberFormat="1" applyFont="1" applyFill="1" applyBorder="1" applyAlignment="1">
      <alignment horizontal="right"/>
    </xf>
    <xf numFmtId="3" fontId="20" fillId="0" borderId="61" xfId="0" applyNumberFormat="1" applyFont="1" applyFill="1" applyBorder="1" applyAlignment="1">
      <alignment horizontal="right"/>
    </xf>
    <xf numFmtId="170" fontId="20" fillId="0" borderId="8" xfId="0" applyNumberFormat="1" applyFont="1" applyFill="1" applyBorder="1"/>
    <xf numFmtId="0" fontId="21" fillId="0" borderId="0" xfId="0" applyFont="1" applyAlignment="1">
      <alignment wrapText="1"/>
    </xf>
    <xf numFmtId="0" fontId="21" fillId="0" borderId="0" xfId="0" applyFont="1" applyFill="1"/>
    <xf numFmtId="0" fontId="20" fillId="0" borderId="47" xfId="50" applyFont="1" applyBorder="1" applyAlignment="1">
      <alignment horizontal="center"/>
    </xf>
    <xf numFmtId="0" fontId="20" fillId="0" borderId="48" xfId="50" applyFont="1" applyBorder="1" applyAlignment="1">
      <alignment horizontal="left"/>
    </xf>
    <xf numFmtId="3" fontId="20" fillId="0" borderId="48" xfId="0" applyNumberFormat="1" applyFont="1" applyFill="1" applyBorder="1" applyAlignment="1">
      <alignment horizontal="right"/>
    </xf>
    <xf numFmtId="3" fontId="20" fillId="0" borderId="49" xfId="0" applyNumberFormat="1" applyFont="1" applyFill="1" applyBorder="1" applyAlignment="1">
      <alignment horizontal="right"/>
    </xf>
    <xf numFmtId="170" fontId="20" fillId="0" borderId="49" xfId="0" applyNumberFormat="1" applyFont="1" applyBorder="1"/>
    <xf numFmtId="171" fontId="21" fillId="0" borderId="0" xfId="50" applyNumberFormat="1" applyFont="1"/>
    <xf numFmtId="0" fontId="21" fillId="0" borderId="0" xfId="50" applyFont="1"/>
    <xf numFmtId="0" fontId="20" fillId="0" borderId="34" xfId="50" applyFont="1" applyBorder="1" applyAlignment="1">
      <alignment horizontal="center"/>
    </xf>
    <xf numFmtId="0" fontId="20" fillId="0" borderId="41" xfId="50" applyFont="1" applyBorder="1" applyAlignment="1">
      <alignment horizontal="left"/>
    </xf>
    <xf numFmtId="3" fontId="20" fillId="0" borderId="41" xfId="0" applyNumberFormat="1" applyFont="1" applyFill="1" applyBorder="1" applyAlignment="1">
      <alignment horizontal="right"/>
    </xf>
    <xf numFmtId="3" fontId="20" fillId="0" borderId="50" xfId="0" applyNumberFormat="1" applyFont="1" applyFill="1" applyBorder="1" applyAlignment="1">
      <alignment horizontal="right"/>
    </xf>
    <xf numFmtId="170" fontId="20" fillId="0" borderId="50" xfId="0" applyNumberFormat="1" applyFont="1" applyBorder="1"/>
    <xf numFmtId="170" fontId="20" fillId="0" borderId="50" xfId="0" applyNumberFormat="1" applyFont="1" applyBorder="1" applyAlignment="1">
      <alignment horizontal="right"/>
    </xf>
    <xf numFmtId="3" fontId="20" fillId="0" borderId="63" xfId="0" applyNumberFormat="1" applyFont="1" applyFill="1" applyBorder="1" applyAlignment="1">
      <alignment horizontal="right"/>
    </xf>
    <xf numFmtId="170" fontId="20" fillId="0" borderId="63" xfId="0" applyNumberFormat="1" applyFont="1" applyBorder="1"/>
    <xf numFmtId="0" fontId="20" fillId="0" borderId="36" xfId="50" applyFont="1" applyBorder="1" applyAlignment="1">
      <alignment horizontal="center"/>
    </xf>
    <xf numFmtId="0" fontId="20" fillId="0" borderId="31" xfId="50" applyFont="1" applyBorder="1" applyAlignment="1">
      <alignment horizontal="left"/>
    </xf>
    <xf numFmtId="3" fontId="20" fillId="0" borderId="31" xfId="0" applyNumberFormat="1" applyFont="1" applyFill="1" applyBorder="1" applyAlignment="1">
      <alignment horizontal="right"/>
    </xf>
    <xf numFmtId="3" fontId="20" fillId="0" borderId="51" xfId="0" applyNumberFormat="1" applyFont="1" applyFill="1" applyBorder="1" applyAlignment="1">
      <alignment horizontal="right"/>
    </xf>
    <xf numFmtId="170" fontId="20" fillId="0" borderId="51" xfId="0" applyNumberFormat="1" applyFont="1" applyBorder="1"/>
    <xf numFmtId="0" fontId="21" fillId="0" borderId="0" xfId="0" applyFont="1" applyAlignment="1">
      <alignment horizontal="left"/>
    </xf>
    <xf numFmtId="0" fontId="19" fillId="0" borderId="0" xfId="56"/>
    <xf numFmtId="0" fontId="23" fillId="0" borderId="0" xfId="57" applyFill="1"/>
    <xf numFmtId="0" fontId="23" fillId="0" borderId="0" xfId="57" applyFill="1" applyAlignment="1">
      <alignment horizontal="center"/>
    </xf>
    <xf numFmtId="0" fontId="21" fillId="0" borderId="0" xfId="57" applyFont="1" applyFill="1" applyBorder="1" applyAlignment="1">
      <alignment horizontal="right" vertical="center" wrapText="1"/>
    </xf>
    <xf numFmtId="0" fontId="20" fillId="0" borderId="64" xfId="57" applyFont="1" applyFill="1" applyBorder="1" applyAlignment="1">
      <alignment horizontal="center" vertical="center" wrapText="1"/>
    </xf>
    <xf numFmtId="0" fontId="21" fillId="0" borderId="65" xfId="57" applyFont="1" applyFill="1" applyBorder="1" applyAlignment="1">
      <alignment horizontal="center" vertical="center" wrapText="1"/>
    </xf>
    <xf numFmtId="3" fontId="20" fillId="0" borderId="65" xfId="57" applyNumberFormat="1" applyFont="1" applyFill="1" applyBorder="1" applyAlignment="1">
      <alignment horizontal="center" vertical="center" wrapText="1"/>
    </xf>
    <xf numFmtId="164" fontId="20" fillId="0" borderId="33" xfId="57" applyNumberFormat="1" applyFont="1" applyFill="1" applyBorder="1" applyAlignment="1">
      <alignment horizontal="center" vertical="center" wrapText="1"/>
    </xf>
    <xf numFmtId="0" fontId="21" fillId="0" borderId="5" xfId="57" applyFont="1" applyFill="1" applyBorder="1" applyAlignment="1">
      <alignment vertical="center" wrapText="1"/>
    </xf>
    <xf numFmtId="0" fontId="21" fillId="0" borderId="4" xfId="57" applyFont="1" applyFill="1" applyBorder="1" applyAlignment="1">
      <alignment horizontal="center" vertical="center" wrapText="1"/>
    </xf>
    <xf numFmtId="3" fontId="21" fillId="0" borderId="4" xfId="57" applyNumberFormat="1" applyFont="1" applyFill="1" applyBorder="1" applyAlignment="1">
      <alignment vertical="center"/>
    </xf>
    <xf numFmtId="164" fontId="21" fillId="0" borderId="6" xfId="57" applyNumberFormat="1" applyFont="1" applyFill="1" applyBorder="1" applyAlignment="1">
      <alignment vertical="center"/>
    </xf>
    <xf numFmtId="0" fontId="19" fillId="0" borderId="0" xfId="56" applyFont="1"/>
    <xf numFmtId="0" fontId="20" fillId="0" borderId="5" xfId="57" applyFont="1" applyFill="1" applyBorder="1" applyAlignment="1">
      <alignment vertical="center" wrapText="1"/>
    </xf>
    <xf numFmtId="0" fontId="20" fillId="0" borderId="4" xfId="57" applyFont="1" applyFill="1" applyBorder="1" applyAlignment="1">
      <alignment horizontal="center" vertical="center" wrapText="1"/>
    </xf>
    <xf numFmtId="3" fontId="20" fillId="0" borderId="4" xfId="57" applyNumberFormat="1" applyFont="1" applyFill="1" applyBorder="1" applyAlignment="1">
      <alignment vertical="center"/>
    </xf>
    <xf numFmtId="164" fontId="20" fillId="0" borderId="6" xfId="57" applyNumberFormat="1" applyFont="1" applyFill="1" applyBorder="1" applyAlignment="1">
      <alignment vertical="center"/>
    </xf>
    <xf numFmtId="0" fontId="21" fillId="0" borderId="27" xfId="57" applyFont="1" applyFill="1" applyBorder="1" applyAlignment="1">
      <alignment vertical="center" wrapText="1"/>
    </xf>
    <xf numFmtId="0" fontId="21" fillId="0" borderId="28" xfId="57" applyFont="1" applyFill="1" applyBorder="1" applyAlignment="1">
      <alignment horizontal="center" vertical="center" wrapText="1"/>
    </xf>
    <xf numFmtId="3" fontId="21" fillId="0" borderId="28" xfId="57" applyNumberFormat="1" applyFont="1" applyFill="1" applyBorder="1" applyAlignment="1">
      <alignment vertical="center"/>
    </xf>
    <xf numFmtId="172" fontId="19" fillId="0" borderId="0" xfId="56" applyNumberFormat="1" applyFont="1"/>
    <xf numFmtId="172" fontId="73" fillId="0" borderId="0" xfId="56" applyNumberFormat="1" applyFont="1"/>
    <xf numFmtId="2" fontId="19" fillId="0" borderId="0" xfId="56" applyNumberFormat="1" applyFont="1"/>
    <xf numFmtId="0" fontId="21" fillId="0" borderId="5" xfId="57" applyFont="1" applyFill="1" applyBorder="1" applyAlignment="1">
      <alignment horizontal="left" vertical="center" wrapText="1"/>
    </xf>
    <xf numFmtId="2" fontId="73" fillId="0" borderId="0" xfId="56" applyNumberFormat="1" applyFont="1"/>
    <xf numFmtId="0" fontId="20" fillId="0" borderId="7" xfId="57" applyFont="1" applyFill="1" applyBorder="1" applyAlignment="1">
      <alignment vertical="center" wrapText="1"/>
    </xf>
    <xf numFmtId="0" fontId="20" fillId="0" borderId="62" xfId="57" applyFont="1" applyFill="1" applyBorder="1" applyAlignment="1">
      <alignment horizontal="center" vertical="center" wrapText="1"/>
    </xf>
    <xf numFmtId="3" fontId="20" fillId="0" borderId="62" xfId="57" applyNumberFormat="1" applyFont="1" applyFill="1" applyBorder="1" applyAlignment="1">
      <alignment vertical="center"/>
    </xf>
    <xf numFmtId="164" fontId="20" fillId="0" borderId="8" xfId="57" applyNumberFormat="1" applyFont="1" applyFill="1" applyBorder="1" applyAlignment="1">
      <alignment vertical="center"/>
    </xf>
    <xf numFmtId="0" fontId="19" fillId="0" borderId="0" xfId="56" applyAlignment="1">
      <alignment horizontal="center"/>
    </xf>
    <xf numFmtId="0" fontId="71" fillId="0" borderId="0" xfId="89" applyFont="1" applyAlignment="1">
      <alignment wrapText="1"/>
    </xf>
    <xf numFmtId="0" fontId="71" fillId="0" borderId="0" xfId="89" applyFont="1"/>
    <xf numFmtId="0" fontId="71" fillId="0" borderId="0" xfId="52" applyFont="1"/>
    <xf numFmtId="0" fontId="22" fillId="0" borderId="0" xfId="57" applyFont="1" applyFill="1" applyBorder="1" applyAlignment="1">
      <alignment horizontal="center" vertical="center" wrapText="1"/>
    </xf>
    <xf numFmtId="3" fontId="22" fillId="0" borderId="0" xfId="57" applyNumberFormat="1" applyFont="1" applyFill="1" applyBorder="1" applyAlignment="1">
      <alignment horizontal="center" vertical="center" wrapText="1"/>
    </xf>
    <xf numFmtId="0" fontId="21" fillId="0" borderId="0" xfId="57" applyFont="1" applyFill="1" applyBorder="1" applyAlignment="1">
      <alignment horizontal="left" vertical="center" wrapText="1"/>
    </xf>
    <xf numFmtId="3" fontId="21" fillId="0" borderId="0" xfId="57" applyNumberFormat="1" applyFont="1" applyFill="1" applyBorder="1" applyAlignment="1">
      <alignment horizontal="left" vertical="center" wrapText="1"/>
    </xf>
    <xf numFmtId="0" fontId="21" fillId="0" borderId="0" xfId="57" applyFont="1" applyFill="1" applyAlignment="1">
      <alignment wrapText="1"/>
    </xf>
    <xf numFmtId="3" fontId="21" fillId="0" borderId="0" xfId="57" applyNumberFormat="1" applyFont="1" applyFill="1"/>
    <xf numFmtId="0" fontId="20" fillId="0" borderId="65" xfId="57" applyFont="1" applyFill="1" applyBorder="1" applyAlignment="1">
      <alignment horizontal="center" vertical="center" wrapText="1"/>
    </xf>
    <xf numFmtId="0" fontId="71" fillId="0" borderId="4" xfId="89" applyFont="1" applyBorder="1" applyAlignment="1">
      <alignment vertical="center" wrapText="1"/>
    </xf>
    <xf numFmtId="3" fontId="71" fillId="0" borderId="4" xfId="89" applyNumberFormat="1" applyFont="1" applyBorder="1" applyAlignment="1">
      <alignment vertical="center"/>
    </xf>
    <xf numFmtId="170" fontId="71" fillId="0" borderId="6" xfId="89" applyNumberFormat="1" applyFont="1" applyFill="1" applyBorder="1" applyAlignment="1">
      <alignment vertical="center" wrapText="1"/>
    </xf>
    <xf numFmtId="0" fontId="2" fillId="0" borderId="0" xfId="89"/>
    <xf numFmtId="0" fontId="71" fillId="0" borderId="4" xfId="89" applyFont="1" applyFill="1" applyBorder="1" applyAlignment="1">
      <alignment vertical="center" wrapText="1"/>
    </xf>
    <xf numFmtId="3" fontId="71" fillId="0" borderId="4" xfId="89" applyNumberFormat="1" applyFont="1" applyFill="1" applyBorder="1" applyAlignment="1">
      <alignment vertical="center"/>
    </xf>
    <xf numFmtId="3" fontId="72" fillId="0" borderId="4" xfId="89" applyNumberFormat="1" applyFont="1" applyFill="1" applyBorder="1" applyAlignment="1">
      <alignment vertical="center"/>
    </xf>
    <xf numFmtId="170" fontId="72" fillId="0" borderId="6" xfId="89" applyNumberFormat="1" applyFont="1" applyFill="1" applyBorder="1" applyAlignment="1">
      <alignment vertical="center" wrapText="1"/>
    </xf>
    <xf numFmtId="0" fontId="71" fillId="0" borderId="0" xfId="89" applyFont="1" applyAlignment="1">
      <alignment vertical="center"/>
    </xf>
    <xf numFmtId="3" fontId="72" fillId="0" borderId="66" xfId="89" applyNumberFormat="1" applyFont="1" applyFill="1" applyBorder="1" applyAlignment="1">
      <alignment vertical="center"/>
    </xf>
    <xf numFmtId="3" fontId="72" fillId="0" borderId="4" xfId="89" applyNumberFormat="1" applyFont="1" applyBorder="1" applyAlignment="1">
      <alignment vertical="center"/>
    </xf>
    <xf numFmtId="0" fontId="25" fillId="0" borderId="0" xfId="68" applyFont="1" applyAlignment="1">
      <alignment horizontal="center" vertical="center"/>
    </xf>
    <xf numFmtId="0" fontId="25" fillId="0" borderId="0" xfId="68" applyFont="1" applyAlignment="1">
      <alignment horizontal="right" vertical="center"/>
    </xf>
    <xf numFmtId="0" fontId="25" fillId="0" borderId="0" xfId="68" applyFont="1" applyAlignment="1">
      <alignment vertical="center"/>
    </xf>
    <xf numFmtId="0" fontId="76" fillId="0" borderId="0" xfId="68" applyFont="1" applyAlignment="1">
      <alignment horizontal="right" vertical="justify"/>
    </xf>
    <xf numFmtId="49" fontId="76" fillId="0" borderId="0" xfId="92" applyNumberFormat="1" applyFont="1" applyAlignment="1">
      <alignment horizontal="center" vertical="center"/>
    </xf>
    <xf numFmtId="49" fontId="76" fillId="0" borderId="0" xfId="92" applyNumberFormat="1" applyFont="1" applyAlignment="1">
      <alignment horizontal="center" vertical="center" wrapText="1"/>
    </xf>
    <xf numFmtId="49" fontId="76" fillId="0" borderId="82" xfId="68" applyNumberFormat="1" applyFont="1" applyFill="1" applyBorder="1" applyAlignment="1">
      <alignment horizontal="center" vertical="center" wrapText="1"/>
    </xf>
    <xf numFmtId="3" fontId="76" fillId="0" borderId="87" xfId="92" applyNumberFormat="1" applyFont="1" applyFill="1" applyBorder="1" applyAlignment="1">
      <alignment horizontal="center" vertical="center"/>
    </xf>
    <xf numFmtId="49" fontId="76" fillId="0" borderId="88" xfId="92" applyNumberFormat="1" applyFont="1" applyFill="1" applyBorder="1" applyAlignment="1">
      <alignment horizontal="center" vertical="center"/>
    </xf>
    <xf numFmtId="49" fontId="76" fillId="0" borderId="62" xfId="92" applyNumberFormat="1" applyFont="1" applyFill="1" applyBorder="1" applyAlignment="1">
      <alignment horizontal="center" vertical="center"/>
    </xf>
    <xf numFmtId="49" fontId="76" fillId="0" borderId="89" xfId="92" applyNumberFormat="1" applyFont="1" applyFill="1" applyBorder="1" applyAlignment="1">
      <alignment horizontal="center" vertical="center"/>
    </xf>
    <xf numFmtId="3" fontId="76" fillId="0" borderId="7" xfId="92" applyNumberFormat="1" applyFont="1" applyFill="1" applyBorder="1" applyAlignment="1">
      <alignment horizontal="center" vertical="center"/>
    </xf>
    <xf numFmtId="3" fontId="76" fillId="0" borderId="62" xfId="92" applyNumberFormat="1" applyFont="1" applyFill="1" applyBorder="1" applyAlignment="1">
      <alignment horizontal="center" vertical="center"/>
    </xf>
    <xf numFmtId="3" fontId="76" fillId="0" borderId="8" xfId="92" applyNumberFormat="1" applyFont="1" applyFill="1" applyBorder="1" applyAlignment="1">
      <alignment horizontal="center" vertical="center"/>
    </xf>
    <xf numFmtId="0" fontId="76" fillId="0" borderId="0" xfId="68" applyFont="1" applyAlignment="1">
      <alignment horizontal="left" vertical="center" wrapText="1"/>
    </xf>
    <xf numFmtId="0" fontId="27" fillId="0" borderId="92" xfId="68" applyFont="1" applyBorder="1" applyAlignment="1">
      <alignment horizontal="center" vertical="center" wrapText="1"/>
    </xf>
    <xf numFmtId="0" fontId="27" fillId="0" borderId="2" xfId="68" applyFont="1" applyBorder="1" applyAlignment="1">
      <alignment horizontal="left" vertical="center" wrapText="1"/>
    </xf>
    <xf numFmtId="3" fontId="27" fillId="0" borderId="94" xfId="68" applyNumberFormat="1" applyFont="1" applyBorder="1" applyAlignment="1">
      <alignment vertical="center"/>
    </xf>
    <xf numFmtId="3" fontId="27" fillId="0" borderId="95" xfId="68" applyNumberFormat="1" applyFont="1" applyBorder="1" applyAlignment="1">
      <alignment vertical="center"/>
    </xf>
    <xf numFmtId="3" fontId="27" fillId="0" borderId="4" xfId="68" applyNumberFormat="1" applyFont="1" applyBorder="1" applyAlignment="1">
      <alignment horizontal="right" vertical="center"/>
    </xf>
    <xf numFmtId="3" fontId="27" fillId="0" borderId="4" xfId="94" applyNumberFormat="1" applyFont="1" applyFill="1" applyBorder="1" applyAlignment="1">
      <alignment vertical="center"/>
    </xf>
    <xf numFmtId="0" fontId="27" fillId="0" borderId="42" xfId="68" applyFont="1" applyBorder="1" applyAlignment="1">
      <alignment horizontal="left" vertical="center" wrapText="1"/>
    </xf>
    <xf numFmtId="0" fontId="27" fillId="27" borderId="58" xfId="68" applyFont="1" applyFill="1" applyBorder="1" applyAlignment="1">
      <alignment vertical="center" wrapText="1"/>
    </xf>
    <xf numFmtId="3" fontId="76" fillId="28" borderId="51" xfId="68" applyNumberFormat="1" applyFont="1" applyFill="1" applyBorder="1" applyAlignment="1">
      <alignment vertical="center"/>
    </xf>
    <xf numFmtId="0" fontId="27" fillId="0" borderId="92" xfId="68" applyFont="1" applyBorder="1" applyAlignment="1">
      <alignment horizontal="center" vertical="center"/>
    </xf>
    <xf numFmtId="0" fontId="27" fillId="0" borderId="42" xfId="94" applyFont="1" applyBorder="1" applyAlignment="1">
      <alignment horizontal="left" vertical="center" wrapText="1"/>
    </xf>
    <xf numFmtId="3" fontId="27" fillId="0" borderId="43" xfId="68" applyNumberFormat="1" applyFont="1" applyBorder="1" applyAlignment="1">
      <alignment horizontal="justify" vertical="center" wrapText="1"/>
    </xf>
    <xf numFmtId="3" fontId="27" fillId="0" borderId="30" xfId="68" applyNumberFormat="1" applyFont="1" applyBorder="1" applyAlignment="1">
      <alignment horizontal="right" vertical="center"/>
    </xf>
    <xf numFmtId="3" fontId="27" fillId="0" borderId="56" xfId="68" applyNumberFormat="1" applyFont="1" applyBorder="1" applyAlignment="1">
      <alignment horizontal="justify" vertical="center" wrapText="1"/>
    </xf>
    <xf numFmtId="3" fontId="76" fillId="27" borderId="91" xfId="68" applyNumberFormat="1" applyFont="1" applyFill="1" applyBorder="1" applyAlignment="1">
      <alignment horizontal="justify" vertical="justify"/>
    </xf>
    <xf numFmtId="0" fontId="27" fillId="0" borderId="99" xfId="68" applyFont="1" applyBorder="1" applyAlignment="1">
      <alignment horizontal="center" vertical="center" wrapText="1"/>
    </xf>
    <xf numFmtId="0" fontId="27" fillId="0" borderId="13" xfId="68" applyFont="1" applyBorder="1" applyAlignment="1">
      <alignment horizontal="center" vertical="center" wrapText="1"/>
    </xf>
    <xf numFmtId="3" fontId="27" fillId="0" borderId="100" xfId="68" applyNumberFormat="1" applyFont="1" applyBorder="1" applyAlignment="1">
      <alignment vertical="center"/>
    </xf>
    <xf numFmtId="0" fontId="27" fillId="0" borderId="54" xfId="94" applyFont="1" applyBorder="1" applyAlignment="1">
      <alignment horizontal="justify" vertical="center" wrapText="1"/>
    </xf>
    <xf numFmtId="173" fontId="80" fillId="0" borderId="99" xfId="90" applyNumberFormat="1" applyFont="1" applyBorder="1" applyAlignment="1">
      <alignment horizontal="center" vertical="center" wrapText="1"/>
    </xf>
    <xf numFmtId="0" fontId="81" fillId="0" borderId="0" xfId="68" applyFont="1" applyAlignment="1">
      <alignment vertical="center"/>
    </xf>
    <xf numFmtId="0" fontId="27" fillId="0" borderId="13" xfId="68" applyFont="1" applyBorder="1" applyAlignment="1">
      <alignment horizontal="center" vertical="center"/>
    </xf>
    <xf numFmtId="0" fontId="27" fillId="0" borderId="101" xfId="94" applyFont="1" applyBorder="1" applyAlignment="1">
      <alignment horizontal="left" vertical="center" wrapText="1"/>
    </xf>
    <xf numFmtId="3" fontId="27" fillId="0" borderId="102" xfId="68" applyNumberFormat="1" applyFont="1" applyBorder="1" applyAlignment="1">
      <alignment horizontal="right" vertical="center"/>
    </xf>
    <xf numFmtId="0" fontId="27" fillId="0" borderId="9" xfId="68" applyFont="1" applyBorder="1" applyAlignment="1">
      <alignment horizontal="center" vertical="center"/>
    </xf>
    <xf numFmtId="3" fontId="27" fillId="0" borderId="102" xfId="68" applyNumberFormat="1" applyFont="1" applyFill="1" applyBorder="1" applyAlignment="1">
      <alignment horizontal="right" vertical="center"/>
    </xf>
    <xf numFmtId="3" fontId="27" fillId="0" borderId="4" xfId="68" applyNumberFormat="1" applyFont="1" applyFill="1" applyBorder="1" applyAlignment="1">
      <alignment horizontal="right" vertical="center"/>
    </xf>
    <xf numFmtId="3" fontId="27" fillId="0" borderId="56" xfId="68" applyNumberFormat="1" applyFont="1" applyFill="1" applyBorder="1" applyAlignment="1">
      <alignment horizontal="justify" vertical="center" wrapText="1"/>
    </xf>
    <xf numFmtId="173" fontId="80" fillId="0" borderId="9" xfId="90" applyNumberFormat="1" applyFont="1" applyBorder="1" applyAlignment="1">
      <alignment horizontal="center" vertical="center" wrapText="1"/>
    </xf>
    <xf numFmtId="0" fontId="27" fillId="0" borderId="23" xfId="94" applyFont="1" applyBorder="1" applyAlignment="1">
      <alignment horizontal="left" vertical="center" wrapText="1"/>
    </xf>
    <xf numFmtId="3" fontId="27" fillId="0" borderId="103" xfId="68" applyNumberFormat="1" applyFont="1" applyBorder="1" applyAlignment="1">
      <alignment horizontal="right" vertical="center"/>
    </xf>
    <xf numFmtId="3" fontId="27" fillId="0" borderId="78" xfId="68" applyNumberFormat="1" applyFont="1" applyBorder="1" applyAlignment="1">
      <alignment horizontal="right" vertical="center"/>
    </xf>
    <xf numFmtId="173" fontId="80" fillId="0" borderId="13" xfId="90" applyNumberFormat="1" applyFont="1" applyBorder="1" applyAlignment="1">
      <alignment horizontal="center" vertical="center" wrapText="1"/>
    </xf>
    <xf numFmtId="3" fontId="27" fillId="0" borderId="104" xfId="68" applyNumberFormat="1" applyFont="1" applyBorder="1" applyAlignment="1">
      <alignment horizontal="right" vertical="center"/>
    </xf>
    <xf numFmtId="3" fontId="27" fillId="0" borderId="105" xfId="68" applyNumberFormat="1" applyFont="1" applyBorder="1" applyAlignment="1">
      <alignment horizontal="right" vertical="center"/>
    </xf>
    <xf numFmtId="173" fontId="80" fillId="0" borderId="106" xfId="90" applyNumberFormat="1" applyFont="1" applyBorder="1" applyAlignment="1">
      <alignment horizontal="center" vertical="center" wrapText="1"/>
    </xf>
    <xf numFmtId="3" fontId="27" fillId="0" borderId="30" xfId="94" applyNumberFormat="1" applyFont="1" applyFill="1" applyBorder="1" applyAlignment="1">
      <alignment vertical="center"/>
    </xf>
    <xf numFmtId="3" fontId="27" fillId="0" borderId="43" xfId="68" applyNumberFormat="1" applyFont="1" applyFill="1" applyBorder="1" applyAlignment="1">
      <alignment horizontal="justify" vertical="center" wrapText="1"/>
    </xf>
    <xf numFmtId="0" fontId="25" fillId="0" borderId="31" xfId="68" applyFont="1" applyBorder="1" applyAlignment="1">
      <alignment horizontal="center" vertical="center"/>
    </xf>
    <xf numFmtId="0" fontId="2" fillId="0" borderId="72" xfId="93" applyBorder="1" applyAlignment="1">
      <alignment vertical="center"/>
    </xf>
    <xf numFmtId="0" fontId="25" fillId="0" borderId="53" xfId="68" applyFont="1" applyBorder="1" applyAlignment="1">
      <alignment horizontal="justify" vertical="justify"/>
    </xf>
    <xf numFmtId="0" fontId="25" fillId="0" borderId="0" xfId="68" applyFont="1" applyAlignment="1">
      <alignment horizontal="justify" vertical="justify"/>
    </xf>
    <xf numFmtId="0" fontId="22" fillId="0" borderId="0" xfId="95" applyFont="1" applyAlignment="1" applyProtection="1">
      <alignment vertical="center" wrapText="1"/>
      <protection locked="0"/>
    </xf>
    <xf numFmtId="0" fontId="19" fillId="0" borderId="0" xfId="71" applyFont="1"/>
    <xf numFmtId="0" fontId="76" fillId="0" borderId="0" xfId="95" applyFont="1" applyFill="1" applyBorder="1" applyAlignment="1" applyProtection="1">
      <alignment horizontal="center" vertical="center" wrapText="1"/>
      <protection locked="0"/>
    </xf>
    <xf numFmtId="0" fontId="76" fillId="0" borderId="0" xfId="95" applyFont="1" applyBorder="1" applyAlignment="1" applyProtection="1">
      <alignment horizontal="center" vertical="center" wrapText="1"/>
      <protection locked="0"/>
    </xf>
    <xf numFmtId="0" fontId="76" fillId="0" borderId="0" xfId="95" applyFont="1" applyBorder="1" applyAlignment="1" applyProtection="1">
      <alignment horizontal="right" vertical="center" wrapText="1"/>
      <protection locked="0"/>
    </xf>
    <xf numFmtId="0" fontId="76" fillId="0" borderId="71" xfId="95" applyFont="1" applyFill="1" applyBorder="1" applyAlignment="1" applyProtection="1">
      <alignment horizontal="center" vertical="center" wrapText="1"/>
      <protection locked="0"/>
    </xf>
    <xf numFmtId="0" fontId="76" fillId="0" borderId="109" xfId="95" applyFont="1" applyFill="1" applyBorder="1" applyAlignment="1" applyProtection="1">
      <alignment horizontal="center" vertical="center" wrapText="1"/>
      <protection locked="0"/>
    </xf>
    <xf numFmtId="1" fontId="76" fillId="0" borderId="24" xfId="95" applyNumberFormat="1" applyFont="1" applyFill="1" applyBorder="1" applyAlignment="1" applyProtection="1">
      <alignment horizontal="center" vertical="center" wrapText="1"/>
      <protection locked="0"/>
    </xf>
    <xf numFmtId="0" fontId="76" fillId="26" borderId="62" xfId="95" applyFont="1" applyFill="1" applyBorder="1" applyAlignment="1" applyProtection="1">
      <alignment horizontal="center" vertical="center"/>
      <protection locked="0"/>
    </xf>
    <xf numFmtId="4" fontId="76" fillId="27" borderId="101" xfId="95" applyNumberFormat="1" applyFont="1" applyFill="1" applyBorder="1" applyAlignment="1" applyProtection="1">
      <alignment horizontal="left" vertical="center" wrapText="1"/>
      <protection locked="0"/>
    </xf>
    <xf numFmtId="4" fontId="76" fillId="26" borderId="5" xfId="95" applyNumberFormat="1" applyFont="1" applyFill="1" applyBorder="1" applyAlignment="1" applyProtection="1">
      <alignment horizontal="left" vertical="center" wrapText="1"/>
      <protection locked="0"/>
    </xf>
    <xf numFmtId="3" fontId="76" fillId="26" borderId="4" xfId="95" applyNumberFormat="1" applyFont="1" applyFill="1" applyBorder="1" applyAlignment="1" applyProtection="1">
      <alignment horizontal="right" vertical="center"/>
      <protection locked="0"/>
    </xf>
    <xf numFmtId="9" fontId="76" fillId="26" borderId="6" xfId="95" applyNumberFormat="1" applyFont="1" applyFill="1" applyBorder="1" applyAlignment="1" applyProtection="1">
      <alignment horizontal="center" vertical="center"/>
      <protection locked="0"/>
    </xf>
    <xf numFmtId="0" fontId="19" fillId="0" borderId="0" xfId="71" applyFont="1" applyAlignment="1">
      <alignment vertical="center"/>
    </xf>
    <xf numFmtId="0" fontId="27" fillId="0" borderId="101" xfId="95" applyFont="1" applyFill="1" applyBorder="1" applyAlignment="1" applyProtection="1">
      <alignment horizontal="left" vertical="center" wrapText="1"/>
      <protection locked="0"/>
    </xf>
    <xf numFmtId="0" fontId="27" fillId="0" borderId="5" xfId="95" applyFont="1" applyFill="1" applyBorder="1" applyAlignment="1" applyProtection="1">
      <alignment horizontal="left" vertical="center" wrapText="1"/>
      <protection locked="0"/>
    </xf>
    <xf numFmtId="3" fontId="27" fillId="0" borderId="4" xfId="95" applyNumberFormat="1" applyFont="1" applyFill="1" applyBorder="1" applyAlignment="1" applyProtection="1">
      <alignment horizontal="right" vertical="center"/>
      <protection locked="0"/>
    </xf>
    <xf numFmtId="3" fontId="27" fillId="0" borderId="101" xfId="95" applyNumberFormat="1" applyFont="1" applyFill="1" applyBorder="1" applyAlignment="1" applyProtection="1">
      <alignment horizontal="right" vertical="center"/>
      <protection locked="0"/>
    </xf>
    <xf numFmtId="3" fontId="27" fillId="26" borderId="4" xfId="95" applyNumberFormat="1" applyFont="1" applyFill="1" applyBorder="1" applyAlignment="1" applyProtection="1">
      <alignment horizontal="right" vertical="center"/>
      <protection locked="0"/>
    </xf>
    <xf numFmtId="4" fontId="76" fillId="27" borderId="101" xfId="95" applyNumberFormat="1" applyFont="1" applyFill="1" applyBorder="1" applyAlignment="1" applyProtection="1">
      <alignment horizontal="left" vertical="center"/>
      <protection locked="0"/>
    </xf>
    <xf numFmtId="4" fontId="76" fillId="26" borderId="5" xfId="95" applyNumberFormat="1" applyFont="1" applyFill="1" applyBorder="1" applyAlignment="1" applyProtection="1">
      <alignment horizontal="left" vertical="center"/>
      <protection locked="0"/>
    </xf>
    <xf numFmtId="4" fontId="76" fillId="26" borderId="6" xfId="95" applyNumberFormat="1" applyFont="1" applyFill="1" applyBorder="1" applyAlignment="1" applyProtection="1">
      <alignment horizontal="center" vertical="center"/>
      <protection locked="0"/>
    </xf>
    <xf numFmtId="0" fontId="27" fillId="0" borderId="0" xfId="95" applyFont="1" applyAlignment="1" applyProtection="1">
      <alignment vertical="center"/>
      <protection locked="0"/>
    </xf>
    <xf numFmtId="4" fontId="27" fillId="0" borderId="0" xfId="95" applyNumberFormat="1" applyFont="1" applyAlignment="1" applyProtection="1">
      <alignment vertical="center"/>
      <protection locked="0"/>
    </xf>
    <xf numFmtId="0" fontId="27" fillId="0" borderId="0" xfId="95" applyFont="1" applyFill="1" applyAlignment="1" applyProtection="1">
      <alignment vertical="center"/>
      <protection locked="0"/>
    </xf>
    <xf numFmtId="3" fontId="76" fillId="0" borderId="0" xfId="95" applyNumberFormat="1" applyFont="1" applyFill="1" applyBorder="1" applyAlignment="1" applyProtection="1">
      <alignment horizontal="right" vertical="center"/>
      <protection locked="0"/>
    </xf>
    <xf numFmtId="4" fontId="27" fillId="0" borderId="0" xfId="95" applyNumberFormat="1" applyFont="1" applyFill="1" applyAlignment="1" applyProtection="1">
      <alignment vertical="center"/>
      <protection locked="0"/>
    </xf>
    <xf numFmtId="4" fontId="76" fillId="0" borderId="0" xfId="95" applyNumberFormat="1" applyFont="1" applyFill="1" applyBorder="1" applyAlignment="1" applyProtection="1">
      <alignment horizontal="right" vertical="center"/>
      <protection locked="0"/>
    </xf>
    <xf numFmtId="0" fontId="21" fillId="0" borderId="0" xfId="95" applyFont="1" applyAlignment="1" applyProtection="1">
      <alignment vertical="center"/>
      <protection locked="0"/>
    </xf>
    <xf numFmtId="0" fontId="21" fillId="0" borderId="0" xfId="1" applyFont="1"/>
    <xf numFmtId="0" fontId="22" fillId="0" borderId="0" xfId="1" applyFont="1" applyBorder="1" applyAlignment="1">
      <alignment horizontal="center"/>
    </xf>
    <xf numFmtId="0" fontId="22" fillId="0" borderId="0" xfId="1" applyFont="1" applyBorder="1" applyAlignment="1">
      <alignment horizontal="center" vertical="center"/>
    </xf>
    <xf numFmtId="0" fontId="76" fillId="0" borderId="0" xfId="96" applyFont="1" applyAlignment="1">
      <alignment horizontal="right" vertical="center"/>
    </xf>
    <xf numFmtId="0" fontId="76" fillId="0" borderId="31" xfId="1" applyFont="1" applyFill="1" applyBorder="1" applyAlignment="1">
      <alignment horizontal="center" vertical="center" wrapText="1"/>
    </xf>
    <xf numFmtId="0" fontId="76" fillId="0" borderId="65" xfId="1" applyFont="1" applyFill="1" applyBorder="1" applyAlignment="1">
      <alignment horizontal="center" vertical="center" wrapText="1"/>
    </xf>
    <xf numFmtId="0" fontId="76" fillId="0" borderId="110" xfId="1" applyFont="1" applyFill="1" applyBorder="1" applyAlignment="1">
      <alignment horizontal="center" vertical="center" wrapText="1"/>
    </xf>
    <xf numFmtId="0" fontId="76" fillId="0" borderId="111" xfId="77" applyFont="1" applyFill="1" applyBorder="1" applyAlignment="1">
      <alignment horizontal="center" vertical="center" wrapText="1"/>
    </xf>
    <xf numFmtId="0" fontId="76" fillId="0" borderId="98" xfId="1" applyFont="1" applyFill="1" applyBorder="1" applyAlignment="1">
      <alignment horizontal="center" vertical="center" wrapText="1"/>
    </xf>
    <xf numFmtId="0" fontId="76" fillId="0" borderId="97" xfId="1" applyFont="1" applyFill="1" applyBorder="1" applyAlignment="1">
      <alignment horizontal="center" vertical="center" wrapText="1"/>
    </xf>
    <xf numFmtId="0" fontId="27" fillId="0" borderId="0" xfId="1" applyFont="1" applyFill="1" applyAlignment="1">
      <alignment horizontal="center" vertical="center" wrapText="1"/>
    </xf>
    <xf numFmtId="0" fontId="76" fillId="0" borderId="112" xfId="1" applyFont="1" applyFill="1" applyBorder="1" applyAlignment="1">
      <alignment horizontal="center" vertical="center"/>
    </xf>
    <xf numFmtId="0" fontId="27" fillId="0" borderId="112" xfId="1" applyFont="1" applyFill="1" applyBorder="1" applyAlignment="1">
      <alignment horizontal="left" vertical="center" wrapText="1"/>
    </xf>
    <xf numFmtId="4" fontId="27" fillId="0" borderId="112" xfId="1" applyNumberFormat="1" applyFont="1" applyBorder="1" applyAlignment="1">
      <alignment vertical="center"/>
    </xf>
    <xf numFmtId="4" fontId="76" fillId="0" borderId="112" xfId="1" applyNumberFormat="1" applyFont="1" applyFill="1" applyBorder="1" applyAlignment="1">
      <alignment vertical="center"/>
    </xf>
    <xf numFmtId="4" fontId="27" fillId="0" borderId="112" xfId="1" applyNumberFormat="1" applyFont="1" applyFill="1" applyBorder="1" applyAlignment="1">
      <alignment horizontal="right" vertical="center"/>
    </xf>
    <xf numFmtId="4" fontId="27" fillId="0" borderId="12" xfId="1" applyNumberFormat="1" applyFont="1" applyFill="1" applyBorder="1" applyAlignment="1">
      <alignment horizontal="right" vertical="center"/>
    </xf>
    <xf numFmtId="0" fontId="27" fillId="0" borderId="0" xfId="1" applyFont="1"/>
    <xf numFmtId="0" fontId="76" fillId="0" borderId="4" xfId="1" applyFont="1" applyFill="1" applyBorder="1" applyAlignment="1">
      <alignment horizontal="center" vertical="center"/>
    </xf>
    <xf numFmtId="0" fontId="27" fillId="0" borderId="4" xfId="1" applyFont="1" applyFill="1" applyBorder="1" applyAlignment="1">
      <alignment horizontal="left" vertical="center" wrapText="1"/>
    </xf>
    <xf numFmtId="4" fontId="27" fillId="0" borderId="4" xfId="1" applyNumberFormat="1" applyFont="1" applyBorder="1" applyAlignment="1">
      <alignment vertical="center"/>
    </xf>
    <xf numFmtId="4" fontId="76" fillId="0" borderId="4" xfId="1" applyNumberFormat="1" applyFont="1" applyFill="1" applyBorder="1" applyAlignment="1">
      <alignment vertical="center"/>
    </xf>
    <xf numFmtId="4" fontId="27" fillId="0" borderId="4" xfId="1" applyNumberFormat="1" applyFont="1" applyFill="1" applyBorder="1" applyAlignment="1">
      <alignment horizontal="right" vertical="center"/>
    </xf>
    <xf numFmtId="4" fontId="27" fillId="0" borderId="6" xfId="1" applyNumberFormat="1" applyFont="1" applyFill="1" applyBorder="1" applyAlignment="1">
      <alignment horizontal="right" vertical="center"/>
    </xf>
    <xf numFmtId="0" fontId="27" fillId="0" borderId="4" xfId="1" applyFont="1" applyFill="1" applyBorder="1" applyAlignment="1">
      <alignment vertical="center" wrapText="1"/>
    </xf>
    <xf numFmtId="0" fontId="27" fillId="0" borderId="0" xfId="1" applyFont="1" applyFill="1"/>
    <xf numFmtId="4" fontId="76" fillId="0" borderId="0" xfId="1" applyNumberFormat="1" applyFont="1" applyFill="1" applyBorder="1" applyAlignment="1">
      <alignment horizontal="right" vertical="center"/>
    </xf>
    <xf numFmtId="0" fontId="76" fillId="0" borderId="0" xfId="1" applyFont="1" applyFill="1" applyAlignment="1">
      <alignment vertical="center"/>
    </xf>
    <xf numFmtId="0" fontId="76" fillId="0" borderId="0" xfId="1" applyFont="1" applyAlignment="1">
      <alignment vertical="center"/>
    </xf>
    <xf numFmtId="0" fontId="27" fillId="0" borderId="5" xfId="1" applyFont="1" applyFill="1" applyBorder="1" applyAlignment="1">
      <alignment horizontal="left" vertical="center" wrapText="1"/>
    </xf>
    <xf numFmtId="4" fontId="27" fillId="24" borderId="4" xfId="1" applyNumberFormat="1" applyFont="1" applyFill="1" applyBorder="1" applyAlignment="1">
      <alignment horizontal="right" vertical="center"/>
    </xf>
    <xf numFmtId="4" fontId="27" fillId="0" borderId="4" xfId="1" applyNumberFormat="1" applyFont="1" applyBorder="1" applyAlignment="1">
      <alignment horizontal="right" vertical="center"/>
    </xf>
    <xf numFmtId="4" fontId="27" fillId="24" borderId="6" xfId="1" applyNumberFormat="1" applyFont="1" applyFill="1" applyBorder="1" applyAlignment="1">
      <alignment horizontal="right" vertical="center"/>
    </xf>
    <xf numFmtId="0" fontId="76" fillId="0" borderId="0" xfId="1" applyFont="1" applyFill="1"/>
    <xf numFmtId="0" fontId="76" fillId="24" borderId="0" xfId="1" applyFont="1" applyFill="1"/>
    <xf numFmtId="4" fontId="76" fillId="0" borderId="4" xfId="1" applyNumberFormat="1" applyFont="1" applyFill="1" applyBorder="1" applyAlignment="1">
      <alignment horizontal="right" vertical="center"/>
    </xf>
    <xf numFmtId="0" fontId="27" fillId="0" borderId="0" xfId="1" applyFont="1" applyBorder="1" applyAlignment="1">
      <alignment horizontal="left"/>
    </xf>
    <xf numFmtId="0" fontId="27" fillId="0" borderId="0" xfId="1" applyFont="1" applyBorder="1" applyAlignment="1">
      <alignment horizontal="center" vertical="center"/>
    </xf>
    <xf numFmtId="0" fontId="27" fillId="0" borderId="0" xfId="1" applyFont="1" applyBorder="1" applyAlignment="1">
      <alignment horizontal="left" vertical="center" wrapText="1"/>
    </xf>
    <xf numFmtId="0" fontId="27" fillId="0" borderId="0" xfId="1" applyFont="1" applyBorder="1"/>
    <xf numFmtId="0" fontId="76" fillId="0" borderId="0" xfId="1" applyFont="1" applyBorder="1"/>
    <xf numFmtId="0" fontId="76" fillId="0" borderId="0" xfId="1" applyFont="1" applyFill="1" applyBorder="1"/>
    <xf numFmtId="0" fontId="27" fillId="0" borderId="0" xfId="1" applyFont="1" applyFill="1" applyBorder="1"/>
    <xf numFmtId="4" fontId="82" fillId="0" borderId="0" xfId="0" applyNumberFormat="1" applyFont="1" applyAlignment="1">
      <alignment horizontal="left" vertical="center"/>
    </xf>
    <xf numFmtId="0" fontId="21" fillId="0" borderId="0" xfId="0" applyFont="1" applyAlignment="1">
      <alignment horizontal="center" vertical="center"/>
    </xf>
    <xf numFmtId="0" fontId="21" fillId="0" borderId="0" xfId="1" applyFont="1" applyAlignment="1">
      <alignment horizontal="left"/>
    </xf>
    <xf numFmtId="0" fontId="21" fillId="0" borderId="0" xfId="1" applyFont="1" applyAlignment="1">
      <alignment horizontal="center" vertical="center"/>
    </xf>
    <xf numFmtId="0" fontId="21" fillId="0" borderId="0" xfId="1" applyFont="1" applyAlignment="1">
      <alignment vertical="center"/>
    </xf>
    <xf numFmtId="4" fontId="21" fillId="0" borderId="0" xfId="1" applyNumberFormat="1" applyFont="1"/>
    <xf numFmtId="0" fontId="21" fillId="0" borderId="0" xfId="1" applyFont="1" applyFill="1"/>
    <xf numFmtId="0" fontId="20" fillId="0" borderId="0" xfId="1" applyFont="1" applyFill="1"/>
    <xf numFmtId="0" fontId="20" fillId="0" borderId="0" xfId="1" applyFont="1"/>
    <xf numFmtId="0" fontId="20" fillId="24" borderId="0" xfId="1" applyFont="1" applyFill="1"/>
    <xf numFmtId="0" fontId="27" fillId="0" borderId="29" xfId="95" applyFont="1" applyFill="1" applyBorder="1" applyAlignment="1" applyProtection="1">
      <alignment horizontal="left" vertical="center" wrapText="1"/>
      <protection locked="0"/>
    </xf>
    <xf numFmtId="3" fontId="27" fillId="0" borderId="30" xfId="95" applyNumberFormat="1" applyFont="1" applyFill="1" applyBorder="1" applyAlignment="1" applyProtection="1">
      <alignment horizontal="right" vertical="center"/>
      <protection locked="0"/>
    </xf>
    <xf numFmtId="3" fontId="27" fillId="0" borderId="23" xfId="95" applyNumberFormat="1" applyFont="1" applyFill="1" applyBorder="1" applyAlignment="1" applyProtection="1">
      <alignment horizontal="right" vertical="center"/>
      <protection locked="0"/>
    </xf>
    <xf numFmtId="3" fontId="27" fillId="26" borderId="30" xfId="95" applyNumberFormat="1" applyFont="1" applyFill="1" applyBorder="1" applyAlignment="1" applyProtection="1">
      <alignment horizontal="right" vertical="center"/>
      <protection locked="0"/>
    </xf>
    <xf numFmtId="4" fontId="76" fillId="26" borderId="64" xfId="95" applyNumberFormat="1" applyFont="1" applyFill="1" applyBorder="1" applyAlignment="1" applyProtection="1">
      <alignment horizontal="left" vertical="center" wrapText="1"/>
      <protection locked="0"/>
    </xf>
    <xf numFmtId="3" fontId="76" fillId="26" borderId="65" xfId="95" applyNumberFormat="1" applyFont="1" applyFill="1" applyBorder="1" applyAlignment="1" applyProtection="1">
      <alignment horizontal="right" vertical="center"/>
      <protection locked="0"/>
    </xf>
    <xf numFmtId="9" fontId="76" fillId="26" borderId="33" xfId="95" applyNumberFormat="1" applyFont="1" applyFill="1" applyBorder="1" applyAlignment="1" applyProtection="1">
      <alignment horizontal="center" vertical="center"/>
      <protection locked="0"/>
    </xf>
    <xf numFmtId="9" fontId="27" fillId="0" borderId="43" xfId="95" applyNumberFormat="1" applyFont="1" applyFill="1" applyBorder="1" applyAlignment="1" applyProtection="1">
      <alignment horizontal="center" vertical="center"/>
      <protection locked="0"/>
    </xf>
    <xf numFmtId="9" fontId="27" fillId="0" borderId="56" xfId="95" applyNumberFormat="1" applyFont="1" applyFill="1" applyBorder="1" applyAlignment="1" applyProtection="1">
      <alignment horizontal="center" vertical="center"/>
      <protection locked="0"/>
    </xf>
    <xf numFmtId="3" fontId="27" fillId="0" borderId="113" xfId="68" applyNumberFormat="1" applyFont="1" applyBorder="1" applyAlignment="1">
      <alignment vertical="center"/>
    </xf>
    <xf numFmtId="3" fontId="27" fillId="0" borderId="12" xfId="68" applyNumberFormat="1" applyFont="1" applyBorder="1" applyAlignment="1">
      <alignment horizontal="right" vertical="center"/>
    </xf>
    <xf numFmtId="3" fontId="27" fillId="0" borderId="114" xfId="68" applyNumberFormat="1" applyFont="1" applyBorder="1" applyAlignment="1">
      <alignment vertical="center"/>
    </xf>
    <xf numFmtId="3" fontId="27" fillId="0" borderId="6" xfId="68" applyNumberFormat="1" applyFont="1" applyBorder="1" applyAlignment="1">
      <alignment horizontal="right" vertical="center"/>
    </xf>
    <xf numFmtId="3" fontId="27" fillId="0" borderId="101" xfId="94" applyNumberFormat="1" applyFont="1" applyFill="1" applyBorder="1" applyAlignment="1">
      <alignment vertical="center"/>
    </xf>
    <xf numFmtId="3" fontId="27" fillId="26" borderId="49" xfId="94" applyNumberFormat="1" applyFont="1" applyFill="1" applyBorder="1" applyAlignment="1">
      <alignment vertical="center"/>
    </xf>
    <xf numFmtId="3" fontId="27" fillId="26" borderId="50" xfId="94" applyNumberFormat="1" applyFont="1" applyFill="1" applyBorder="1" applyAlignment="1">
      <alignment vertical="center"/>
    </xf>
    <xf numFmtId="3" fontId="27" fillId="0" borderId="10" xfId="94" applyNumberFormat="1" applyFont="1" applyFill="1" applyBorder="1" applyAlignment="1">
      <alignment vertical="center"/>
    </xf>
    <xf numFmtId="3" fontId="27" fillId="0" borderId="112" xfId="94" applyNumberFormat="1" applyFont="1" applyFill="1" applyBorder="1" applyAlignment="1">
      <alignment vertical="center"/>
    </xf>
    <xf numFmtId="3" fontId="27" fillId="0" borderId="12" xfId="68" applyNumberFormat="1" applyFont="1" applyBorder="1" applyAlignment="1">
      <alignment vertical="center"/>
    </xf>
    <xf numFmtId="3" fontId="27" fillId="0" borderId="5" xfId="94" applyNumberFormat="1" applyFont="1" applyFill="1" applyBorder="1" applyAlignment="1">
      <alignment vertical="center"/>
    </xf>
    <xf numFmtId="3" fontId="27" fillId="0" borderId="6" xfId="68" applyNumberFormat="1" applyFont="1" applyBorder="1" applyAlignment="1">
      <alignment vertical="center"/>
    </xf>
    <xf numFmtId="3" fontId="27" fillId="0" borderId="10" xfId="68" applyNumberFormat="1" applyFont="1" applyBorder="1" applyAlignment="1">
      <alignment horizontal="right" vertical="center"/>
    </xf>
    <xf numFmtId="3" fontId="27" fillId="0" borderId="112" xfId="68" applyNumberFormat="1" applyFont="1" applyBorder="1" applyAlignment="1">
      <alignment horizontal="right" vertical="center"/>
    </xf>
    <xf numFmtId="3" fontId="27" fillId="0" borderId="5" xfId="68" applyNumberFormat="1" applyFont="1" applyBorder="1" applyAlignment="1">
      <alignment horizontal="right" vertical="center"/>
    </xf>
    <xf numFmtId="0" fontId="27" fillId="0" borderId="43" xfId="94" applyFont="1" applyFill="1" applyBorder="1" applyAlignment="1">
      <alignment horizontal="justify" vertical="center" wrapText="1"/>
    </xf>
    <xf numFmtId="3" fontId="27" fillId="0" borderId="57" xfId="68" applyNumberFormat="1" applyFont="1" applyBorder="1" applyAlignment="1">
      <alignment horizontal="right" vertical="center"/>
    </xf>
    <xf numFmtId="3" fontId="76" fillId="28" borderId="31" xfId="68" applyNumberFormat="1" applyFont="1" applyFill="1" applyBorder="1" applyAlignment="1">
      <alignment vertical="center"/>
    </xf>
    <xf numFmtId="3" fontId="76" fillId="28" borderId="33" xfId="68" applyNumberFormat="1" applyFont="1" applyFill="1" applyBorder="1" applyAlignment="1">
      <alignment vertical="center"/>
    </xf>
    <xf numFmtId="3" fontId="76" fillId="28" borderId="32" xfId="68" applyNumberFormat="1" applyFont="1" applyFill="1" applyBorder="1" applyAlignment="1">
      <alignment vertical="center"/>
    </xf>
    <xf numFmtId="3" fontId="76" fillId="28" borderId="65" xfId="68" applyNumberFormat="1" applyFont="1" applyFill="1" applyBorder="1" applyAlignment="1">
      <alignment vertical="center"/>
    </xf>
    <xf numFmtId="3" fontId="27" fillId="0" borderId="13" xfId="68" applyNumberFormat="1" applyFont="1" applyBorder="1" applyAlignment="1">
      <alignment horizontal="right" vertical="center"/>
    </xf>
    <xf numFmtId="3" fontId="27" fillId="0" borderId="13" xfId="68" applyNumberFormat="1" applyFont="1" applyBorder="1" applyAlignment="1">
      <alignment vertical="center"/>
    </xf>
    <xf numFmtId="0" fontId="27" fillId="0" borderId="43" xfId="94" applyFont="1" applyBorder="1" applyAlignment="1">
      <alignment horizontal="justify" vertical="center" wrapText="1"/>
    </xf>
    <xf numFmtId="3" fontId="27" fillId="0" borderId="115" xfId="68" applyNumberFormat="1" applyFont="1" applyBorder="1" applyAlignment="1">
      <alignment horizontal="justify" vertical="center"/>
    </xf>
    <xf numFmtId="3" fontId="27" fillId="0" borderId="115" xfId="68" applyNumberFormat="1" applyFont="1" applyFill="1" applyBorder="1" applyAlignment="1">
      <alignment horizontal="justify" vertical="center"/>
    </xf>
    <xf numFmtId="3" fontId="27" fillId="0" borderId="13" xfId="68" applyNumberFormat="1" applyFont="1" applyFill="1" applyBorder="1" applyAlignment="1">
      <alignment horizontal="right" vertical="center"/>
    </xf>
    <xf numFmtId="3" fontId="27" fillId="0" borderId="9" xfId="68" applyNumberFormat="1" applyFont="1" applyBorder="1" applyAlignment="1">
      <alignment horizontal="right" vertical="center"/>
    </xf>
    <xf numFmtId="0" fontId="27" fillId="0" borderId="43" xfId="68" applyFont="1" applyFill="1" applyBorder="1" applyAlignment="1">
      <alignment horizontal="justify" vertical="center" wrapText="1"/>
    </xf>
    <xf numFmtId="3" fontId="27" fillId="0" borderId="9" xfId="68" applyNumberFormat="1" applyFont="1" applyBorder="1" applyAlignment="1">
      <alignment vertical="center"/>
    </xf>
    <xf numFmtId="3" fontId="27" fillId="0" borderId="116" xfId="68" applyNumberFormat="1" applyFont="1" applyBorder="1" applyAlignment="1">
      <alignment horizontal="right" vertical="center"/>
    </xf>
    <xf numFmtId="3" fontId="27" fillId="0" borderId="117" xfId="68" applyNumberFormat="1" applyFont="1" applyBorder="1" applyAlignment="1">
      <alignment horizontal="right" vertical="center"/>
    </xf>
    <xf numFmtId="3" fontId="27" fillId="0" borderId="118" xfId="68" applyNumberFormat="1" applyFont="1" applyBorder="1" applyAlignment="1">
      <alignment horizontal="right" vertical="center"/>
    </xf>
    <xf numFmtId="3" fontId="76" fillId="28" borderId="90" xfId="68" applyNumberFormat="1" applyFont="1" applyFill="1" applyBorder="1" applyAlignment="1">
      <alignment vertical="center"/>
    </xf>
    <xf numFmtId="0" fontId="27" fillId="0" borderId="43" xfId="68" applyFont="1" applyBorder="1" applyAlignment="1">
      <alignment horizontal="justify" vertical="center" wrapText="1"/>
    </xf>
    <xf numFmtId="0" fontId="27" fillId="0" borderId="56" xfId="68" applyFont="1" applyBorder="1" applyAlignment="1">
      <alignment horizontal="justify" vertical="center" wrapText="1"/>
    </xf>
    <xf numFmtId="0" fontId="27" fillId="0" borderId="54" xfId="68" applyFont="1" applyBorder="1" applyAlignment="1">
      <alignment horizontal="justify" vertical="center" wrapText="1"/>
    </xf>
    <xf numFmtId="3" fontId="27" fillId="0" borderId="112" xfId="68" applyNumberFormat="1" applyFont="1" applyFill="1" applyBorder="1" applyAlignment="1">
      <alignment horizontal="right" vertical="center"/>
    </xf>
    <xf numFmtId="3" fontId="27" fillId="0" borderId="12" xfId="68" applyNumberFormat="1" applyFont="1" applyFill="1" applyBorder="1" applyAlignment="1">
      <alignment horizontal="right" vertical="center"/>
    </xf>
    <xf numFmtId="3" fontId="27" fillId="0" borderId="6" xfId="68" applyNumberFormat="1" applyFont="1" applyFill="1" applyBorder="1" applyAlignment="1">
      <alignment horizontal="right" vertical="center"/>
    </xf>
    <xf numFmtId="49" fontId="76" fillId="0" borderId="61" xfId="92" applyNumberFormat="1" applyFont="1" applyFill="1" applyBorder="1" applyAlignment="1">
      <alignment horizontal="center" vertical="center"/>
    </xf>
    <xf numFmtId="49" fontId="76" fillId="0" borderId="119" xfId="68" applyNumberFormat="1" applyFont="1" applyFill="1" applyBorder="1" applyAlignment="1">
      <alignment horizontal="center" vertical="center" wrapText="1"/>
    </xf>
    <xf numFmtId="49" fontId="76" fillId="0" borderId="120" xfId="68" applyNumberFormat="1" applyFont="1" applyFill="1" applyBorder="1" applyAlignment="1">
      <alignment horizontal="center" vertical="center" wrapText="1"/>
    </xf>
    <xf numFmtId="0" fontId="76" fillId="26" borderId="111" xfId="77" applyFont="1" applyFill="1" applyBorder="1" applyAlignment="1">
      <alignment horizontal="center" vertical="center" wrapText="1"/>
    </xf>
    <xf numFmtId="4" fontId="27" fillId="26" borderId="112" xfId="1" applyNumberFormat="1" applyFont="1" applyFill="1" applyBorder="1" applyAlignment="1">
      <alignment vertical="center"/>
    </xf>
    <xf numFmtId="4" fontId="27" fillId="26" borderId="4" xfId="1" applyNumberFormat="1" applyFont="1" applyFill="1" applyBorder="1" applyAlignment="1">
      <alignment vertical="center"/>
    </xf>
    <xf numFmtId="4" fontId="76" fillId="26" borderId="4" xfId="1" applyNumberFormat="1" applyFont="1" applyFill="1" applyBorder="1" applyAlignment="1">
      <alignment horizontal="right" vertical="center"/>
    </xf>
    <xf numFmtId="4" fontId="76" fillId="26" borderId="98" xfId="1" applyNumberFormat="1" applyFont="1" applyFill="1" applyBorder="1" applyAlignment="1">
      <alignment horizontal="right" vertical="center"/>
    </xf>
    <xf numFmtId="0" fontId="76" fillId="26" borderId="5" xfId="1" applyFont="1" applyFill="1" applyBorder="1" applyAlignment="1">
      <alignment horizontal="left" vertical="center"/>
    </xf>
    <xf numFmtId="0" fontId="27" fillId="26" borderId="4" xfId="1" applyFont="1" applyFill="1" applyBorder="1" applyAlignment="1">
      <alignment horizontal="center" vertical="center"/>
    </xf>
    <xf numFmtId="0" fontId="76" fillId="26" borderId="4" xfId="1" applyFont="1" applyFill="1" applyBorder="1" applyAlignment="1">
      <alignment horizontal="left" vertical="center" wrapText="1"/>
    </xf>
    <xf numFmtId="4" fontId="76" fillId="26" borderId="6" xfId="1" applyNumberFormat="1" applyFont="1" applyFill="1" applyBorder="1" applyAlignment="1">
      <alignment horizontal="right" vertical="center"/>
    </xf>
    <xf numFmtId="4" fontId="76" fillId="26" borderId="97" xfId="1" applyNumberFormat="1" applyFont="1" applyFill="1" applyBorder="1" applyAlignment="1">
      <alignment horizontal="right" vertical="center"/>
    </xf>
    <xf numFmtId="0" fontId="71" fillId="0" borderId="5" xfId="89" applyFont="1" applyBorder="1" applyAlignment="1">
      <alignment vertical="center" wrapText="1"/>
    </xf>
    <xf numFmtId="0" fontId="71" fillId="0" borderId="5" xfId="89" applyFont="1" applyFill="1" applyBorder="1" applyAlignment="1">
      <alignment vertical="center" wrapText="1"/>
    </xf>
    <xf numFmtId="3" fontId="72" fillId="0" borderId="62" xfId="89" applyNumberFormat="1" applyFont="1" applyFill="1" applyBorder="1" applyAlignment="1">
      <alignment vertical="center"/>
    </xf>
    <xf numFmtId="170" fontId="72" fillId="0" borderId="8" xfId="89" applyNumberFormat="1" applyFont="1" applyFill="1" applyBorder="1" applyAlignment="1">
      <alignment vertical="center" wrapText="1"/>
    </xf>
    <xf numFmtId="3" fontId="27" fillId="0" borderId="121" xfId="68" applyNumberFormat="1" applyFont="1" applyBorder="1" applyAlignment="1">
      <alignment vertical="center"/>
    </xf>
    <xf numFmtId="3" fontId="27" fillId="0" borderId="122" xfId="68" applyNumberFormat="1" applyFont="1" applyBorder="1" applyAlignment="1">
      <alignment vertical="center"/>
    </xf>
    <xf numFmtId="3" fontId="27" fillId="0" borderId="1" xfId="68" applyNumberFormat="1" applyFont="1" applyBorder="1" applyAlignment="1">
      <alignment horizontal="right" vertical="center"/>
    </xf>
    <xf numFmtId="3" fontId="27" fillId="26" borderId="123" xfId="94" applyNumberFormat="1" applyFont="1" applyFill="1" applyBorder="1" applyAlignment="1">
      <alignment vertical="center"/>
    </xf>
    <xf numFmtId="3" fontId="27" fillId="0" borderId="26" xfId="94" applyNumberFormat="1" applyFont="1" applyFill="1" applyBorder="1" applyAlignment="1">
      <alignment vertical="center"/>
    </xf>
    <xf numFmtId="3" fontId="27" fillId="0" borderId="28" xfId="94" applyNumberFormat="1" applyFont="1" applyFill="1" applyBorder="1" applyAlignment="1">
      <alignment vertical="center"/>
    </xf>
    <xf numFmtId="3" fontId="27" fillId="0" borderId="1" xfId="68" applyNumberFormat="1" applyFont="1" applyBorder="1" applyAlignment="1">
      <alignment vertical="center"/>
    </xf>
    <xf numFmtId="3" fontId="27" fillId="0" borderId="27" xfId="68" applyNumberFormat="1" applyFont="1" applyBorder="1" applyAlignment="1">
      <alignment horizontal="right" vertical="center"/>
    </xf>
    <xf numFmtId="3" fontId="27" fillId="0" borderId="28" xfId="68" applyNumberFormat="1" applyFont="1" applyBorder="1" applyAlignment="1">
      <alignment horizontal="right" vertical="center"/>
    </xf>
    <xf numFmtId="3" fontId="27" fillId="0" borderId="40" xfId="68" applyNumberFormat="1" applyFont="1" applyBorder="1" applyAlignment="1">
      <alignment horizontal="right" vertical="center"/>
    </xf>
    <xf numFmtId="3" fontId="27" fillId="0" borderId="54" xfId="68" applyNumberFormat="1" applyFont="1" applyBorder="1" applyAlignment="1">
      <alignment horizontal="justify" vertical="center"/>
    </xf>
    <xf numFmtId="0" fontId="27" fillId="0" borderId="13" xfId="68" applyFont="1" applyBorder="1" applyAlignment="1">
      <alignment horizontal="left" vertical="center" wrapText="1"/>
    </xf>
    <xf numFmtId="3" fontId="27" fillId="0" borderId="124" xfId="68" applyNumberFormat="1" applyFont="1" applyFill="1" applyBorder="1" applyAlignment="1">
      <alignment vertical="center"/>
    </xf>
    <xf numFmtId="3" fontId="27" fillId="0" borderId="125" xfId="68" applyNumberFormat="1" applyFont="1" applyBorder="1" applyAlignment="1">
      <alignment vertical="center"/>
    </xf>
    <xf numFmtId="0" fontId="27" fillId="0" borderId="26" xfId="94" applyFont="1" applyBorder="1" applyAlignment="1">
      <alignment horizontal="left" vertical="center" wrapText="1"/>
    </xf>
    <xf numFmtId="3" fontId="27" fillId="0" borderId="126" xfId="68" applyNumberFormat="1" applyFont="1" applyBorder="1" applyAlignment="1">
      <alignment horizontal="right" vertical="center"/>
    </xf>
    <xf numFmtId="0" fontId="27" fillId="0" borderId="54" xfId="68" applyFont="1" applyFill="1" applyBorder="1" applyAlignment="1">
      <alignment horizontal="justify" vertical="center" wrapText="1"/>
    </xf>
    <xf numFmtId="0" fontId="27" fillId="0" borderId="4" xfId="94" applyFont="1" applyBorder="1" applyAlignment="1">
      <alignment horizontal="left" vertical="center" wrapText="1"/>
    </xf>
    <xf numFmtId="3" fontId="27" fillId="0" borderId="124" xfId="68" applyNumberFormat="1" applyFont="1" applyBorder="1" applyAlignment="1">
      <alignment vertical="center"/>
    </xf>
    <xf numFmtId="3" fontId="27" fillId="0" borderId="100" xfId="68" applyNumberFormat="1" applyFont="1" applyBorder="1" applyAlignment="1">
      <alignment horizontal="right" vertical="center"/>
    </xf>
    <xf numFmtId="3" fontId="27" fillId="0" borderId="52" xfId="68" applyNumberFormat="1" applyFont="1" applyBorder="1" applyAlignment="1">
      <alignment horizontal="right" vertical="center"/>
    </xf>
    <xf numFmtId="3" fontId="27" fillId="0" borderId="54" xfId="68" applyNumberFormat="1" applyFont="1" applyBorder="1" applyAlignment="1">
      <alignment horizontal="justify" vertical="center" wrapText="1"/>
    </xf>
    <xf numFmtId="3" fontId="27" fillId="0" borderId="54" xfId="68" applyNumberFormat="1" applyFont="1" applyFill="1" applyBorder="1" applyAlignment="1">
      <alignment horizontal="justify" vertical="center" wrapText="1"/>
    </xf>
    <xf numFmtId="0" fontId="27" fillId="0" borderId="0" xfId="1" applyFont="1" applyAlignment="1">
      <alignment vertical="center"/>
    </xf>
    <xf numFmtId="0" fontId="27" fillId="0" borderId="0" xfId="1" applyFont="1" applyAlignment="1">
      <alignment horizontal="center" vertical="center"/>
    </xf>
    <xf numFmtId="0" fontId="27" fillId="0" borderId="0" xfId="1" applyFont="1" applyAlignment="1">
      <alignment vertical="center" wrapText="1"/>
    </xf>
    <xf numFmtId="4" fontId="27" fillId="0" borderId="0" xfId="1" applyNumberFormat="1" applyFont="1" applyAlignment="1">
      <alignment vertical="center"/>
    </xf>
    <xf numFmtId="0" fontId="84" fillId="0" borderId="0" xfId="1" applyFont="1" applyAlignment="1">
      <alignment vertical="center"/>
    </xf>
    <xf numFmtId="0" fontId="27" fillId="0" borderId="0" xfId="1" applyFont="1" applyAlignment="1">
      <alignment horizontal="left" vertical="center"/>
    </xf>
    <xf numFmtId="0" fontId="76" fillId="0" borderId="0" xfId="1" applyFont="1" applyAlignment="1">
      <alignment horizontal="right"/>
    </xf>
    <xf numFmtId="4" fontId="76" fillId="0" borderId="112" xfId="1" applyNumberFormat="1" applyFont="1" applyBorder="1" applyAlignment="1">
      <alignment horizontal="center" vertical="center" wrapText="1"/>
    </xf>
    <xf numFmtId="4" fontId="76" fillId="0" borderId="112" xfId="1" applyNumberFormat="1" applyFont="1" applyFill="1" applyBorder="1" applyAlignment="1">
      <alignment horizontal="center" vertical="center" wrapText="1"/>
    </xf>
    <xf numFmtId="4" fontId="76" fillId="0" borderId="12" xfId="1" applyNumberFormat="1" applyFont="1" applyFill="1" applyBorder="1" applyAlignment="1">
      <alignment horizontal="center" vertical="center" wrapText="1"/>
    </xf>
    <xf numFmtId="4" fontId="27" fillId="0" borderId="0" xfId="1" applyNumberFormat="1" applyFont="1" applyBorder="1" applyAlignment="1">
      <alignment horizontal="center" vertical="center" wrapText="1"/>
    </xf>
    <xf numFmtId="4" fontId="27" fillId="0" borderId="0" xfId="1" applyNumberFormat="1" applyFont="1" applyBorder="1" applyAlignment="1">
      <alignment horizontal="left" vertical="center" wrapText="1"/>
    </xf>
    <xf numFmtId="4" fontId="84" fillId="0" borderId="6" xfId="1" applyNumberFormat="1" applyFont="1" applyBorder="1" applyAlignment="1">
      <alignment horizontal="right" vertical="center"/>
    </xf>
    <xf numFmtId="4" fontId="27" fillId="0" borderId="0" xfId="1" applyNumberFormat="1" applyFont="1" applyBorder="1" applyAlignment="1">
      <alignment horizontal="center" vertical="center"/>
    </xf>
    <xf numFmtId="4" fontId="27" fillId="0" borderId="0" xfId="1" applyNumberFormat="1" applyFont="1" applyBorder="1" applyAlignment="1">
      <alignment horizontal="left" vertical="center"/>
    </xf>
    <xf numFmtId="4" fontId="76" fillId="0" borderId="62" xfId="1" applyNumberFormat="1" applyFont="1" applyBorder="1" applyAlignment="1">
      <alignment vertical="center"/>
    </xf>
    <xf numFmtId="4" fontId="76" fillId="0" borderId="62" xfId="1" applyNumberFormat="1" applyFont="1" applyFill="1" applyBorder="1" applyAlignment="1">
      <alignment vertical="center"/>
    </xf>
    <xf numFmtId="4" fontId="85" fillId="0" borderId="8" xfId="1" applyNumberFormat="1" applyFont="1" applyBorder="1" applyAlignment="1">
      <alignment horizontal="right" vertical="center"/>
    </xf>
    <xf numFmtId="0" fontId="76" fillId="0" borderId="0" xfId="1" applyFont="1" applyAlignment="1">
      <alignment vertical="center" wrapText="1"/>
    </xf>
    <xf numFmtId="4" fontId="76" fillId="0" borderId="0" xfId="1" applyNumberFormat="1" applyFont="1" applyAlignment="1">
      <alignment vertical="center"/>
    </xf>
    <xf numFmtId="0" fontId="85" fillId="0" borderId="0" xfId="1" applyFont="1" applyAlignment="1">
      <alignment vertical="center"/>
    </xf>
    <xf numFmtId="0" fontId="86" fillId="0" borderId="0" xfId="1" applyFont="1" applyAlignment="1">
      <alignment vertical="center"/>
    </xf>
    <xf numFmtId="0" fontId="76" fillId="0" borderId="64" xfId="1" applyFont="1" applyBorder="1" applyAlignment="1">
      <alignment horizontal="center" vertical="center" wrapText="1"/>
    </xf>
    <xf numFmtId="0" fontId="76" fillId="0" borderId="65" xfId="1" applyFont="1" applyBorder="1" applyAlignment="1">
      <alignment horizontal="center" vertical="center" wrapText="1"/>
    </xf>
    <xf numFmtId="4" fontId="76" fillId="0" borderId="65" xfId="1" applyNumberFormat="1" applyFont="1" applyBorder="1" applyAlignment="1">
      <alignment horizontal="center" vertical="center" wrapText="1"/>
    </xf>
    <xf numFmtId="4" fontId="76" fillId="0" borderId="33" xfId="1" applyNumberFormat="1" applyFont="1" applyBorder="1" applyAlignment="1">
      <alignment horizontal="center" vertical="center" wrapText="1"/>
    </xf>
    <xf numFmtId="0" fontId="76" fillId="0" borderId="31" xfId="1" applyFont="1" applyBorder="1" applyAlignment="1"/>
    <xf numFmtId="0" fontId="27" fillId="0" borderId="90" xfId="1" applyFont="1" applyBorder="1" applyAlignment="1">
      <alignment vertical="center" wrapText="1"/>
    </xf>
    <xf numFmtId="4" fontId="27" fillId="0" borderId="90" xfId="1" applyNumberFormat="1" applyFont="1" applyBorder="1" applyAlignment="1">
      <alignment vertical="center"/>
    </xf>
    <xf numFmtId="0" fontId="27" fillId="0" borderId="90" xfId="1" applyFont="1" applyBorder="1" applyAlignment="1">
      <alignment vertical="center"/>
    </xf>
    <xf numFmtId="0" fontId="84" fillId="0" borderId="90" xfId="1" applyFont="1" applyBorder="1" applyAlignment="1">
      <alignment horizontal="right" vertical="center"/>
    </xf>
    <xf numFmtId="0" fontId="27" fillId="0" borderId="90" xfId="1" applyFont="1" applyBorder="1" applyAlignment="1">
      <alignment horizontal="center" vertical="center"/>
    </xf>
    <xf numFmtId="0" fontId="27" fillId="0" borderId="91" xfId="1" applyFont="1" applyBorder="1" applyAlignment="1">
      <alignment horizontal="left"/>
    </xf>
    <xf numFmtId="0" fontId="27" fillId="0" borderId="0" xfId="1" applyFont="1" applyFill="1" applyAlignment="1">
      <alignment vertical="center" wrapText="1"/>
    </xf>
    <xf numFmtId="0" fontId="84" fillId="0" borderId="10" xfId="1" applyFont="1" applyFill="1" applyBorder="1" applyAlignment="1">
      <alignment horizontal="center" vertical="center" wrapText="1"/>
    </xf>
    <xf numFmtId="0" fontId="27" fillId="0" borderId="112" xfId="98" applyFont="1" applyBorder="1" applyAlignment="1">
      <alignment vertical="center" wrapText="1"/>
    </xf>
    <xf numFmtId="4" fontId="27" fillId="0" borderId="112" xfId="98" applyNumberFormat="1" applyFont="1" applyBorder="1" applyAlignment="1">
      <alignment vertical="center"/>
    </xf>
    <xf numFmtId="4" fontId="84" fillId="0" borderId="112" xfId="1" applyNumberFormat="1" applyFont="1" applyBorder="1" applyAlignment="1">
      <alignment horizontal="right" vertical="center"/>
    </xf>
    <xf numFmtId="4" fontId="27" fillId="0" borderId="127" xfId="1" applyNumberFormat="1" applyFont="1" applyBorder="1" applyAlignment="1">
      <alignment horizontal="center" vertical="center" wrapText="1"/>
    </xf>
    <xf numFmtId="0" fontId="27" fillId="0" borderId="12" xfId="1" applyFont="1" applyFill="1" applyBorder="1" applyAlignment="1">
      <alignment horizontal="justify" vertical="center" wrapText="1"/>
    </xf>
    <xf numFmtId="0" fontId="84" fillId="0" borderId="5" xfId="1" applyFont="1" applyFill="1" applyBorder="1" applyAlignment="1">
      <alignment horizontal="center" vertical="center" wrapText="1"/>
    </xf>
    <xf numFmtId="0" fontId="27" fillId="0" borderId="4" xfId="98" applyFont="1" applyBorder="1" applyAlignment="1">
      <alignment vertical="center" wrapText="1"/>
    </xf>
    <xf numFmtId="4" fontId="27" fillId="0" borderId="4" xfId="98" applyNumberFormat="1" applyFont="1" applyBorder="1" applyAlignment="1">
      <alignment vertical="center"/>
    </xf>
    <xf numFmtId="4" fontId="84" fillId="0" borderId="28" xfId="1" applyNumberFormat="1" applyFont="1" applyBorder="1" applyAlignment="1">
      <alignment horizontal="right" vertical="center"/>
    </xf>
    <xf numFmtId="4" fontId="27" fillId="0" borderId="26" xfId="1" applyNumberFormat="1" applyFont="1" applyBorder="1" applyAlignment="1">
      <alignment horizontal="center" vertical="center" wrapText="1"/>
    </xf>
    <xf numFmtId="0" fontId="27" fillId="0" borderId="6" xfId="1" applyFont="1" applyFill="1" applyBorder="1" applyAlignment="1">
      <alignment horizontal="justify" vertical="center" wrapText="1"/>
    </xf>
    <xf numFmtId="4" fontId="27" fillId="0" borderId="26" xfId="1" applyNumberFormat="1" applyFont="1" applyFill="1" applyBorder="1" applyAlignment="1">
      <alignment horizontal="center" vertical="center" wrapText="1"/>
    </xf>
    <xf numFmtId="0" fontId="27" fillId="0" borderId="40" xfId="1" applyFont="1" applyFill="1" applyBorder="1" applyAlignment="1">
      <alignment horizontal="justify" vertical="center" wrapText="1"/>
    </xf>
    <xf numFmtId="4" fontId="84" fillId="0" borderId="4" xfId="1" applyNumberFormat="1" applyFont="1" applyBorder="1" applyAlignment="1">
      <alignment horizontal="right" vertical="center"/>
    </xf>
    <xf numFmtId="4" fontId="27" fillId="0" borderId="101" xfId="1" applyNumberFormat="1" applyFont="1" applyFill="1" applyBorder="1" applyAlignment="1">
      <alignment horizontal="center" vertical="center" wrapText="1"/>
    </xf>
    <xf numFmtId="0" fontId="87" fillId="0" borderId="0" xfId="1" applyFont="1" applyFill="1" applyAlignment="1">
      <alignment vertical="center" wrapText="1"/>
    </xf>
    <xf numFmtId="0" fontId="27" fillId="0" borderId="57" xfId="1" applyFont="1" applyFill="1" applyBorder="1" applyAlignment="1">
      <alignment horizontal="justify" vertical="center" wrapText="1"/>
    </xf>
    <xf numFmtId="4" fontId="27" fillId="0" borderId="4" xfId="1" applyNumberFormat="1" applyFont="1" applyFill="1" applyBorder="1" applyAlignment="1">
      <alignment horizontal="center" vertical="center" wrapText="1"/>
    </xf>
    <xf numFmtId="0" fontId="27" fillId="0" borderId="28" xfId="98" applyFont="1" applyBorder="1" applyAlignment="1">
      <alignment vertical="center" wrapText="1"/>
    </xf>
    <xf numFmtId="4" fontId="27" fillId="0" borderId="28" xfId="98" applyNumberFormat="1" applyFont="1" applyBorder="1" applyAlignment="1">
      <alignment vertical="center"/>
    </xf>
    <xf numFmtId="4" fontId="84" fillId="0" borderId="52" xfId="1" applyNumberFormat="1" applyFont="1" applyBorder="1" applyAlignment="1">
      <alignment horizontal="right" vertical="center"/>
    </xf>
    <xf numFmtId="0" fontId="27" fillId="0" borderId="13" xfId="1" applyFont="1" applyFill="1" applyBorder="1" applyAlignment="1">
      <alignment vertical="center" wrapText="1"/>
    </xf>
    <xf numFmtId="4" fontId="27" fillId="0" borderId="4" xfId="98" applyNumberFormat="1" applyFont="1" applyFill="1" applyBorder="1" applyAlignment="1">
      <alignment vertical="center"/>
    </xf>
    <xf numFmtId="0" fontId="71" fillId="0" borderId="0" xfId="97" applyFont="1" applyAlignment="1">
      <alignment vertical="center"/>
    </xf>
    <xf numFmtId="4" fontId="27" fillId="0" borderId="4" xfId="1" applyNumberFormat="1" applyFont="1" applyBorder="1" applyAlignment="1">
      <alignment vertical="center" wrapText="1"/>
    </xf>
    <xf numFmtId="0" fontId="88" fillId="0" borderId="0" xfId="97" applyFont="1" applyAlignment="1">
      <alignment vertical="center"/>
    </xf>
    <xf numFmtId="0" fontId="21" fillId="0" borderId="0" xfId="97" applyFont="1" applyAlignment="1">
      <alignment vertical="center"/>
    </xf>
    <xf numFmtId="4" fontId="76" fillId="0" borderId="62" xfId="1" applyNumberFormat="1" applyFont="1" applyBorder="1" applyAlignment="1">
      <alignment horizontal="right" vertical="center" wrapText="1"/>
    </xf>
    <xf numFmtId="4" fontId="85" fillId="0" borderId="24" xfId="1" applyNumberFormat="1" applyFont="1" applyBorder="1" applyAlignment="1">
      <alignment horizontal="right" vertical="center" wrapText="1"/>
    </xf>
    <xf numFmtId="4" fontId="27" fillId="0" borderId="62" xfId="1" applyNumberFormat="1" applyFont="1" applyBorder="1" applyAlignment="1">
      <alignment horizontal="center" vertical="center" wrapText="1"/>
    </xf>
    <xf numFmtId="0" fontId="27" fillId="0" borderId="8" xfId="1" applyFont="1" applyFill="1" applyBorder="1" applyAlignment="1">
      <alignment horizontal="justify" vertical="center" wrapText="1"/>
    </xf>
    <xf numFmtId="0" fontId="76" fillId="0" borderId="90" xfId="1" applyFont="1" applyBorder="1" applyAlignment="1">
      <alignment vertical="center" wrapText="1"/>
    </xf>
    <xf numFmtId="4" fontId="76" fillId="0" borderId="90" xfId="1" applyNumberFormat="1" applyFont="1" applyBorder="1" applyAlignment="1">
      <alignment vertical="center"/>
    </xf>
    <xf numFmtId="0" fontId="76" fillId="0" borderId="90" xfId="1" applyFont="1" applyBorder="1" applyAlignment="1">
      <alignment vertical="center"/>
    </xf>
    <xf numFmtId="0" fontId="27" fillId="0" borderId="33" xfId="1" applyFont="1" applyFill="1" applyBorder="1" applyAlignment="1">
      <alignment horizontal="justify" vertical="center" wrapText="1"/>
    </xf>
    <xf numFmtId="0" fontId="84" fillId="0" borderId="27" xfId="1" applyFont="1" applyFill="1" applyBorder="1" applyAlignment="1">
      <alignment horizontal="center" vertical="center" wrapText="1"/>
    </xf>
    <xf numFmtId="4" fontId="27" fillId="0" borderId="28" xfId="1" applyNumberFormat="1" applyFont="1" applyFill="1" applyBorder="1" applyAlignment="1">
      <alignment horizontal="center" vertical="center" wrapText="1"/>
    </xf>
    <xf numFmtId="0" fontId="27" fillId="0" borderId="4" xfId="98" applyFont="1" applyFill="1" applyBorder="1" applyAlignment="1">
      <alignment vertical="center" wrapText="1"/>
    </xf>
    <xf numFmtId="0" fontId="27" fillId="0" borderId="0" xfId="1" applyFont="1" applyFill="1" applyAlignment="1">
      <alignment vertical="center"/>
    </xf>
    <xf numFmtId="4" fontId="27" fillId="0" borderId="62" xfId="1" applyNumberFormat="1" applyFont="1" applyFill="1" applyBorder="1" applyAlignment="1">
      <alignment horizontal="center" vertical="center" wrapText="1"/>
    </xf>
    <xf numFmtId="0" fontId="76" fillId="0" borderId="36" xfId="1" applyFont="1" applyBorder="1" applyAlignment="1"/>
    <xf numFmtId="0" fontId="76" fillId="24" borderId="58" xfId="1" applyFont="1" applyFill="1" applyBorder="1" applyAlignment="1">
      <alignment vertical="center" wrapText="1"/>
    </xf>
    <xf numFmtId="4" fontId="76" fillId="0" borderId="58" xfId="1" applyNumberFormat="1" applyFont="1" applyBorder="1" applyAlignment="1">
      <alignment vertical="center"/>
    </xf>
    <xf numFmtId="0" fontId="76" fillId="0" borderId="58" xfId="1" applyFont="1" applyBorder="1" applyAlignment="1">
      <alignment vertical="center"/>
    </xf>
    <xf numFmtId="0" fontId="84" fillId="0" borderId="58" xfId="1" applyFont="1" applyBorder="1" applyAlignment="1">
      <alignment horizontal="right" vertical="center"/>
    </xf>
    <xf numFmtId="0" fontId="27" fillId="0" borderId="58" xfId="1" applyFont="1" applyFill="1" applyBorder="1" applyAlignment="1">
      <alignment horizontal="center" vertical="center"/>
    </xf>
    <xf numFmtId="0" fontId="27" fillId="0" borderId="59" xfId="1" applyFont="1" applyFill="1" applyBorder="1" applyAlignment="1">
      <alignment horizontal="justify" vertical="center" wrapText="1"/>
    </xf>
    <xf numFmtId="4" fontId="27" fillId="0" borderId="112" xfId="1" applyNumberFormat="1" applyFont="1" applyFill="1" applyBorder="1" applyAlignment="1">
      <alignment horizontal="center" vertical="center" wrapText="1"/>
    </xf>
    <xf numFmtId="4" fontId="27" fillId="0" borderId="4" xfId="1" applyNumberFormat="1" applyFont="1" applyBorder="1" applyAlignment="1">
      <alignment horizontal="center" vertical="center" wrapText="1"/>
    </xf>
    <xf numFmtId="4" fontId="27" fillId="24" borderId="4" xfId="1" applyNumberFormat="1" applyFont="1" applyFill="1" applyBorder="1" applyAlignment="1">
      <alignment horizontal="center" vertical="center" wrapText="1"/>
    </xf>
    <xf numFmtId="4" fontId="76" fillId="24" borderId="62" xfId="1" applyNumberFormat="1" applyFont="1" applyFill="1" applyBorder="1" applyAlignment="1">
      <alignment horizontal="right" vertical="center" wrapText="1"/>
    </xf>
    <xf numFmtId="4" fontId="85" fillId="0" borderId="62" xfId="1" applyNumberFormat="1" applyFont="1" applyBorder="1" applyAlignment="1">
      <alignment horizontal="right" vertical="center" wrapText="1"/>
    </xf>
    <xf numFmtId="4" fontId="27" fillId="0" borderId="8" xfId="1" applyNumberFormat="1" applyFont="1" applyFill="1" applyBorder="1" applyAlignment="1">
      <alignment horizontal="justify" vertical="center" wrapText="1"/>
    </xf>
    <xf numFmtId="0" fontId="27" fillId="0" borderId="91" xfId="1" applyFont="1" applyFill="1" applyBorder="1" applyAlignment="1">
      <alignment horizontal="justify" vertical="center" wrapText="1"/>
    </xf>
    <xf numFmtId="4" fontId="27" fillId="0" borderId="28" xfId="1" applyNumberFormat="1" applyFont="1" applyBorder="1" applyAlignment="1">
      <alignment horizontal="center" vertical="center" wrapText="1"/>
    </xf>
    <xf numFmtId="4" fontId="27" fillId="0" borderId="8" xfId="1" applyNumberFormat="1" applyFont="1" applyBorder="1" applyAlignment="1">
      <alignment horizontal="justify" vertical="center" wrapText="1"/>
    </xf>
    <xf numFmtId="4" fontId="27" fillId="0" borderId="0" xfId="1" applyNumberFormat="1" applyFont="1" applyAlignment="1">
      <alignment vertical="center" wrapText="1"/>
    </xf>
    <xf numFmtId="4" fontId="84" fillId="0" borderId="0" xfId="1" applyNumberFormat="1" applyFont="1" applyAlignment="1">
      <alignment vertical="center"/>
    </xf>
    <xf numFmtId="4" fontId="27" fillId="0" borderId="0" xfId="1" applyNumberFormat="1" applyFont="1" applyAlignment="1">
      <alignment horizontal="center" vertical="center"/>
    </xf>
    <xf numFmtId="4" fontId="27" fillId="0" borderId="0" xfId="1" applyNumberFormat="1" applyFont="1" applyAlignment="1">
      <alignment horizontal="left" vertical="center"/>
    </xf>
    <xf numFmtId="4" fontId="86" fillId="0" borderId="0" xfId="1" applyNumberFormat="1" applyFont="1" applyAlignment="1">
      <alignment vertical="center"/>
    </xf>
    <xf numFmtId="4" fontId="76" fillId="0" borderId="12" xfId="1" applyNumberFormat="1" applyFont="1" applyBorder="1" applyAlignment="1">
      <alignment horizontal="center" vertical="center" wrapText="1"/>
    </xf>
    <xf numFmtId="4" fontId="27" fillId="0" borderId="0" xfId="1" applyNumberFormat="1" applyFont="1" applyAlignment="1">
      <alignment horizontal="center" vertical="center" wrapText="1"/>
    </xf>
    <xf numFmtId="4" fontId="27" fillId="0" borderId="0" xfId="1" applyNumberFormat="1" applyFont="1" applyAlignment="1">
      <alignment horizontal="left" vertical="center" wrapText="1"/>
    </xf>
    <xf numFmtId="0" fontId="76" fillId="0" borderId="31" xfId="1" applyFont="1" applyBorder="1"/>
    <xf numFmtId="0" fontId="84" fillId="0" borderId="10" xfId="1" applyFont="1" applyBorder="1" applyAlignment="1">
      <alignment horizontal="center" vertical="center" wrapText="1"/>
    </xf>
    <xf numFmtId="4" fontId="84" fillId="0" borderId="107" xfId="1" applyNumberFormat="1" applyFont="1" applyBorder="1" applyAlignment="1">
      <alignment horizontal="right" vertical="center"/>
    </xf>
    <xf numFmtId="0" fontId="27" fillId="0" borderId="12" xfId="1" applyFont="1" applyBorder="1" applyAlignment="1">
      <alignment horizontal="justify" vertical="center" wrapText="1"/>
    </xf>
    <xf numFmtId="0" fontId="84" fillId="0" borderId="5" xfId="1" applyFont="1" applyBorder="1" applyAlignment="1">
      <alignment horizontal="center" vertical="center" wrapText="1"/>
    </xf>
    <xf numFmtId="0" fontId="27" fillId="0" borderId="57" xfId="1" applyFont="1" applyBorder="1" applyAlignment="1">
      <alignment horizontal="justify" vertical="center" wrapText="1"/>
    </xf>
    <xf numFmtId="0" fontId="27" fillId="0" borderId="6" xfId="1" applyFont="1" applyBorder="1" applyAlignment="1">
      <alignment horizontal="justify" vertical="center" wrapText="1"/>
    </xf>
    <xf numFmtId="4" fontId="27" fillId="0" borderId="101" xfId="1" applyNumberFormat="1" applyFont="1" applyBorder="1" applyAlignment="1">
      <alignment horizontal="center" vertical="center" wrapText="1"/>
    </xf>
    <xf numFmtId="0" fontId="87" fillId="0" borderId="0" xfId="1" applyFont="1" applyAlignment="1">
      <alignment vertical="center" wrapText="1"/>
    </xf>
    <xf numFmtId="0" fontId="27" fillId="0" borderId="4" xfId="1" applyFont="1" applyBorder="1" applyAlignment="1">
      <alignment vertical="center" wrapText="1"/>
    </xf>
    <xf numFmtId="0" fontId="27" fillId="29" borderId="13" xfId="98" applyFont="1" applyFill="1" applyBorder="1" applyAlignment="1">
      <alignment vertical="center" wrapText="1"/>
    </xf>
    <xf numFmtId="0" fontId="27" fillId="0" borderId="13" xfId="1" applyFont="1" applyBorder="1" applyAlignment="1">
      <alignment vertical="center" wrapText="1"/>
    </xf>
    <xf numFmtId="0" fontId="27" fillId="0" borderId="8" xfId="1" applyFont="1" applyBorder="1" applyAlignment="1">
      <alignment horizontal="justify" vertical="center" wrapText="1"/>
    </xf>
    <xf numFmtId="0" fontId="76" fillId="0" borderId="36" xfId="1" applyFont="1" applyBorder="1"/>
    <xf numFmtId="0" fontId="27" fillId="0" borderId="58" xfId="1" applyFont="1" applyBorder="1" applyAlignment="1">
      <alignment horizontal="center" vertical="center"/>
    </xf>
    <xf numFmtId="0" fontId="27" fillId="0" borderId="59" xfId="1" applyFont="1" applyBorder="1" applyAlignment="1">
      <alignment horizontal="justify" vertical="center" wrapText="1"/>
    </xf>
    <xf numFmtId="4" fontId="27" fillId="0" borderId="112" xfId="1" applyNumberFormat="1" applyFont="1" applyBorder="1" applyAlignment="1">
      <alignment horizontal="center" vertical="center" wrapText="1"/>
    </xf>
    <xf numFmtId="0" fontId="79" fillId="0" borderId="12" xfId="98" applyFont="1" applyBorder="1" applyAlignment="1">
      <alignment horizontal="justify" vertical="center" wrapText="1"/>
    </xf>
    <xf numFmtId="0" fontId="27" fillId="0" borderId="91" xfId="1" applyFont="1" applyBorder="1" applyAlignment="1">
      <alignment horizontal="justify" vertical="center" wrapText="1"/>
    </xf>
    <xf numFmtId="4" fontId="27" fillId="0" borderId="8" xfId="1" applyNumberFormat="1" applyFont="1" applyBorder="1" applyAlignment="1">
      <alignment horizontal="left" vertical="center" wrapText="1"/>
    </xf>
    <xf numFmtId="0" fontId="27" fillId="0" borderId="5" xfId="1" applyFont="1" applyBorder="1" applyAlignment="1">
      <alignment horizontal="left" vertical="center"/>
    </xf>
    <xf numFmtId="0" fontId="27" fillId="0" borderId="4" xfId="1" applyFont="1" applyBorder="1" applyAlignment="1">
      <alignment horizontal="left" vertical="center" wrapText="1"/>
    </xf>
    <xf numFmtId="0" fontId="89" fillId="0" borderId="0" xfId="98" applyFont="1"/>
    <xf numFmtId="0" fontId="27" fillId="0" borderId="0" xfId="1" applyFont="1" applyFill="1" applyBorder="1" applyAlignment="1">
      <alignment horizontal="justify" vertical="center" wrapText="1"/>
    </xf>
    <xf numFmtId="4" fontId="84" fillId="0" borderId="28" xfId="1" applyNumberFormat="1" applyFont="1" applyFill="1" applyBorder="1" applyAlignment="1">
      <alignment horizontal="right" vertical="center"/>
    </xf>
    <xf numFmtId="0" fontId="27" fillId="0" borderId="13" xfId="98" applyFont="1" applyFill="1" applyBorder="1" applyAlignment="1">
      <alignment vertical="center" wrapText="1"/>
    </xf>
    <xf numFmtId="4" fontId="27" fillId="0" borderId="4" xfId="1" applyNumberFormat="1" applyFont="1" applyFill="1" applyBorder="1" applyAlignment="1">
      <alignment vertical="center" wrapText="1"/>
    </xf>
    <xf numFmtId="0" fontId="27" fillId="0" borderId="90" xfId="1" applyFont="1" applyFill="1" applyBorder="1" applyAlignment="1">
      <alignment horizontal="center" vertical="center"/>
    </xf>
    <xf numFmtId="0" fontId="27" fillId="0" borderId="1" xfId="1" applyFont="1" applyFill="1" applyBorder="1" applyAlignment="1">
      <alignment vertical="center" wrapText="1"/>
    </xf>
    <xf numFmtId="4" fontId="27" fillId="0" borderId="28" xfId="1" applyNumberFormat="1" applyFont="1" applyBorder="1" applyAlignment="1">
      <alignment vertical="center" wrapText="1"/>
    </xf>
    <xf numFmtId="4" fontId="76" fillId="0" borderId="62" xfId="1" applyNumberFormat="1" applyFont="1" applyFill="1" applyBorder="1" applyAlignment="1">
      <alignment horizontal="right" vertical="center" wrapText="1"/>
    </xf>
    <xf numFmtId="4" fontId="85" fillId="0" borderId="62" xfId="1" applyNumberFormat="1" applyFont="1" applyFill="1" applyBorder="1" applyAlignment="1">
      <alignment horizontal="right" vertical="center" wrapText="1"/>
    </xf>
    <xf numFmtId="0" fontId="27" fillId="0" borderId="12" xfId="98" applyFont="1" applyFill="1" applyBorder="1" applyAlignment="1">
      <alignment horizontal="justify" vertical="center" wrapText="1"/>
    </xf>
    <xf numFmtId="0" fontId="27" fillId="0" borderId="57" xfId="98" applyFont="1" applyFill="1" applyBorder="1" applyAlignment="1">
      <alignment horizontal="justify" vertical="center" wrapText="1"/>
    </xf>
    <xf numFmtId="0" fontId="27" fillId="0" borderId="6" xfId="98" applyFont="1" applyFill="1" applyBorder="1" applyAlignment="1">
      <alignment horizontal="justify" vertical="center" wrapText="1"/>
    </xf>
    <xf numFmtId="164" fontId="27" fillId="0" borderId="0" xfId="1" applyNumberFormat="1" applyFont="1"/>
    <xf numFmtId="164" fontId="27" fillId="0" borderId="0" xfId="1" applyNumberFormat="1" applyFont="1" applyAlignment="1">
      <alignment vertical="center"/>
    </xf>
    <xf numFmtId="164" fontId="76" fillId="0" borderId="0" xfId="1" applyNumberFormat="1" applyFont="1" applyAlignment="1">
      <alignment vertical="center"/>
    </xf>
    <xf numFmtId="4" fontId="76" fillId="0" borderId="33" xfId="1" applyNumberFormat="1" applyFont="1" applyFill="1" applyBorder="1" applyAlignment="1">
      <alignment horizontal="center" vertical="center" wrapText="1"/>
    </xf>
    <xf numFmtId="164" fontId="27" fillId="0" borderId="0" xfId="1" applyNumberFormat="1" applyFont="1" applyAlignment="1">
      <alignment vertical="center" wrapText="1"/>
    </xf>
    <xf numFmtId="4" fontId="1" fillId="0" borderId="0" xfId="98" applyNumberFormat="1"/>
    <xf numFmtId="4" fontId="75" fillId="0" borderId="0" xfId="98" applyNumberFormat="1" applyFont="1" applyAlignment="1">
      <alignment vertical="center"/>
    </xf>
    <xf numFmtId="0" fontId="27" fillId="0" borderId="40" xfId="1" applyFont="1" applyBorder="1" applyAlignment="1">
      <alignment horizontal="justify" vertical="center" wrapText="1"/>
    </xf>
    <xf numFmtId="4" fontId="90" fillId="0" borderId="0" xfId="98" applyNumberFormat="1" applyFont="1"/>
    <xf numFmtId="4" fontId="87" fillId="0" borderId="0" xfId="1" applyNumberFormat="1" applyFont="1" applyAlignment="1">
      <alignment vertical="center" wrapText="1"/>
    </xf>
    <xf numFmtId="0" fontId="27" fillId="0" borderId="33" xfId="1" applyFont="1" applyBorder="1" applyAlignment="1">
      <alignment horizontal="justify" vertical="center" wrapText="1"/>
    </xf>
    <xf numFmtId="0" fontId="84" fillId="0" borderId="27" xfId="1" applyFont="1" applyBorder="1" applyAlignment="1">
      <alignment horizontal="center" vertical="center" wrapText="1"/>
    </xf>
    <xf numFmtId="0" fontId="79" fillId="0" borderId="6" xfId="98" applyFont="1" applyBorder="1" applyAlignment="1">
      <alignment horizontal="justify" vertical="center" wrapText="1"/>
    </xf>
    <xf numFmtId="0" fontId="27" fillId="0" borderId="6" xfId="98" applyFont="1" applyBorder="1" applyAlignment="1">
      <alignment horizontal="justify" vertical="center" wrapText="1"/>
    </xf>
    <xf numFmtId="0" fontId="79" fillId="0" borderId="13" xfId="99" applyFont="1" applyBorder="1" applyAlignment="1">
      <alignment vertical="center" wrapText="1"/>
    </xf>
    <xf numFmtId="0" fontId="79" fillId="0" borderId="13" xfId="1" applyFont="1" applyBorder="1" applyAlignment="1">
      <alignment vertical="center" wrapText="1"/>
    </xf>
    <xf numFmtId="0" fontId="27" fillId="0" borderId="1" xfId="1" applyFont="1" applyBorder="1" applyAlignment="1">
      <alignment vertical="center" wrapText="1"/>
    </xf>
    <xf numFmtId="0" fontId="91" fillId="0" borderId="0" xfId="99" applyFont="1"/>
    <xf numFmtId="0" fontId="27" fillId="0" borderId="4" xfId="99" applyFont="1" applyBorder="1" applyAlignment="1">
      <alignment vertical="center" wrapText="1"/>
    </xf>
    <xf numFmtId="4" fontId="27" fillId="0" borderId="4" xfId="99" applyNumberFormat="1" applyFont="1" applyBorder="1" applyAlignment="1">
      <alignment vertical="center"/>
    </xf>
    <xf numFmtId="0" fontId="27" fillId="0" borderId="101" xfId="99" applyFont="1" applyBorder="1" applyAlignment="1">
      <alignment horizontal="center" vertical="center" wrapText="1"/>
    </xf>
    <xf numFmtId="0" fontId="27" fillId="0" borderId="6" xfId="99" applyFont="1" applyBorder="1" applyAlignment="1">
      <alignment horizontal="justify" vertical="center" wrapText="1"/>
    </xf>
    <xf numFmtId="0" fontId="79" fillId="0" borderId="6" xfId="99" applyFont="1" applyBorder="1" applyAlignment="1">
      <alignment horizontal="justify" vertical="center" wrapText="1"/>
    </xf>
    <xf numFmtId="2" fontId="79" fillId="0" borderId="6" xfId="99" applyNumberFormat="1" applyFont="1" applyBorder="1" applyAlignment="1">
      <alignment horizontal="justify" vertical="center" wrapText="1"/>
    </xf>
    <xf numFmtId="0" fontId="92" fillId="0" borderId="0" xfId="99" applyFont="1"/>
    <xf numFmtId="0" fontId="27" fillId="0" borderId="53" xfId="99" applyFont="1" applyBorder="1" applyAlignment="1">
      <alignment horizontal="justify" vertical="center" wrapText="1"/>
    </xf>
    <xf numFmtId="0" fontId="27" fillId="29" borderId="13" xfId="99" applyFont="1" applyFill="1" applyBorder="1" applyAlignment="1">
      <alignment vertical="center" wrapText="1"/>
    </xf>
    <xf numFmtId="0" fontId="27" fillId="0" borderId="25" xfId="99" applyFont="1" applyBorder="1" applyAlignment="1">
      <alignment horizontal="center" vertical="center" wrapText="1"/>
    </xf>
    <xf numFmtId="0" fontId="27" fillId="0" borderId="35" xfId="99" applyFont="1" applyBorder="1" applyAlignment="1">
      <alignment horizontal="justify" vertical="center" wrapText="1"/>
    </xf>
    <xf numFmtId="4" fontId="84" fillId="0" borderId="1" xfId="1" applyNumberFormat="1" applyFont="1" applyBorder="1" applyAlignment="1">
      <alignment horizontal="right" vertical="center"/>
    </xf>
    <xf numFmtId="0" fontId="27" fillId="30" borderId="4" xfId="99" applyFont="1" applyFill="1" applyBorder="1" applyAlignment="1">
      <alignment horizontal="center" vertical="center" wrapText="1"/>
    </xf>
    <xf numFmtId="0" fontId="27" fillId="30" borderId="6" xfId="99" applyFont="1" applyFill="1" applyBorder="1" applyAlignment="1">
      <alignment horizontal="justify" vertical="center" wrapText="1"/>
    </xf>
    <xf numFmtId="0" fontId="27" fillId="0" borderId="26" xfId="99" applyFont="1" applyBorder="1" applyAlignment="1">
      <alignment horizontal="center" vertical="center" wrapText="1"/>
    </xf>
    <xf numFmtId="0" fontId="93" fillId="0" borderId="4" xfId="99" applyFont="1" applyBorder="1" applyAlignment="1">
      <alignment wrapText="1"/>
    </xf>
    <xf numFmtId="0" fontId="27" fillId="31" borderId="0" xfId="1" applyFont="1" applyFill="1" applyBorder="1" applyAlignment="1">
      <alignment horizontal="justify" vertical="center" wrapText="1"/>
    </xf>
    <xf numFmtId="0" fontId="93" fillId="0" borderId="4" xfId="99" applyFont="1" applyBorder="1"/>
    <xf numFmtId="0" fontId="27" fillId="0" borderId="28" xfId="99" applyFont="1" applyBorder="1" applyAlignment="1">
      <alignment vertical="center" wrapText="1"/>
    </xf>
    <xf numFmtId="4" fontId="27" fillId="0" borderId="28" xfId="99" applyNumberFormat="1" applyFont="1" applyBorder="1" applyAlignment="1">
      <alignment vertical="center"/>
    </xf>
    <xf numFmtId="4" fontId="27" fillId="0" borderId="4" xfId="99" applyNumberFormat="1" applyFont="1" applyFill="1" applyBorder="1" applyAlignment="1">
      <alignment vertical="center"/>
    </xf>
    <xf numFmtId="0" fontId="93" fillId="0" borderId="6" xfId="99" applyFont="1" applyFill="1" applyBorder="1" applyAlignment="1">
      <alignment horizontal="justify" vertical="center" wrapText="1"/>
    </xf>
    <xf numFmtId="0" fontId="27" fillId="0" borderId="4" xfId="99" applyFont="1" applyBorder="1" applyAlignment="1">
      <alignment horizontal="justify" vertical="center" wrapText="1"/>
    </xf>
    <xf numFmtId="0" fontId="27" fillId="0" borderId="6" xfId="100" applyFont="1" applyBorder="1" applyAlignment="1">
      <alignment horizontal="justify" vertical="center" wrapText="1"/>
    </xf>
    <xf numFmtId="0" fontId="27" fillId="0" borderId="40" xfId="100" applyFont="1" applyBorder="1" applyAlignment="1">
      <alignment horizontal="justify" vertical="center" wrapText="1"/>
    </xf>
    <xf numFmtId="0" fontId="27" fillId="29" borderId="6" xfId="99" applyFont="1" applyFill="1" applyBorder="1" applyAlignment="1">
      <alignment horizontal="justify" vertical="center" wrapText="1"/>
    </xf>
    <xf numFmtId="0" fontId="91" fillId="0" borderId="6" xfId="99" applyFont="1" applyBorder="1" applyAlignment="1">
      <alignment horizontal="justify" vertical="center" wrapText="1"/>
    </xf>
    <xf numFmtId="4" fontId="27" fillId="0" borderId="0" xfId="1" applyNumberFormat="1" applyFont="1"/>
    <xf numFmtId="4" fontId="76" fillId="0" borderId="0" xfId="1" applyNumberFormat="1" applyFont="1" applyAlignment="1">
      <alignment horizontal="center" vertical="center" wrapText="1"/>
    </xf>
    <xf numFmtId="4" fontId="94" fillId="0" borderId="0" xfId="1" applyNumberFormat="1" applyFont="1" applyAlignment="1">
      <alignment vertical="center"/>
    </xf>
    <xf numFmtId="4" fontId="95" fillId="0" borderId="0" xfId="1" applyNumberFormat="1" applyFont="1" applyAlignment="1">
      <alignment vertical="center"/>
    </xf>
    <xf numFmtId="0" fontId="27" fillId="0" borderId="4" xfId="100" applyFont="1" applyBorder="1" applyAlignment="1">
      <alignment vertical="center" wrapText="1"/>
    </xf>
    <xf numFmtId="4" fontId="27" fillId="0" borderId="4" xfId="100" applyNumberFormat="1" applyFont="1" applyBorder="1" applyAlignment="1">
      <alignment vertical="center"/>
    </xf>
    <xf numFmtId="0" fontId="27" fillId="0" borderId="57" xfId="100" applyFont="1" applyBorder="1" applyAlignment="1">
      <alignment horizontal="justify" vertical="center" wrapText="1"/>
    </xf>
    <xf numFmtId="0" fontId="27" fillId="29" borderId="57" xfId="1" applyFont="1" applyFill="1" applyBorder="1" applyAlignment="1">
      <alignment horizontal="justify" vertical="center" wrapText="1"/>
    </xf>
    <xf numFmtId="0" fontId="27" fillId="0" borderId="6" xfId="100" applyFont="1" applyFill="1" applyBorder="1" applyAlignment="1">
      <alignment horizontal="justify" vertical="center" wrapText="1"/>
    </xf>
    <xf numFmtId="0" fontId="27" fillId="29" borderId="13" xfId="100" applyFont="1" applyFill="1" applyBorder="1" applyAlignment="1">
      <alignment vertical="center" wrapText="1"/>
    </xf>
    <xf numFmtId="0" fontId="27" fillId="29" borderId="13" xfId="1" applyFont="1" applyFill="1" applyBorder="1" applyAlignment="1">
      <alignment vertical="center" wrapText="1"/>
    </xf>
    <xf numFmtId="4" fontId="27" fillId="29" borderId="4" xfId="1" applyNumberFormat="1" applyFont="1" applyFill="1" applyBorder="1" applyAlignment="1">
      <alignment vertical="center" wrapText="1"/>
    </xf>
    <xf numFmtId="4" fontId="84" fillId="29" borderId="28" xfId="1" applyNumberFormat="1" applyFont="1" applyFill="1" applyBorder="1" applyAlignment="1">
      <alignment horizontal="right" vertical="center"/>
    </xf>
    <xf numFmtId="4" fontId="27" fillId="29" borderId="101" xfId="1" applyNumberFormat="1" applyFont="1" applyFill="1" applyBorder="1" applyAlignment="1">
      <alignment horizontal="center" vertical="center" wrapText="1"/>
    </xf>
    <xf numFmtId="0" fontId="27" fillId="29" borderId="6" xfId="1" applyFont="1" applyFill="1" applyBorder="1" applyAlignment="1">
      <alignment horizontal="justify" vertical="center" wrapText="1"/>
    </xf>
    <xf numFmtId="0" fontId="21" fillId="0" borderId="0" xfId="100" applyFont="1"/>
    <xf numFmtId="4" fontId="76" fillId="0" borderId="0" xfId="1" applyNumberFormat="1" applyFont="1" applyAlignment="1">
      <alignment vertical="center" wrapText="1"/>
    </xf>
    <xf numFmtId="0" fontId="27" fillId="0" borderId="28" xfId="100" applyFont="1" applyBorder="1" applyAlignment="1">
      <alignment vertical="center" wrapText="1"/>
    </xf>
    <xf numFmtId="4" fontId="27" fillId="0" borderId="28" xfId="100" applyNumberFormat="1" applyFont="1" applyBorder="1" applyAlignment="1">
      <alignment vertical="center"/>
    </xf>
    <xf numFmtId="0" fontId="27" fillId="0" borderId="53" xfId="1" applyFont="1" applyBorder="1" applyAlignment="1">
      <alignment horizontal="justify" vertical="center" wrapText="1"/>
    </xf>
    <xf numFmtId="0" fontId="79" fillId="0" borderId="4" xfId="100" applyFont="1" applyFill="1" applyBorder="1" applyAlignment="1">
      <alignment vertical="center" wrapText="1"/>
    </xf>
    <xf numFmtId="4" fontId="79" fillId="0" borderId="4" xfId="100" applyNumberFormat="1" applyFont="1" applyFill="1" applyBorder="1" applyAlignment="1">
      <alignment vertical="center"/>
    </xf>
    <xf numFmtId="0" fontId="27" fillId="0" borderId="4" xfId="100" applyFont="1" applyFill="1" applyBorder="1" applyAlignment="1">
      <alignment vertical="center" wrapText="1"/>
    </xf>
    <xf numFmtId="0" fontId="70" fillId="0" borderId="0" xfId="101" applyFont="1" applyAlignment="1">
      <alignment vertical="center"/>
    </xf>
    <xf numFmtId="174" fontId="70" fillId="0" borderId="0" xfId="101" applyNumberFormat="1" applyFont="1" applyAlignment="1">
      <alignment vertical="center"/>
    </xf>
    <xf numFmtId="0" fontId="70" fillId="0" borderId="0" xfId="101" applyFont="1" applyAlignment="1">
      <alignment vertical="center" wrapText="1"/>
    </xf>
    <xf numFmtId="4" fontId="21" fillId="0" borderId="0" xfId="101" applyNumberFormat="1" applyFont="1" applyAlignment="1">
      <alignment horizontal="right"/>
    </xf>
    <xf numFmtId="174" fontId="20" fillId="0" borderId="64" xfId="101" applyNumberFormat="1" applyFont="1" applyBorder="1" applyAlignment="1">
      <alignment horizontal="center" vertical="center"/>
    </xf>
    <xf numFmtId="0" fontId="20" fillId="0" borderId="65" xfId="101" applyFont="1" applyBorder="1" applyAlignment="1">
      <alignment horizontal="center" vertical="center" wrapText="1"/>
    </xf>
    <xf numFmtId="4" fontId="20" fillId="0" borderId="33" xfId="101" applyNumberFormat="1" applyFont="1" applyBorder="1" applyAlignment="1">
      <alignment horizontal="center" vertical="center" wrapText="1"/>
    </xf>
    <xf numFmtId="174" fontId="21" fillId="0" borderId="27" xfId="101" applyNumberFormat="1" applyFont="1" applyBorder="1" applyAlignment="1">
      <alignment horizontal="center" vertical="center"/>
    </xf>
    <xf numFmtId="0" fontId="21" fillId="0" borderId="28" xfId="101" applyFont="1" applyBorder="1" applyAlignment="1">
      <alignment vertical="center" wrapText="1"/>
    </xf>
    <xf numFmtId="4" fontId="21" fillId="0" borderId="6" xfId="77" applyNumberFormat="1" applyFont="1" applyFill="1" applyBorder="1" applyAlignment="1">
      <alignment vertical="center"/>
    </xf>
    <xf numFmtId="4" fontId="21" fillId="0" borderId="0" xfId="101" applyNumberFormat="1" applyFont="1" applyAlignment="1">
      <alignment vertical="center"/>
    </xf>
    <xf numFmtId="4" fontId="20" fillId="0" borderId="33" xfId="101" applyNumberFormat="1" applyFont="1" applyBorder="1" applyAlignment="1">
      <alignment vertical="center"/>
    </xf>
    <xf numFmtId="4" fontId="20" fillId="0" borderId="0" xfId="101" applyNumberFormat="1" applyFont="1" applyAlignment="1">
      <alignment vertical="center"/>
    </xf>
    <xf numFmtId="4" fontId="70" fillId="0" borderId="0" xfId="101" applyNumberFormat="1" applyFont="1" applyAlignment="1">
      <alignment vertical="center"/>
    </xf>
    <xf numFmtId="174" fontId="70" fillId="0" borderId="0" xfId="101" applyNumberFormat="1" applyFont="1"/>
    <xf numFmtId="0" fontId="70" fillId="0" borderId="0" xfId="101" applyFont="1"/>
    <xf numFmtId="0" fontId="20" fillId="0" borderId="65" xfId="101" applyFont="1" applyBorder="1" applyAlignment="1">
      <alignment horizontal="center" vertical="center"/>
    </xf>
    <xf numFmtId="4" fontId="21" fillId="0" borderId="40" xfId="77" applyNumberFormat="1" applyFont="1" applyFill="1" applyBorder="1" applyAlignment="1">
      <alignment vertical="center"/>
    </xf>
    <xf numFmtId="174" fontId="21" fillId="0" borderId="5" xfId="101" applyNumberFormat="1" applyFont="1" applyBorder="1" applyAlignment="1">
      <alignment horizontal="center" vertical="center"/>
    </xf>
    <xf numFmtId="0" fontId="21" fillId="0" borderId="4" xfId="101" applyFont="1" applyBorder="1" applyAlignment="1">
      <alignment vertical="center" wrapText="1"/>
    </xf>
    <xf numFmtId="4" fontId="20" fillId="0" borderId="33" xfId="101" applyNumberFormat="1" applyFont="1" applyFill="1" applyBorder="1" applyAlignment="1">
      <alignment vertical="center"/>
    </xf>
    <xf numFmtId="4" fontId="70" fillId="0" borderId="0" xfId="101" applyNumberFormat="1" applyFont="1"/>
    <xf numFmtId="174" fontId="70" fillId="0" borderId="0" xfId="101" applyNumberFormat="1" applyFont="1" applyAlignment="1">
      <alignment horizontal="center" vertical="center"/>
    </xf>
    <xf numFmtId="0" fontId="21" fillId="0" borderId="0" xfId="101" applyFont="1" applyAlignment="1">
      <alignment horizontal="right"/>
    </xf>
    <xf numFmtId="0" fontId="21" fillId="0" borderId="0" xfId="101" applyFont="1" applyAlignment="1">
      <alignment vertical="center"/>
    </xf>
    <xf numFmtId="49" fontId="21" fillId="0" borderId="27" xfId="77" applyNumberFormat="1" applyFont="1" applyFill="1" applyBorder="1" applyAlignment="1" applyProtection="1">
      <alignment horizontal="center" vertical="center"/>
      <protection hidden="1"/>
    </xf>
    <xf numFmtId="0" fontId="21" fillId="0" borderId="1" xfId="77" applyFont="1" applyFill="1" applyBorder="1" applyAlignment="1">
      <alignment horizontal="left" vertical="center"/>
    </xf>
    <xf numFmtId="49" fontId="21" fillId="0" borderId="5" xfId="77" applyNumberFormat="1" applyFont="1" applyFill="1" applyBorder="1" applyAlignment="1" applyProtection="1">
      <alignment horizontal="center" vertical="center"/>
      <protection hidden="1"/>
    </xf>
    <xf numFmtId="0" fontId="21" fillId="0" borderId="13" xfId="77" applyFont="1" applyFill="1" applyBorder="1" applyAlignment="1">
      <alignment horizontal="left" vertical="center"/>
    </xf>
    <xf numFmtId="4" fontId="21" fillId="29" borderId="6" xfId="77" applyNumberFormat="1" applyFont="1" applyFill="1" applyBorder="1" applyAlignment="1">
      <alignment vertical="center"/>
    </xf>
    <xf numFmtId="0" fontId="21" fillId="0" borderId="13" xfId="77" applyFont="1" applyFill="1" applyBorder="1" applyAlignment="1">
      <alignment horizontal="left" vertical="center" wrapText="1"/>
    </xf>
    <xf numFmtId="49" fontId="21" fillId="0" borderId="29" xfId="77" applyNumberFormat="1" applyFont="1" applyFill="1" applyBorder="1" applyAlignment="1" applyProtection="1">
      <alignment horizontal="center" vertical="center"/>
      <protection hidden="1"/>
    </xf>
    <xf numFmtId="0" fontId="21" fillId="0" borderId="9" xfId="77" applyFont="1" applyFill="1" applyBorder="1" applyAlignment="1">
      <alignment horizontal="left" vertical="center"/>
    </xf>
    <xf numFmtId="0" fontId="47" fillId="0" borderId="0" xfId="101" applyFont="1" applyAlignment="1">
      <alignment vertical="center"/>
    </xf>
    <xf numFmtId="174" fontId="47" fillId="0" borderId="0" xfId="101" applyNumberFormat="1" applyFont="1" applyAlignment="1">
      <alignment horizontal="center" vertical="center"/>
    </xf>
    <xf numFmtId="0" fontId="47" fillId="0" borderId="0" xfId="101" applyFont="1" applyAlignment="1">
      <alignment vertical="center" wrapText="1"/>
    </xf>
    <xf numFmtId="49" fontId="25" fillId="0" borderId="10" xfId="77" applyNumberFormat="1" applyFont="1" applyBorder="1" applyAlignment="1">
      <alignment horizontal="center" vertical="center" wrapText="1"/>
    </xf>
    <xf numFmtId="0" fontId="25" fillId="0" borderId="11" xfId="77" applyFont="1" applyBorder="1" applyAlignment="1">
      <alignment horizontal="left" vertical="center" wrapText="1"/>
    </xf>
    <xf numFmtId="4" fontId="25" fillId="0" borderId="12" xfId="77" applyNumberFormat="1" applyFont="1" applyFill="1" applyBorder="1" applyAlignment="1">
      <alignment vertical="center"/>
    </xf>
    <xf numFmtId="0" fontId="70" fillId="0" borderId="0" xfId="101" applyFont="1" applyAlignment="1" applyProtection="1">
      <alignment horizontal="left" vertical="center"/>
      <protection locked="0"/>
    </xf>
    <xf numFmtId="49" fontId="25" fillId="0" borderId="5" xfId="77" applyNumberFormat="1" applyFont="1" applyBorder="1" applyAlignment="1">
      <alignment horizontal="center" vertical="center" wrapText="1"/>
    </xf>
    <xf numFmtId="0" fontId="25" fillId="0" borderId="13" xfId="77" applyFont="1" applyBorder="1" applyAlignment="1">
      <alignment horizontal="left" vertical="center" wrapText="1"/>
    </xf>
    <xf numFmtId="4" fontId="25" fillId="0" borderId="6" xfId="77" applyNumberFormat="1" applyFont="1" applyFill="1" applyBorder="1" applyAlignment="1">
      <alignment vertical="center"/>
    </xf>
    <xf numFmtId="0" fontId="70" fillId="0" borderId="0" xfId="101" applyFont="1" applyAlignment="1" applyProtection="1">
      <alignment vertical="center"/>
      <protection locked="0"/>
    </xf>
    <xf numFmtId="0" fontId="25" fillId="0" borderId="13" xfId="77" applyFont="1" applyBorder="1" applyAlignment="1">
      <alignment vertical="center" wrapText="1"/>
    </xf>
    <xf numFmtId="49" fontId="25" fillId="0" borderId="13" xfId="77" applyNumberFormat="1" applyFont="1" applyBorder="1" applyAlignment="1">
      <alignment vertical="center" wrapText="1"/>
    </xf>
    <xf numFmtId="49" fontId="25" fillId="29" borderId="5" xfId="77" applyNumberFormat="1" applyFont="1" applyFill="1" applyBorder="1" applyAlignment="1">
      <alignment horizontal="center" vertical="center" wrapText="1"/>
    </xf>
    <xf numFmtId="49" fontId="25" fillId="29" borderId="13" xfId="77" applyNumberFormat="1" applyFont="1" applyFill="1" applyBorder="1" applyAlignment="1">
      <alignment vertical="center" wrapText="1"/>
    </xf>
    <xf numFmtId="49" fontId="25" fillId="0" borderId="5" xfId="77" applyNumberFormat="1" applyFont="1" applyFill="1" applyBorder="1" applyAlignment="1">
      <alignment horizontal="center" vertical="center" wrapText="1"/>
    </xf>
    <xf numFmtId="0" fontId="25" fillId="0" borderId="13" xfId="77" applyFont="1" applyFill="1" applyBorder="1" applyAlignment="1">
      <alignment horizontal="left" vertical="center" wrapText="1"/>
    </xf>
    <xf numFmtId="49" fontId="25" fillId="0" borderId="29" xfId="77" applyNumberFormat="1" applyFont="1" applyBorder="1" applyAlignment="1">
      <alignment horizontal="center" vertical="center" wrapText="1"/>
    </xf>
    <xf numFmtId="0" fontId="25" fillId="0" borderId="9" xfId="77" applyFont="1" applyBorder="1" applyAlignment="1">
      <alignment horizontal="left" vertical="center" wrapText="1"/>
    </xf>
    <xf numFmtId="0" fontId="25" fillId="0" borderId="13" xfId="77" applyFont="1" applyFill="1" applyBorder="1" applyAlignment="1">
      <alignment vertical="center" wrapText="1"/>
    </xf>
    <xf numFmtId="0" fontId="25" fillId="29" borderId="13" xfId="77" applyFont="1" applyFill="1" applyBorder="1" applyAlignment="1">
      <alignment horizontal="left" vertical="center" wrapText="1"/>
    </xf>
    <xf numFmtId="4" fontId="25" fillId="29" borderId="6" xfId="77" applyNumberFormat="1" applyFont="1" applyFill="1" applyBorder="1" applyAlignment="1">
      <alignment vertical="center"/>
    </xf>
    <xf numFmtId="49" fontId="25" fillId="0" borderId="5" xfId="77" applyNumberFormat="1" applyFont="1" applyBorder="1" applyAlignment="1" applyProtection="1">
      <alignment horizontal="center" vertical="center" wrapText="1"/>
    </xf>
    <xf numFmtId="4" fontId="25" fillId="29" borderId="13" xfId="77" applyNumberFormat="1" applyFont="1" applyFill="1" applyBorder="1" applyAlignment="1">
      <alignment horizontal="left" vertical="center" wrapText="1"/>
    </xf>
    <xf numFmtId="49" fontId="25" fillId="0" borderId="27" xfId="77" applyNumberFormat="1" applyFont="1" applyBorder="1" applyAlignment="1">
      <alignment horizontal="center" vertical="center" wrapText="1"/>
    </xf>
    <xf numFmtId="0" fontId="25" fillId="0" borderId="1" xfId="77" applyFont="1" applyBorder="1" applyAlignment="1">
      <alignment horizontal="left" vertical="center" wrapText="1"/>
    </xf>
    <xf numFmtId="4" fontId="25" fillId="0" borderId="13" xfId="77" applyNumberFormat="1" applyFont="1" applyBorder="1" applyAlignment="1">
      <alignment horizontal="left" vertical="center" wrapText="1"/>
    </xf>
    <xf numFmtId="1" fontId="70" fillId="0" borderId="0" xfId="101" applyNumberFormat="1" applyFont="1" applyBorder="1" applyAlignment="1">
      <alignment horizontal="center" vertical="center"/>
    </xf>
    <xf numFmtId="0" fontId="21" fillId="0" borderId="0" xfId="101" applyFont="1" applyBorder="1" applyAlignment="1">
      <alignment vertical="center"/>
    </xf>
    <xf numFmtId="4" fontId="47" fillId="0" borderId="0" xfId="101" applyNumberFormat="1" applyFont="1" applyAlignment="1">
      <alignment vertical="center"/>
    </xf>
    <xf numFmtId="174" fontId="47" fillId="0" borderId="0" xfId="101" applyNumberFormat="1" applyFont="1" applyBorder="1" applyAlignment="1">
      <alignment horizontal="center" vertical="center"/>
    </xf>
    <xf numFmtId="0" fontId="47" fillId="0" borderId="0" xfId="101" applyFont="1" applyBorder="1" applyAlignment="1">
      <alignment vertical="center" wrapText="1"/>
    </xf>
    <xf numFmtId="174" fontId="70" fillId="0" borderId="0" xfId="101" applyNumberFormat="1" applyFont="1" applyAlignment="1">
      <alignment horizontal="center"/>
    </xf>
    <xf numFmtId="0" fontId="70" fillId="0" borderId="0" xfId="101" applyFont="1" applyAlignment="1">
      <alignment wrapText="1"/>
    </xf>
    <xf numFmtId="0" fontId="21" fillId="0" borderId="0" xfId="101" applyFont="1"/>
    <xf numFmtId="174" fontId="21" fillId="0" borderId="27" xfId="77" applyNumberFormat="1" applyFont="1" applyBorder="1" applyAlignment="1">
      <alignment horizontal="center" vertical="center"/>
    </xf>
    <xf numFmtId="0" fontId="21" fillId="0" borderId="28" xfId="77" applyFont="1" applyBorder="1" applyAlignment="1">
      <alignment vertical="center" wrapText="1"/>
    </xf>
    <xf numFmtId="4" fontId="21" fillId="29" borderId="40" xfId="77" applyNumberFormat="1" applyFont="1" applyFill="1" applyBorder="1" applyAlignment="1">
      <alignment vertical="center"/>
    </xf>
    <xf numFmtId="174" fontId="21" fillId="0" borderId="5" xfId="77" applyNumberFormat="1" applyFont="1" applyBorder="1" applyAlignment="1">
      <alignment horizontal="center" vertical="center"/>
    </xf>
    <xf numFmtId="0" fontId="21" fillId="0" borderId="4" xfId="77" applyFont="1" applyBorder="1" applyAlignment="1">
      <alignment vertical="center" wrapText="1"/>
    </xf>
    <xf numFmtId="0" fontId="70" fillId="0" borderId="0" xfId="0" applyFont="1"/>
    <xf numFmtId="0" fontId="21" fillId="0" borderId="0" xfId="0" applyFont="1" applyFill="1" applyAlignment="1">
      <alignment vertical="center"/>
    </xf>
    <xf numFmtId="0" fontId="21" fillId="0" borderId="0" xfId="0" applyFont="1" applyFill="1" applyAlignment="1">
      <alignment horizontal="center" vertical="center"/>
    </xf>
    <xf numFmtId="4" fontId="21" fillId="29" borderId="0" xfId="0" applyNumberFormat="1" applyFont="1" applyFill="1" applyBorder="1" applyAlignment="1">
      <alignment vertical="center"/>
    </xf>
    <xf numFmtId="0" fontId="76" fillId="0" borderId="0" xfId="0" applyFont="1" applyAlignment="1">
      <alignment vertical="center"/>
    </xf>
    <xf numFmtId="0" fontId="76" fillId="0" borderId="0" xfId="0" applyFont="1" applyAlignment="1">
      <alignment horizontal="center" vertical="center"/>
    </xf>
    <xf numFmtId="49" fontId="76" fillId="32" borderId="4" xfId="0" applyNumberFormat="1" applyFont="1" applyFill="1" applyBorder="1" applyAlignment="1">
      <alignment horizontal="center" vertical="center"/>
    </xf>
    <xf numFmtId="0" fontId="21" fillId="0" borderId="0" xfId="0" applyFont="1" applyAlignment="1">
      <alignment vertical="center"/>
    </xf>
    <xf numFmtId="0" fontId="21" fillId="29" borderId="0" xfId="0" applyFont="1" applyFill="1" applyAlignment="1">
      <alignment vertical="center"/>
    </xf>
    <xf numFmtId="4" fontId="76" fillId="33" borderId="30" xfId="0" applyNumberFormat="1" applyFont="1" applyFill="1" applyBorder="1" applyAlignment="1">
      <alignment horizontal="center" vertical="center"/>
    </xf>
    <xf numFmtId="49" fontId="97" fillId="33" borderId="4" xfId="0" applyNumberFormat="1" applyFont="1" applyFill="1" applyBorder="1" applyAlignment="1">
      <alignment horizontal="left" vertical="center" wrapText="1"/>
    </xf>
    <xf numFmtId="49" fontId="97" fillId="33" borderId="13" xfId="0" applyNumberFormat="1" applyFont="1" applyFill="1" applyBorder="1" applyAlignment="1">
      <alignment horizontal="center" vertical="center" wrapText="1"/>
    </xf>
    <xf numFmtId="175" fontId="97" fillId="32" borderId="4" xfId="0" applyNumberFormat="1" applyFont="1" applyFill="1" applyBorder="1" applyAlignment="1">
      <alignment horizontal="right" vertical="center" wrapText="1"/>
    </xf>
    <xf numFmtId="49" fontId="98" fillId="0" borderId="52" xfId="0" applyNumberFormat="1" applyFont="1" applyFill="1" applyBorder="1" applyAlignment="1">
      <alignment horizontal="left" vertical="center" wrapText="1"/>
    </xf>
    <xf numFmtId="49" fontId="98" fillId="0" borderId="3" xfId="0" applyNumberFormat="1" applyFont="1" applyFill="1" applyBorder="1" applyAlignment="1">
      <alignment horizontal="center" vertical="center" wrapText="1"/>
    </xf>
    <xf numFmtId="175" fontId="98" fillId="29" borderId="52" xfId="0" applyNumberFormat="1" applyFont="1" applyFill="1" applyBorder="1" applyAlignment="1">
      <alignment horizontal="right" vertical="center" wrapText="1"/>
    </xf>
    <xf numFmtId="49" fontId="27" fillId="0" borderId="52" xfId="0" applyNumberFormat="1" applyFont="1" applyFill="1" applyBorder="1" applyAlignment="1">
      <alignment horizontal="left" vertical="center" wrapText="1"/>
    </xf>
    <xf numFmtId="49" fontId="76" fillId="33" borderId="4" xfId="0" applyNumberFormat="1" applyFont="1" applyFill="1" applyBorder="1" applyAlignment="1">
      <alignment horizontal="left" vertical="center" wrapText="1"/>
    </xf>
    <xf numFmtId="175" fontId="98" fillId="29" borderId="52" xfId="0" applyNumberFormat="1" applyFont="1" applyFill="1" applyBorder="1" applyAlignment="1">
      <alignment horizontal="center" vertical="center" wrapText="1"/>
    </xf>
    <xf numFmtId="49" fontId="98" fillId="29" borderId="52" xfId="0" applyNumberFormat="1" applyFont="1" applyFill="1" applyBorder="1" applyAlignment="1">
      <alignment horizontal="left" vertical="center" wrapText="1"/>
    </xf>
    <xf numFmtId="49" fontId="98" fillId="0" borderId="52" xfId="0" applyNumberFormat="1" applyFont="1" applyFill="1" applyBorder="1" applyAlignment="1">
      <alignment horizontal="center" vertical="center" wrapText="1"/>
    </xf>
    <xf numFmtId="49" fontId="98" fillId="0" borderId="28" xfId="0" applyNumberFormat="1" applyFont="1" applyFill="1" applyBorder="1" applyAlignment="1">
      <alignment horizontal="left" vertical="center" wrapText="1"/>
    </xf>
    <xf numFmtId="49" fontId="98" fillId="0" borderId="28" xfId="0" applyNumberFormat="1" applyFont="1" applyFill="1" applyBorder="1" applyAlignment="1">
      <alignment horizontal="center" vertical="center" wrapText="1"/>
    </xf>
    <xf numFmtId="175" fontId="98" fillId="29" borderId="28" xfId="0" applyNumberFormat="1" applyFont="1" applyFill="1" applyBorder="1" applyAlignment="1">
      <alignment horizontal="right" vertical="center" wrapText="1"/>
    </xf>
    <xf numFmtId="49" fontId="98" fillId="0" borderId="30" xfId="0" applyNumberFormat="1" applyFont="1" applyFill="1" applyBorder="1" applyAlignment="1">
      <alignment horizontal="left" vertical="center" wrapText="1"/>
    </xf>
    <xf numFmtId="49" fontId="98" fillId="0" borderId="9" xfId="0" applyNumberFormat="1" applyFont="1" applyFill="1" applyBorder="1" applyAlignment="1">
      <alignment horizontal="center" vertical="center" wrapText="1"/>
    </xf>
    <xf numFmtId="175" fontId="98" fillId="29" borderId="30" xfId="0" applyNumberFormat="1" applyFont="1" applyFill="1" applyBorder="1" applyAlignment="1">
      <alignment horizontal="right" vertical="center" wrapText="1"/>
    </xf>
    <xf numFmtId="0" fontId="99" fillId="0" borderId="0" xfId="0" applyFont="1" applyAlignment="1">
      <alignment vertical="center"/>
    </xf>
    <xf numFmtId="0" fontId="21" fillId="0" borderId="46" xfId="0" applyFont="1" applyBorder="1" applyAlignment="1">
      <alignment vertical="center"/>
    </xf>
    <xf numFmtId="176" fontId="98" fillId="29" borderId="46" xfId="0" applyNumberFormat="1" applyFont="1" applyFill="1" applyBorder="1" applyAlignment="1">
      <alignment horizontal="right" vertical="center" wrapText="1"/>
    </xf>
    <xf numFmtId="176" fontId="27" fillId="29" borderId="0" xfId="0" applyNumberFormat="1" applyFont="1" applyFill="1" applyBorder="1" applyAlignment="1">
      <alignment horizontal="right" vertical="center" wrapText="1"/>
    </xf>
    <xf numFmtId="0" fontId="21" fillId="0" borderId="0" xfId="0" applyFont="1" applyBorder="1" applyAlignment="1">
      <alignment vertical="center"/>
    </xf>
    <xf numFmtId="176" fontId="98" fillId="29" borderId="0" xfId="0" applyNumberFormat="1" applyFont="1" applyFill="1" applyBorder="1" applyAlignment="1">
      <alignment horizontal="right" vertical="center" wrapText="1"/>
    </xf>
    <xf numFmtId="0" fontId="100" fillId="0" borderId="2"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0" fillId="0" borderId="26" xfId="0" applyFont="1" applyFill="1" applyBorder="1" applyAlignment="1">
      <alignment horizontal="center" vertical="center" wrapText="1"/>
    </xf>
    <xf numFmtId="1" fontId="97" fillId="32" borderId="4" xfId="0" applyNumberFormat="1" applyFont="1" applyFill="1" applyBorder="1" applyAlignment="1">
      <alignment horizontal="center" vertical="center" wrapText="1"/>
    </xf>
    <xf numFmtId="175" fontId="97" fillId="29" borderId="3" xfId="0" applyNumberFormat="1" applyFont="1" applyFill="1" applyBorder="1" applyAlignment="1">
      <alignment horizontal="right" vertical="center" wrapText="1"/>
    </xf>
    <xf numFmtId="175" fontId="76" fillId="29" borderId="0" xfId="0" applyNumberFormat="1" applyFont="1" applyFill="1" applyBorder="1" applyAlignment="1">
      <alignment horizontal="right" vertical="center" wrapText="1"/>
    </xf>
    <xf numFmtId="175" fontId="98" fillId="29" borderId="3" xfId="0" applyNumberFormat="1" applyFont="1" applyFill="1" applyBorder="1" applyAlignment="1">
      <alignment horizontal="right" vertical="center" wrapText="1"/>
    </xf>
    <xf numFmtId="175" fontId="27" fillId="29" borderId="0" xfId="0" applyNumberFormat="1" applyFont="1" applyFill="1" applyBorder="1" applyAlignment="1">
      <alignment horizontal="right" vertical="center" wrapText="1"/>
    </xf>
    <xf numFmtId="175" fontId="97" fillId="32" borderId="4" xfId="0" applyNumberFormat="1" applyFont="1" applyFill="1" applyBorder="1" applyAlignment="1">
      <alignment horizontal="center" vertical="center" wrapText="1"/>
    </xf>
    <xf numFmtId="176" fontId="97" fillId="32" borderId="4" xfId="0" applyNumberFormat="1" applyFont="1" applyFill="1" applyBorder="1" applyAlignment="1">
      <alignment horizontal="center" vertical="center" wrapText="1"/>
    </xf>
    <xf numFmtId="176" fontId="98" fillId="29" borderId="3" xfId="0" applyNumberFormat="1" applyFont="1" applyFill="1" applyBorder="1" applyAlignment="1">
      <alignment horizontal="right" vertical="center" wrapText="1"/>
    </xf>
    <xf numFmtId="49" fontId="98" fillId="0" borderId="1" xfId="0" applyNumberFormat="1" applyFont="1" applyFill="1" applyBorder="1" applyAlignment="1">
      <alignment horizontal="center" vertical="center" wrapText="1"/>
    </xf>
    <xf numFmtId="49" fontId="27" fillId="0" borderId="28" xfId="0" applyNumberFormat="1" applyFont="1" applyFill="1" applyBorder="1" applyAlignment="1">
      <alignment horizontal="left" vertical="center" wrapText="1"/>
    </xf>
    <xf numFmtId="4" fontId="21" fillId="29" borderId="0" xfId="0" applyNumberFormat="1" applyFont="1" applyFill="1" applyBorder="1" applyAlignment="1"/>
    <xf numFmtId="4" fontId="102" fillId="0" borderId="0" xfId="0" applyNumberFormat="1" applyFont="1" applyFill="1" applyBorder="1" applyAlignment="1">
      <alignment vertical="center"/>
    </xf>
    <xf numFmtId="4" fontId="21" fillId="0" borderId="0" xfId="0" applyNumberFormat="1" applyFont="1" applyFill="1" applyBorder="1" applyAlignment="1">
      <alignment vertical="center"/>
    </xf>
    <xf numFmtId="49" fontId="76" fillId="33" borderId="4" xfId="0" applyNumberFormat="1" applyFont="1" applyFill="1" applyBorder="1" applyAlignment="1">
      <alignment horizontal="center" vertical="center"/>
    </xf>
    <xf numFmtId="4" fontId="76" fillId="32" borderId="4" xfId="0" applyNumberFormat="1" applyFont="1" applyFill="1" applyBorder="1" applyAlignment="1">
      <alignment horizontal="center" vertical="center"/>
    </xf>
    <xf numFmtId="49" fontId="97" fillId="32" borderId="4" xfId="0" applyNumberFormat="1" applyFont="1" applyFill="1" applyBorder="1" applyAlignment="1">
      <alignment horizontal="left" vertical="center" wrapText="1"/>
    </xf>
    <xf numFmtId="49" fontId="97" fillId="32" borderId="4" xfId="0" applyNumberFormat="1" applyFont="1" applyFill="1" applyBorder="1" applyAlignment="1">
      <alignment horizontal="center" vertical="center" wrapText="1"/>
    </xf>
    <xf numFmtId="175" fontId="98" fillId="0" borderId="52" xfId="0" applyNumberFormat="1" applyFont="1" applyFill="1" applyBorder="1" applyAlignment="1">
      <alignment horizontal="right" vertical="center" wrapText="1"/>
    </xf>
    <xf numFmtId="176" fontId="98" fillId="0" borderId="52" xfId="0" applyNumberFormat="1" applyFont="1" applyFill="1" applyBorder="1" applyAlignment="1">
      <alignment horizontal="right" vertical="center" wrapText="1"/>
    </xf>
    <xf numFmtId="49" fontId="76" fillId="32" borderId="4" xfId="0" applyNumberFormat="1" applyFont="1" applyFill="1" applyBorder="1" applyAlignment="1">
      <alignment horizontal="left" vertical="center" wrapText="1"/>
    </xf>
    <xf numFmtId="49" fontId="76" fillId="32" borderId="4" xfId="0" applyNumberFormat="1" applyFont="1" applyFill="1" applyBorder="1" applyAlignment="1">
      <alignment horizontal="center" vertical="center" wrapText="1"/>
    </xf>
    <xf numFmtId="176" fontId="97" fillId="32" borderId="4" xfId="0" applyNumberFormat="1" applyFont="1" applyFill="1" applyBorder="1" applyAlignment="1">
      <alignment horizontal="right" vertical="center" wrapText="1"/>
    </xf>
    <xf numFmtId="49" fontId="97" fillId="33" borderId="4" xfId="0" applyNumberFormat="1" applyFont="1" applyFill="1" applyBorder="1" applyAlignment="1">
      <alignment horizontal="center" vertical="center" wrapText="1"/>
    </xf>
    <xf numFmtId="49" fontId="98" fillId="29" borderId="52" xfId="0" applyNumberFormat="1" applyFont="1" applyFill="1" applyBorder="1" applyAlignment="1">
      <alignment horizontal="center" vertical="center" wrapText="1"/>
    </xf>
    <xf numFmtId="49" fontId="27" fillId="0" borderId="52" xfId="0" applyNumberFormat="1" applyFont="1" applyFill="1" applyBorder="1" applyAlignment="1">
      <alignment horizontal="center" vertical="center" wrapText="1"/>
    </xf>
    <xf numFmtId="49" fontId="27" fillId="29" borderId="52" xfId="0" applyNumberFormat="1" applyFont="1" applyFill="1" applyBorder="1" applyAlignment="1">
      <alignment horizontal="left" vertical="center" wrapText="1"/>
    </xf>
    <xf numFmtId="175" fontId="98" fillId="0" borderId="28" xfId="0" applyNumberFormat="1" applyFont="1" applyFill="1" applyBorder="1" applyAlignment="1">
      <alignment horizontal="right" vertical="center" wrapText="1"/>
    </xf>
    <xf numFmtId="176" fontId="98" fillId="0" borderId="28" xfId="0" applyNumberFormat="1" applyFont="1" applyFill="1" applyBorder="1" applyAlignment="1">
      <alignment horizontal="right" vertical="center" wrapText="1"/>
    </xf>
    <xf numFmtId="49" fontId="98" fillId="0" borderId="30" xfId="0" applyNumberFormat="1" applyFont="1" applyFill="1" applyBorder="1" applyAlignment="1">
      <alignment horizontal="center" vertical="center" wrapText="1"/>
    </xf>
    <xf numFmtId="176" fontId="98" fillId="0" borderId="30" xfId="0" applyNumberFormat="1" applyFont="1" applyFill="1" applyBorder="1" applyAlignment="1">
      <alignment horizontal="right" vertical="center" wrapText="1"/>
    </xf>
    <xf numFmtId="0" fontId="96" fillId="0" borderId="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96" fillId="0" borderId="26" xfId="0" applyFont="1" applyFill="1" applyBorder="1" applyAlignment="1">
      <alignment horizontal="center" vertical="center" wrapText="1"/>
    </xf>
    <xf numFmtId="1" fontId="97" fillId="33" borderId="4" xfId="0" applyNumberFormat="1" applyFont="1" applyFill="1" applyBorder="1" applyAlignment="1">
      <alignment horizontal="center" vertical="center" wrapText="1"/>
    </xf>
    <xf numFmtId="175" fontId="97" fillId="32" borderId="30" xfId="0" applyNumberFormat="1" applyFont="1" applyFill="1" applyBorder="1" applyAlignment="1">
      <alignment horizontal="center" vertical="center" wrapText="1"/>
    </xf>
    <xf numFmtId="0" fontId="21" fillId="29" borderId="0" xfId="0" applyFont="1" applyFill="1" applyAlignment="1">
      <alignment vertical="center" wrapText="1"/>
    </xf>
    <xf numFmtId="0" fontId="20" fillId="29" borderId="0" xfId="0" applyFont="1" applyFill="1" applyAlignment="1">
      <alignment vertical="center"/>
    </xf>
    <xf numFmtId="176" fontId="98" fillId="29" borderId="52" xfId="0" applyNumberFormat="1" applyFont="1" applyFill="1" applyBorder="1" applyAlignment="1">
      <alignment horizontal="right" vertical="center" wrapText="1"/>
    </xf>
    <xf numFmtId="49" fontId="98" fillId="29" borderId="28" xfId="0" applyNumberFormat="1" applyFont="1" applyFill="1" applyBorder="1" applyAlignment="1">
      <alignment horizontal="left" vertical="center" wrapText="1"/>
    </xf>
    <xf numFmtId="49" fontId="98" fillId="29" borderId="28" xfId="0" applyNumberFormat="1" applyFont="1" applyFill="1" applyBorder="1" applyAlignment="1">
      <alignment horizontal="center" vertical="center" wrapText="1"/>
    </xf>
    <xf numFmtId="176" fontId="98" fillId="29" borderId="28" xfId="0" applyNumberFormat="1" applyFont="1" applyFill="1" applyBorder="1" applyAlignment="1">
      <alignment horizontal="right" vertical="center" wrapText="1"/>
    </xf>
    <xf numFmtId="49" fontId="103" fillId="0" borderId="0" xfId="0" applyNumberFormat="1" applyFont="1" applyFill="1" applyBorder="1" applyAlignment="1">
      <alignment horizontal="left" vertical="center" wrapText="1"/>
    </xf>
    <xf numFmtId="175" fontId="103" fillId="29" borderId="0" xfId="0" applyNumberFormat="1" applyFont="1" applyFill="1" applyBorder="1" applyAlignment="1">
      <alignment horizontal="right" vertical="center" wrapText="1"/>
    </xf>
    <xf numFmtId="49" fontId="103" fillId="29" borderId="0" xfId="0" applyNumberFormat="1" applyFont="1" applyFill="1" applyBorder="1" applyAlignment="1">
      <alignment horizontal="right" vertical="center" wrapText="1"/>
    </xf>
    <xf numFmtId="0" fontId="21" fillId="0" borderId="0" xfId="0" applyFont="1" applyFill="1" applyBorder="1" applyAlignment="1">
      <alignment vertical="center"/>
    </xf>
    <xf numFmtId="0" fontId="21" fillId="0" borderId="0" xfId="0" applyFont="1" applyAlignment="1">
      <alignment vertical="top"/>
    </xf>
    <xf numFmtId="0" fontId="70" fillId="0" borderId="0" xfId="0" applyFont="1" applyBorder="1" applyAlignment="1">
      <alignment vertical="center"/>
    </xf>
    <xf numFmtId="0" fontId="70" fillId="0" borderId="0" xfId="0" applyFont="1" applyBorder="1"/>
    <xf numFmtId="49" fontId="104" fillId="0" borderId="2" xfId="0" applyNumberFormat="1" applyFont="1" applyFill="1" applyBorder="1" applyAlignment="1">
      <alignment horizontal="center" vertical="center" wrapText="1"/>
    </xf>
    <xf numFmtId="49" fontId="97" fillId="0" borderId="2" xfId="0" applyNumberFormat="1" applyFont="1" applyFill="1" applyBorder="1" applyAlignment="1">
      <alignment horizontal="center" vertical="center" wrapText="1"/>
    </xf>
    <xf numFmtId="49" fontId="104" fillId="0" borderId="26" xfId="0" applyNumberFormat="1" applyFont="1" applyFill="1" applyBorder="1" applyAlignment="1">
      <alignment horizontal="center" vertical="center" wrapText="1"/>
    </xf>
    <xf numFmtId="0" fontId="20" fillId="33" borderId="4" xfId="0" applyFont="1" applyFill="1" applyBorder="1" applyAlignment="1">
      <alignment horizontal="center" vertical="center"/>
    </xf>
    <xf numFmtId="0" fontId="21" fillId="29" borderId="0" xfId="0" applyFont="1" applyFill="1"/>
    <xf numFmtId="49" fontId="97" fillId="32" borderId="30" xfId="0" applyNumberFormat="1" applyFont="1" applyFill="1" applyBorder="1" applyAlignment="1">
      <alignment horizontal="center" vertical="center" wrapText="1"/>
    </xf>
    <xf numFmtId="49" fontId="76" fillId="32" borderId="30" xfId="0" applyNumberFormat="1" applyFont="1" applyFill="1" applyBorder="1" applyAlignment="1">
      <alignment horizontal="center" vertical="center" wrapText="1"/>
    </xf>
    <xf numFmtId="4" fontId="76" fillId="32" borderId="4" xfId="0" applyNumberFormat="1" applyFont="1" applyFill="1" applyBorder="1" applyAlignment="1">
      <alignment horizontal="right" vertical="center" wrapText="1"/>
    </xf>
    <xf numFmtId="4" fontId="76" fillId="32" borderId="4" xfId="0" quotePrefix="1" applyNumberFormat="1" applyFont="1" applyFill="1" applyBorder="1" applyAlignment="1">
      <alignment horizontal="right" vertical="center" wrapText="1"/>
    </xf>
    <xf numFmtId="0" fontId="22" fillId="0" borderId="0" xfId="0" applyFont="1" applyAlignment="1">
      <alignment vertical="center"/>
    </xf>
    <xf numFmtId="0" fontId="22" fillId="0" borderId="0" xfId="0" applyFont="1" applyBorder="1" applyAlignment="1">
      <alignment vertical="center"/>
    </xf>
    <xf numFmtId="0" fontId="79" fillId="0" borderId="0" xfId="100" applyFont="1"/>
    <xf numFmtId="0" fontId="79" fillId="0" borderId="0" xfId="100" applyFont="1" applyAlignment="1">
      <alignment vertical="center"/>
    </xf>
    <xf numFmtId="0" fontId="1" fillId="0" borderId="0" xfId="100"/>
    <xf numFmtId="0" fontId="76" fillId="0" borderId="30" xfId="102" applyFont="1" applyBorder="1" applyAlignment="1">
      <alignment horizontal="center" vertical="center" wrapText="1"/>
    </xf>
    <xf numFmtId="4" fontId="27" fillId="0" borderId="4" xfId="100" applyNumberFormat="1" applyFont="1" applyFill="1" applyBorder="1" applyAlignment="1">
      <alignment vertical="center"/>
    </xf>
    <xf numFmtId="4" fontId="76" fillId="0" borderId="4" xfId="100" applyNumberFormat="1" applyFont="1" applyFill="1" applyBorder="1" applyAlignment="1">
      <alignment vertical="center"/>
    </xf>
    <xf numFmtId="0" fontId="27" fillId="0" borderId="0" xfId="60" applyFont="1" applyFill="1"/>
    <xf numFmtId="0" fontId="76" fillId="0" borderId="0" xfId="102" applyFont="1" applyFill="1" applyAlignment="1">
      <alignment horizontal="center" wrapText="1"/>
    </xf>
    <xf numFmtId="0" fontId="27" fillId="0" borderId="0" xfId="102" applyFont="1" applyFill="1" applyAlignment="1">
      <alignment horizontal="right" wrapText="1"/>
    </xf>
    <xf numFmtId="0" fontId="27" fillId="0" borderId="0" xfId="60" applyFont="1" applyFill="1" applyAlignment="1"/>
    <xf numFmtId="0" fontId="76" fillId="0" borderId="4" xfId="102" applyFont="1" applyFill="1" applyBorder="1" applyAlignment="1">
      <alignment horizontal="center" vertical="center" wrapText="1"/>
    </xf>
    <xf numFmtId="0" fontId="27" fillId="0" borderId="0" xfId="60" applyFont="1" applyFill="1" applyAlignment="1">
      <alignment vertical="center"/>
    </xf>
    <xf numFmtId="0" fontId="76" fillId="0" borderId="13" xfId="60" applyFont="1" applyFill="1" applyBorder="1" applyAlignment="1"/>
    <xf numFmtId="4" fontId="27" fillId="0" borderId="42" xfId="60" applyNumberFormat="1" applyFont="1" applyFill="1" applyBorder="1" applyAlignment="1"/>
    <xf numFmtId="0" fontId="27" fillId="0" borderId="101" xfId="60" applyFont="1" applyFill="1" applyBorder="1" applyAlignment="1">
      <alignment wrapText="1"/>
    </xf>
    <xf numFmtId="0" fontId="76" fillId="0" borderId="13" xfId="60" applyFont="1" applyFill="1" applyBorder="1" applyAlignment="1">
      <alignment vertical="center" wrapText="1"/>
    </xf>
    <xf numFmtId="4" fontId="76" fillId="0" borderId="4" xfId="66" applyNumberFormat="1" applyFont="1" applyFill="1" applyBorder="1" applyAlignment="1">
      <alignment vertical="center"/>
    </xf>
    <xf numFmtId="0" fontId="27" fillId="0" borderId="101" xfId="66" applyFont="1" applyFill="1" applyBorder="1" applyAlignment="1">
      <alignment vertical="center" wrapText="1"/>
    </xf>
    <xf numFmtId="0" fontId="106" fillId="0" borderId="0" xfId="66" applyFont="1" applyFill="1"/>
    <xf numFmtId="4" fontId="27" fillId="0" borderId="42" xfId="60" applyNumberFormat="1" applyFont="1" applyFill="1" applyBorder="1"/>
    <xf numFmtId="0" fontId="76" fillId="0" borderId="4" xfId="60" applyFont="1" applyFill="1" applyBorder="1" applyAlignment="1">
      <alignment vertical="center" wrapText="1"/>
    </xf>
    <xf numFmtId="0" fontId="27" fillId="0" borderId="4" xfId="66" applyFont="1" applyFill="1" applyBorder="1" applyAlignment="1">
      <alignment vertical="center" wrapText="1"/>
    </xf>
    <xf numFmtId="0" fontId="106" fillId="0" borderId="0" xfId="66" applyFont="1" applyAlignment="1">
      <alignment vertical="center"/>
    </xf>
    <xf numFmtId="4" fontId="27" fillId="0" borderId="0" xfId="60" applyNumberFormat="1" applyFont="1" applyFill="1" applyBorder="1" applyAlignment="1">
      <alignment vertical="center"/>
    </xf>
    <xf numFmtId="0" fontId="27" fillId="0" borderId="25" xfId="60" applyFont="1" applyFill="1" applyBorder="1" applyAlignment="1">
      <alignment vertical="center" wrapText="1"/>
    </xf>
    <xf numFmtId="0" fontId="76" fillId="0" borderId="4" xfId="66" applyFont="1" applyFill="1" applyBorder="1" applyAlignment="1">
      <alignment vertical="center" wrapText="1"/>
    </xf>
    <xf numFmtId="0" fontId="107" fillId="0" borderId="0" xfId="66" applyFont="1" applyAlignment="1">
      <alignment vertical="center"/>
    </xf>
    <xf numFmtId="0" fontId="76" fillId="0" borderId="1" xfId="60" applyFont="1" applyFill="1" applyBorder="1" applyAlignment="1"/>
    <xf numFmtId="0" fontId="76" fillId="0" borderId="101" xfId="66" applyFont="1" applyFill="1" applyBorder="1" applyAlignment="1">
      <alignment vertical="center" wrapText="1"/>
    </xf>
    <xf numFmtId="0" fontId="27" fillId="0" borderId="13" xfId="60" applyFont="1" applyFill="1" applyBorder="1"/>
    <xf numFmtId="0" fontId="76" fillId="0" borderId="13" xfId="60" applyFont="1" applyFill="1" applyBorder="1" applyAlignment="1">
      <alignment vertical="center"/>
    </xf>
    <xf numFmtId="4" fontId="76" fillId="0" borderId="4" xfId="60" applyNumberFormat="1" applyFont="1" applyFill="1" applyBorder="1" applyAlignment="1">
      <alignment vertical="center"/>
    </xf>
    <xf numFmtId="0" fontId="76" fillId="0" borderId="101" xfId="60" applyFont="1" applyFill="1" applyBorder="1" applyAlignment="1">
      <alignment vertical="center" wrapText="1"/>
    </xf>
    <xf numFmtId="0" fontId="76" fillId="0" borderId="0" xfId="60" applyFont="1" applyFill="1"/>
    <xf numFmtId="4" fontId="27" fillId="0" borderId="0" xfId="60" applyNumberFormat="1" applyFont="1" applyFill="1" applyAlignment="1">
      <alignment vertical="center"/>
    </xf>
    <xf numFmtId="0" fontId="27" fillId="0" borderId="0" xfId="60" applyFont="1" applyFill="1" applyAlignment="1">
      <alignment vertical="center" wrapText="1"/>
    </xf>
    <xf numFmtId="4" fontId="27" fillId="0" borderId="30" xfId="100" applyNumberFormat="1" applyFont="1" applyBorder="1" applyAlignment="1">
      <alignment vertical="center"/>
    </xf>
    <xf numFmtId="0" fontId="27" fillId="0" borderId="23" xfId="100" applyFont="1" applyBorder="1" applyAlignment="1">
      <alignment vertical="center" wrapText="1"/>
    </xf>
    <xf numFmtId="0" fontId="27" fillId="0" borderId="0" xfId="100" applyFont="1" applyAlignment="1">
      <alignment vertical="center"/>
    </xf>
    <xf numFmtId="4" fontId="27" fillId="0" borderId="52" xfId="100" applyNumberFormat="1" applyFont="1" applyBorder="1" applyAlignment="1">
      <alignment vertical="center"/>
    </xf>
    <xf numFmtId="0" fontId="27" fillId="0" borderId="25" xfId="100" applyFont="1" applyBorder="1" applyAlignment="1">
      <alignment vertical="center" wrapText="1"/>
    </xf>
    <xf numFmtId="0" fontId="27" fillId="0" borderId="26" xfId="100" applyFont="1" applyBorder="1" applyAlignment="1">
      <alignment vertical="center" wrapText="1"/>
    </xf>
    <xf numFmtId="4" fontId="27" fillId="0" borderId="30" xfId="100" applyNumberFormat="1" applyFont="1" applyBorder="1"/>
    <xf numFmtId="0" fontId="27" fillId="0" borderId="23" xfId="100" applyFont="1" applyBorder="1" applyAlignment="1">
      <alignment wrapText="1"/>
    </xf>
    <xf numFmtId="0" fontId="27" fillId="0" borderId="0" xfId="100" applyFont="1"/>
    <xf numFmtId="4" fontId="27" fillId="0" borderId="52" xfId="100" applyNumberFormat="1" applyFont="1" applyBorder="1"/>
    <xf numFmtId="0" fontId="27" fillId="0" borderId="25" xfId="100" applyFont="1" applyBorder="1" applyAlignment="1">
      <alignment wrapText="1"/>
    </xf>
    <xf numFmtId="4" fontId="27" fillId="0" borderId="28" xfId="100" applyNumberFormat="1" applyFont="1" applyBorder="1"/>
    <xf numFmtId="0" fontId="27" fillId="0" borderId="26" xfId="100" applyFont="1" applyBorder="1" applyAlignment="1">
      <alignment wrapText="1"/>
    </xf>
    <xf numFmtId="4" fontId="27" fillId="0" borderId="52" xfId="100" applyNumberFormat="1" applyFont="1" applyFill="1" applyBorder="1"/>
    <xf numFmtId="4" fontId="27" fillId="0" borderId="28" xfId="100" applyNumberFormat="1" applyFont="1" applyFill="1" applyBorder="1"/>
    <xf numFmtId="0" fontId="27" fillId="0" borderId="25" xfId="100" applyFont="1" applyFill="1" applyBorder="1" applyAlignment="1">
      <alignment wrapText="1"/>
    </xf>
    <xf numFmtId="4" fontId="27" fillId="0" borderId="30" xfId="100" applyNumberFormat="1" applyFont="1" applyFill="1" applyBorder="1" applyAlignment="1">
      <alignment vertical="center"/>
    </xf>
    <xf numFmtId="0" fontId="27" fillId="0" borderId="23" xfId="100" applyFont="1" applyFill="1" applyBorder="1" applyAlignment="1">
      <alignment vertical="center" wrapText="1"/>
    </xf>
    <xf numFmtId="4" fontId="27" fillId="0" borderId="52" xfId="100" applyNumberFormat="1" applyFont="1" applyFill="1" applyBorder="1" applyAlignment="1">
      <alignment vertical="center"/>
    </xf>
    <xf numFmtId="0" fontId="27" fillId="0" borderId="25" xfId="100" applyFont="1" applyFill="1" applyBorder="1" applyAlignment="1">
      <alignment vertical="center" wrapText="1"/>
    </xf>
    <xf numFmtId="4" fontId="27" fillId="0" borderId="28" xfId="100" applyNumberFormat="1" applyFont="1" applyFill="1" applyBorder="1" applyAlignment="1">
      <alignment vertical="center"/>
    </xf>
    <xf numFmtId="0" fontId="27" fillId="0" borderId="26" xfId="100" applyFont="1" applyFill="1" applyBorder="1" applyAlignment="1">
      <alignment vertical="center" wrapText="1"/>
    </xf>
    <xf numFmtId="0" fontId="27" fillId="0" borderId="0" xfId="85" applyFont="1" applyAlignment="1">
      <alignment wrapText="1"/>
    </xf>
    <xf numFmtId="4" fontId="27" fillId="0" borderId="0" xfId="85" applyNumberFormat="1" applyFont="1"/>
    <xf numFmtId="0" fontId="27" fillId="0" borderId="0" xfId="85" applyFont="1"/>
    <xf numFmtId="0" fontId="27" fillId="0" borderId="0" xfId="100" applyFont="1" applyFill="1"/>
    <xf numFmtId="0" fontId="27" fillId="0" borderId="0" xfId="100" applyFont="1" applyFill="1" applyAlignment="1">
      <alignment wrapText="1"/>
    </xf>
    <xf numFmtId="4" fontId="76" fillId="0" borderId="0" xfId="100" applyNumberFormat="1" applyFont="1" applyFill="1"/>
    <xf numFmtId="0" fontId="27" fillId="0" borderId="0" xfId="100" applyFont="1" applyAlignment="1">
      <alignment wrapText="1"/>
    </xf>
    <xf numFmtId="0" fontId="19" fillId="0" borderId="0" xfId="60" applyFont="1"/>
    <xf numFmtId="0" fontId="48" fillId="0" borderId="0" xfId="60" applyFont="1" applyFill="1" applyAlignment="1">
      <alignment wrapText="1"/>
    </xf>
    <xf numFmtId="0" fontId="27" fillId="0" borderId="0" xfId="60" applyFont="1" applyFill="1" applyAlignment="1">
      <alignment horizontal="right" wrapText="1"/>
    </xf>
    <xf numFmtId="0" fontId="76" fillId="0" borderId="4" xfId="60" applyFont="1" applyFill="1" applyBorder="1" applyAlignment="1">
      <alignment horizontal="center" vertical="center" wrapText="1"/>
    </xf>
    <xf numFmtId="0" fontId="20" fillId="0" borderId="0" xfId="60" applyFont="1" applyAlignment="1">
      <alignment vertical="center"/>
    </xf>
    <xf numFmtId="0" fontId="76" fillId="0" borderId="1" xfId="60" applyFont="1" applyFill="1" applyBorder="1" applyAlignment="1">
      <alignment wrapText="1"/>
    </xf>
    <xf numFmtId="0" fontId="76" fillId="0" borderId="2" xfId="60" applyFont="1" applyFill="1" applyBorder="1" applyAlignment="1">
      <alignment wrapText="1"/>
    </xf>
    <xf numFmtId="0" fontId="76" fillId="0" borderId="26" xfId="60" applyFont="1" applyFill="1" applyBorder="1" applyAlignment="1">
      <alignment wrapText="1"/>
    </xf>
    <xf numFmtId="0" fontId="20" fillId="0" borderId="0" xfId="60" applyFont="1"/>
    <xf numFmtId="0" fontId="76" fillId="0" borderId="13" xfId="60" applyFont="1" applyBorder="1" applyAlignment="1">
      <alignment vertical="center"/>
    </xf>
    <xf numFmtId="0" fontId="76" fillId="0" borderId="13" xfId="60" applyFont="1" applyBorder="1"/>
    <xf numFmtId="4" fontId="19" fillId="0" borderId="0" xfId="60" applyNumberFormat="1" applyFont="1" applyBorder="1" applyAlignment="1">
      <alignment vertical="center"/>
    </xf>
    <xf numFmtId="0" fontId="19" fillId="0" borderId="25" xfId="60" applyFont="1" applyFill="1" applyBorder="1" applyAlignment="1">
      <alignment vertical="center" wrapText="1"/>
    </xf>
    <xf numFmtId="0" fontId="76" fillId="0" borderId="13" xfId="60" applyFont="1" applyBorder="1" applyAlignment="1">
      <alignment vertical="center" wrapText="1"/>
    </xf>
    <xf numFmtId="4" fontId="27" fillId="0" borderId="0" xfId="60" applyNumberFormat="1" applyFont="1" applyBorder="1" applyAlignment="1">
      <alignment vertical="center"/>
    </xf>
    <xf numFmtId="0" fontId="76" fillId="0" borderId="4" xfId="60" applyFont="1" applyBorder="1" applyAlignment="1">
      <alignment vertical="center"/>
    </xf>
    <xf numFmtId="0" fontId="21" fillId="0" borderId="3" xfId="60" applyFont="1" applyFill="1" applyBorder="1"/>
    <xf numFmtId="0" fontId="19" fillId="0" borderId="4" xfId="60" applyFont="1" applyFill="1" applyBorder="1" applyAlignment="1">
      <alignment vertical="center" wrapText="1"/>
    </xf>
    <xf numFmtId="4" fontId="19" fillId="0" borderId="0" xfId="60" applyNumberFormat="1" applyFont="1" applyAlignment="1">
      <alignment vertical="center"/>
    </xf>
    <xf numFmtId="0" fontId="19" fillId="0" borderId="0" xfId="60" applyFont="1" applyAlignment="1">
      <alignment vertical="center" wrapText="1"/>
    </xf>
    <xf numFmtId="0" fontId="27" fillId="0" borderId="0" xfId="102" applyFont="1" applyFill="1" applyAlignment="1">
      <alignment vertical="center"/>
    </xf>
    <xf numFmtId="0" fontId="27" fillId="0" borderId="0" xfId="102" applyFont="1" applyFill="1" applyBorder="1" applyAlignment="1">
      <alignment horizontal="left" vertical="center" wrapText="1"/>
    </xf>
    <xf numFmtId="0" fontId="27" fillId="0" borderId="0" xfId="102" applyFont="1" applyFill="1" applyAlignment="1">
      <alignment vertical="center" wrapText="1"/>
    </xf>
    <xf numFmtId="0" fontId="27" fillId="0" borderId="0" xfId="102" applyFont="1" applyFill="1" applyAlignment="1">
      <alignment horizontal="right" vertical="center" wrapText="1"/>
    </xf>
    <xf numFmtId="165" fontId="27" fillId="0" borderId="52" xfId="100" applyNumberFormat="1" applyFont="1" applyFill="1" applyBorder="1" applyAlignment="1">
      <alignment vertical="center"/>
    </xf>
    <xf numFmtId="165" fontId="27" fillId="0" borderId="30" xfId="100" applyNumberFormat="1" applyFont="1" applyFill="1" applyBorder="1" applyAlignment="1">
      <alignment vertical="center"/>
    </xf>
    <xf numFmtId="165" fontId="27" fillId="0" borderId="28" xfId="100" applyNumberFormat="1" applyFont="1" applyFill="1" applyBorder="1" applyAlignment="1">
      <alignment vertical="center"/>
    </xf>
    <xf numFmtId="0" fontId="27" fillId="0" borderId="0" xfId="100" applyFont="1" applyBorder="1" applyAlignment="1">
      <alignment vertical="center" wrapText="1"/>
    </xf>
    <xf numFmtId="0" fontId="76" fillId="0" borderId="4" xfId="60" applyFont="1" applyFill="1" applyBorder="1" applyAlignment="1">
      <alignment vertical="center"/>
    </xf>
    <xf numFmtId="4" fontId="76" fillId="0" borderId="4" xfId="67" applyNumberFormat="1" applyFont="1" applyFill="1" applyBorder="1" applyAlignment="1">
      <alignment vertical="center" wrapText="1"/>
    </xf>
    <xf numFmtId="0" fontId="76" fillId="0" borderId="101" xfId="67" applyFont="1" applyFill="1" applyBorder="1" applyAlignment="1">
      <alignment vertical="center" wrapText="1"/>
    </xf>
    <xf numFmtId="0" fontId="107" fillId="0" borderId="0" xfId="67" applyFont="1" applyFill="1" applyAlignment="1">
      <alignment vertical="center" wrapText="1"/>
    </xf>
    <xf numFmtId="0" fontId="17" fillId="0" borderId="0" xfId="60" applyFill="1"/>
    <xf numFmtId="4" fontId="19" fillId="0" borderId="0" xfId="60" applyNumberFormat="1" applyFont="1" applyFill="1" applyAlignment="1">
      <alignment vertical="center"/>
    </xf>
    <xf numFmtId="0" fontId="17" fillId="0" borderId="0" xfId="60" applyFill="1" applyAlignment="1">
      <alignment vertical="center" wrapText="1"/>
    </xf>
    <xf numFmtId="4" fontId="76" fillId="0" borderId="0" xfId="2" applyNumberFormat="1" applyFont="1" applyFill="1" applyBorder="1" applyAlignment="1">
      <alignment vertical="center"/>
    </xf>
    <xf numFmtId="0" fontId="21" fillId="0" borderId="0" xfId="60" applyFont="1"/>
    <xf numFmtId="0" fontId="27" fillId="0" borderId="0" xfId="60" applyFont="1" applyAlignment="1">
      <alignment wrapText="1"/>
    </xf>
    <xf numFmtId="4" fontId="27" fillId="0" borderId="0" xfId="60" applyNumberFormat="1" applyFont="1" applyAlignment="1"/>
    <xf numFmtId="0" fontId="27" fillId="0" borderId="0" xfId="60" applyFont="1"/>
    <xf numFmtId="0" fontId="27" fillId="0" borderId="0" xfId="60" applyFont="1" applyFill="1" applyAlignment="1">
      <alignment horizontal="right"/>
    </xf>
    <xf numFmtId="0" fontId="76" fillId="0" borderId="4" xfId="100" applyFont="1" applyFill="1" applyBorder="1" applyAlignment="1">
      <alignment vertical="center" wrapText="1"/>
    </xf>
    <xf numFmtId="0" fontId="4" fillId="0" borderId="0" xfId="85"/>
    <xf numFmtId="4" fontId="83" fillId="0" borderId="0" xfId="85" applyNumberFormat="1" applyFont="1"/>
    <xf numFmtId="4" fontId="76" fillId="0" borderId="0" xfId="102" applyNumberFormat="1" applyFont="1" applyFill="1" applyBorder="1"/>
    <xf numFmtId="0" fontId="27" fillId="0" borderId="0" xfId="78" applyFont="1" applyBorder="1"/>
    <xf numFmtId="0" fontId="106" fillId="0" borderId="0" xfId="85" applyFont="1"/>
    <xf numFmtId="0" fontId="19" fillId="24" borderId="9" xfId="53" applyFont="1" applyFill="1" applyBorder="1" applyAlignment="1">
      <alignment horizontal="center" vertical="center"/>
    </xf>
    <xf numFmtId="0" fontId="19" fillId="24" borderId="23" xfId="53" applyFont="1" applyFill="1" applyBorder="1" applyAlignment="1">
      <alignment horizontal="center" vertical="center"/>
    </xf>
    <xf numFmtId="0" fontId="19" fillId="24" borderId="0" xfId="53" applyFont="1" applyFill="1" applyBorder="1" applyAlignment="1">
      <alignment horizontal="center" vertical="center"/>
    </xf>
    <xf numFmtId="0" fontId="19" fillId="0" borderId="0" xfId="53" applyFont="1" applyFill="1" applyBorder="1" applyAlignment="1">
      <alignment horizontal="center" vertical="center"/>
    </xf>
    <xf numFmtId="0" fontId="21" fillId="0" borderId="0" xfId="53" applyFont="1" applyAlignment="1">
      <alignment horizontal="justify" wrapText="1"/>
    </xf>
    <xf numFmtId="0" fontId="22" fillId="0" borderId="0" xfId="0" applyFont="1" applyAlignment="1">
      <alignment horizontal="center" vertical="center"/>
    </xf>
    <xf numFmtId="0" fontId="22" fillId="0" borderId="0" xfId="0" applyFont="1" applyAlignment="1">
      <alignment horizontal="center"/>
    </xf>
    <xf numFmtId="0" fontId="20" fillId="0" borderId="41" xfId="0" applyFont="1" applyFill="1" applyBorder="1" applyAlignment="1">
      <alignment horizontal="left"/>
    </xf>
    <xf numFmtId="0" fontId="20" fillId="0" borderId="42" xfId="0" applyFont="1" applyFill="1" applyBorder="1" applyAlignment="1">
      <alignment horizontal="left"/>
    </xf>
    <xf numFmtId="0" fontId="22" fillId="0" borderId="0" xfId="50" applyFont="1" applyAlignment="1">
      <alignment horizontal="center" vertical="center"/>
    </xf>
    <xf numFmtId="0" fontId="22" fillId="0" borderId="0" xfId="50" applyFont="1" applyAlignment="1">
      <alignment horizontal="center"/>
    </xf>
    <xf numFmtId="0" fontId="20" fillId="0" borderId="60" xfId="0" applyFont="1" applyFill="1" applyBorder="1" applyAlignment="1">
      <alignment horizontal="left"/>
    </xf>
    <xf numFmtId="0" fontId="20" fillId="0" borderId="61" xfId="0" applyFont="1" applyFill="1" applyBorder="1" applyAlignment="1">
      <alignment horizontal="left"/>
    </xf>
    <xf numFmtId="0" fontId="76" fillId="28" borderId="31" xfId="68" applyFont="1" applyFill="1" applyBorder="1" applyAlignment="1">
      <alignment vertical="center" wrapText="1"/>
    </xf>
    <xf numFmtId="0" fontId="79" fillId="28" borderId="90" xfId="91" applyFont="1" applyFill="1" applyBorder="1" applyAlignment="1">
      <alignment vertical="center" wrapText="1"/>
    </xf>
    <xf numFmtId="0" fontId="76" fillId="0" borderId="67" xfId="68" applyFont="1" applyBorder="1" applyAlignment="1">
      <alignment horizontal="center" vertical="center"/>
    </xf>
    <xf numFmtId="0" fontId="76" fillId="0" borderId="76" xfId="68" applyFont="1" applyBorder="1" applyAlignment="1">
      <alignment horizontal="center" vertical="center"/>
    </xf>
    <xf numFmtId="0" fontId="76" fillId="0" borderId="83" xfId="68" applyFont="1" applyBorder="1" applyAlignment="1">
      <alignment horizontal="center" vertical="center"/>
    </xf>
    <xf numFmtId="0" fontId="76" fillId="0" borderId="68" xfId="68" applyFont="1" applyBorder="1" applyAlignment="1">
      <alignment horizontal="center" vertical="center"/>
    </xf>
    <xf numFmtId="0" fontId="0" fillId="0" borderId="77" xfId="0" applyBorder="1" applyAlignment="1">
      <alignment horizontal="center" vertical="center"/>
    </xf>
    <xf numFmtId="0" fontId="0" fillId="0" borderId="84" xfId="0" applyBorder="1" applyAlignment="1">
      <alignment horizontal="center" vertical="center"/>
    </xf>
    <xf numFmtId="0" fontId="76" fillId="0" borderId="69" xfId="68" applyFont="1" applyFill="1" applyBorder="1" applyAlignment="1">
      <alignment horizontal="center" vertical="center"/>
    </xf>
    <xf numFmtId="0" fontId="76" fillId="0" borderId="78" xfId="68" applyFont="1" applyFill="1" applyBorder="1" applyAlignment="1">
      <alignment horizontal="center" vertical="center"/>
    </xf>
    <xf numFmtId="0" fontId="76" fillId="0" borderId="85" xfId="68" applyFont="1" applyFill="1" applyBorder="1" applyAlignment="1">
      <alignment horizontal="center" vertical="center"/>
    </xf>
    <xf numFmtId="3" fontId="76" fillId="0" borderId="70" xfId="68" applyNumberFormat="1" applyFont="1" applyFill="1" applyBorder="1" applyAlignment="1">
      <alignment horizontal="center" vertical="center" wrapText="1"/>
    </xf>
    <xf numFmtId="3" fontId="76" fillId="0" borderId="79" xfId="68" applyNumberFormat="1" applyFont="1" applyFill="1" applyBorder="1" applyAlignment="1">
      <alignment horizontal="center" vertical="center" wrapText="1"/>
    </xf>
    <xf numFmtId="3" fontId="76" fillId="0" borderId="86" xfId="68" applyNumberFormat="1" applyFont="1" applyFill="1" applyBorder="1" applyAlignment="1">
      <alignment horizontal="center" vertical="center" wrapText="1"/>
    </xf>
    <xf numFmtId="0" fontId="77" fillId="0" borderId="31" xfId="91" applyFont="1" applyBorder="1" applyAlignment="1">
      <alignment horizontal="left"/>
    </xf>
    <xf numFmtId="0" fontId="77" fillId="0" borderId="90" xfId="91" applyFont="1" applyBorder="1" applyAlignment="1">
      <alignment horizontal="left"/>
    </xf>
    <xf numFmtId="0" fontId="77" fillId="0" borderId="91" xfId="91" applyFont="1" applyBorder="1" applyAlignment="1">
      <alignment horizontal="left"/>
    </xf>
    <xf numFmtId="0" fontId="78" fillId="0" borderId="93" xfId="92" applyFont="1" applyBorder="1" applyAlignment="1">
      <alignment horizontal="center" vertical="center" textRotation="90"/>
    </xf>
    <xf numFmtId="0" fontId="78" fillId="0" borderId="96" xfId="92" applyFont="1" applyBorder="1" applyAlignment="1">
      <alignment horizontal="center" vertical="center" textRotation="90"/>
    </xf>
    <xf numFmtId="0" fontId="27" fillId="0" borderId="93" xfId="68" applyFont="1" applyBorder="1" applyAlignment="1">
      <alignment horizontal="center" vertical="center"/>
    </xf>
    <xf numFmtId="0" fontId="0" fillId="0" borderId="44" xfId="0" applyBorder="1" applyAlignment="1">
      <alignment horizontal="center" vertical="center"/>
    </xf>
    <xf numFmtId="49" fontId="76" fillId="0" borderId="67" xfId="68" applyNumberFormat="1" applyFont="1" applyFill="1" applyBorder="1" applyAlignment="1">
      <alignment horizontal="center" vertical="center" wrapText="1"/>
    </xf>
    <xf numFmtId="0" fontId="2" fillId="0" borderId="71" xfId="93"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49" fontId="76" fillId="0" borderId="47" xfId="68" applyNumberFormat="1" applyFont="1" applyFill="1" applyBorder="1" applyAlignment="1">
      <alignment horizontal="center" vertical="center"/>
    </xf>
    <xf numFmtId="0" fontId="75" fillId="0" borderId="72" xfId="91" applyFont="1" applyFill="1" applyBorder="1" applyAlignment="1">
      <alignment horizontal="center" vertical="center"/>
    </xf>
    <xf numFmtId="0" fontId="75" fillId="0" borderId="73" xfId="91" applyFont="1" applyFill="1" applyBorder="1" applyAlignment="1">
      <alignment horizontal="center" vertical="center"/>
    </xf>
    <xf numFmtId="0" fontId="75" fillId="0" borderId="39" xfId="91" applyFont="1" applyFill="1" applyBorder="1" applyAlignment="1">
      <alignment horizontal="center" vertical="center"/>
    </xf>
    <xf numFmtId="0" fontId="75" fillId="0" borderId="2" xfId="91" applyFont="1" applyFill="1" applyBorder="1" applyAlignment="1">
      <alignment horizontal="center" vertical="center"/>
    </xf>
    <xf numFmtId="0" fontId="75" fillId="0" borderId="54" xfId="91" applyFont="1" applyFill="1" applyBorder="1" applyAlignment="1">
      <alignment horizontal="center" vertical="center"/>
    </xf>
    <xf numFmtId="3" fontId="76" fillId="0" borderId="47" xfId="68" applyNumberFormat="1"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 xfId="0" applyFill="1" applyBorder="1" applyAlignment="1">
      <alignment horizontal="center" vertical="center" wrapText="1"/>
    </xf>
    <xf numFmtId="3" fontId="76" fillId="0" borderId="48" xfId="68" applyNumberFormat="1" applyFont="1" applyFill="1" applyBorder="1" applyAlignment="1">
      <alignment horizontal="center" vertical="center" wrapText="1"/>
    </xf>
    <xf numFmtId="0" fontId="75" fillId="0" borderId="74" xfId="91" applyFont="1" applyFill="1" applyBorder="1" applyAlignment="1">
      <alignment horizontal="center" vertical="center" wrapText="1"/>
    </xf>
    <xf numFmtId="0" fontId="75" fillId="0" borderId="75" xfId="91" applyFont="1" applyFill="1" applyBorder="1" applyAlignment="1">
      <alignment horizontal="center" vertical="center" wrapText="1"/>
    </xf>
    <xf numFmtId="0" fontId="76" fillId="0" borderId="73" xfId="68" applyFont="1" applyFill="1" applyBorder="1" applyAlignment="1">
      <alignment horizontal="center" vertical="center"/>
    </xf>
    <xf numFmtId="0" fontId="76" fillId="0" borderId="53" xfId="68" applyFont="1" applyFill="1" applyBorder="1" applyAlignment="1">
      <alignment horizontal="center" vertical="center"/>
    </xf>
    <xf numFmtId="0" fontId="76" fillId="0" borderId="59" xfId="68" applyFont="1" applyFill="1" applyBorder="1" applyAlignment="1">
      <alignment horizontal="center" vertical="center"/>
    </xf>
    <xf numFmtId="0" fontId="27" fillId="0" borderId="93" xfId="68" applyFont="1" applyBorder="1" applyAlignment="1">
      <alignment horizontal="center" vertical="center" wrapText="1"/>
    </xf>
    <xf numFmtId="0" fontId="0" fillId="0" borderId="96" xfId="0" applyBorder="1" applyAlignment="1">
      <alignment horizontal="center" vertical="center" wrapText="1"/>
    </xf>
    <xf numFmtId="0" fontId="0" fillId="0" borderId="44" xfId="0" applyBorder="1" applyAlignment="1">
      <alignment horizontal="center" vertical="center" wrapText="1"/>
    </xf>
    <xf numFmtId="0" fontId="0" fillId="0" borderId="91" xfId="0" applyBorder="1" applyAlignment="1">
      <alignment vertical="center" wrapText="1"/>
    </xf>
    <xf numFmtId="0" fontId="27" fillId="0" borderId="96" xfId="68" applyFont="1" applyBorder="1" applyAlignment="1">
      <alignment horizontal="center" vertical="center"/>
    </xf>
    <xf numFmtId="0" fontId="27" fillId="0" borderId="44" xfId="68" applyFont="1" applyBorder="1" applyAlignment="1">
      <alignment horizontal="center" vertical="center"/>
    </xf>
    <xf numFmtId="0" fontId="27" fillId="0" borderId="10" xfId="68"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173" fontId="74" fillId="0" borderId="0" xfId="90" applyNumberFormat="1" applyFont="1" applyAlignment="1">
      <alignment horizontal="center" vertical="center" wrapText="1"/>
    </xf>
    <xf numFmtId="173" fontId="80" fillId="0" borderId="93" xfId="90" applyNumberFormat="1" applyFont="1" applyBorder="1" applyAlignment="1">
      <alignment horizontal="center" vertical="center" wrapText="1"/>
    </xf>
    <xf numFmtId="0" fontId="77" fillId="0" borderId="93" xfId="91" applyFont="1" applyBorder="1" applyAlignment="1">
      <alignment horizontal="left"/>
    </xf>
    <xf numFmtId="0" fontId="0" fillId="0" borderId="96" xfId="0" applyBorder="1" applyAlignment="1"/>
    <xf numFmtId="0" fontId="0" fillId="0" borderId="44" xfId="0" applyBorder="1" applyAlignment="1"/>
    <xf numFmtId="0" fontId="22" fillId="0" borderId="0" xfId="57" applyFont="1" applyFill="1" applyBorder="1" applyAlignment="1">
      <alignment horizontal="center" vertical="center" wrapText="1"/>
    </xf>
    <xf numFmtId="0" fontId="20" fillId="0" borderId="5" xfId="57" applyFont="1" applyFill="1" applyBorder="1" applyAlignment="1">
      <alignment horizontal="left" vertical="center" wrapText="1"/>
    </xf>
    <xf numFmtId="0" fontId="20" fillId="0" borderId="4" xfId="57" applyFont="1" applyFill="1" applyBorder="1" applyAlignment="1">
      <alignment horizontal="left" vertical="center" wrapText="1"/>
    </xf>
    <xf numFmtId="0" fontId="20" fillId="0" borderId="6" xfId="57" applyFont="1" applyFill="1" applyBorder="1" applyAlignment="1">
      <alignment horizontal="left" vertical="center" wrapText="1"/>
    </xf>
    <xf numFmtId="0" fontId="25" fillId="0" borderId="0" xfId="57" applyFont="1" applyFill="1" applyBorder="1" applyAlignment="1">
      <alignment horizontal="center" vertical="center" wrapText="1"/>
    </xf>
    <xf numFmtId="0" fontId="20" fillId="0" borderId="27" xfId="57" applyFont="1" applyFill="1" applyBorder="1" applyAlignment="1">
      <alignment horizontal="left" wrapText="1"/>
    </xf>
    <xf numFmtId="0" fontId="20" fillId="0" borderId="28" xfId="57" applyFont="1" applyFill="1" applyBorder="1" applyAlignment="1">
      <alignment horizontal="left" wrapText="1"/>
    </xf>
    <xf numFmtId="0" fontId="20" fillId="0" borderId="40" xfId="57" applyFont="1" applyFill="1" applyBorder="1" applyAlignment="1">
      <alignment horizontal="left" wrapText="1"/>
    </xf>
    <xf numFmtId="0" fontId="71" fillId="0" borderId="29" xfId="89" applyFont="1" applyBorder="1" applyAlignment="1">
      <alignment horizontal="left" vertical="center" wrapText="1"/>
    </xf>
    <xf numFmtId="0" fontId="71" fillId="0" borderId="96" xfId="89" applyFont="1" applyBorder="1" applyAlignment="1">
      <alignment horizontal="left" vertical="center" wrapText="1"/>
    </xf>
    <xf numFmtId="0" fontId="71" fillId="0" borderId="27" xfId="89" applyFont="1" applyBorder="1" applyAlignment="1">
      <alignment horizontal="left" vertical="center" wrapText="1"/>
    </xf>
    <xf numFmtId="0" fontId="71" fillId="0" borderId="29" xfId="89" applyFont="1" applyFill="1" applyBorder="1" applyAlignment="1">
      <alignment horizontal="left" vertical="center" wrapText="1"/>
    </xf>
    <xf numFmtId="0" fontId="71" fillId="0" borderId="96" xfId="89" applyFont="1" applyFill="1" applyBorder="1" applyAlignment="1">
      <alignment horizontal="left" vertical="center" wrapText="1"/>
    </xf>
    <xf numFmtId="0" fontId="71" fillId="0" borderId="27" xfId="89" applyFont="1" applyFill="1" applyBorder="1" applyAlignment="1">
      <alignment horizontal="left" vertical="center" wrapText="1"/>
    </xf>
    <xf numFmtId="0" fontId="72" fillId="0" borderId="5" xfId="89" applyFont="1" applyFill="1" applyBorder="1" applyAlignment="1">
      <alignment horizontal="left" vertical="center" wrapText="1"/>
    </xf>
    <xf numFmtId="0" fontId="72" fillId="0" borderId="4" xfId="89" applyFont="1" applyFill="1" applyBorder="1" applyAlignment="1">
      <alignment horizontal="left" vertical="center" wrapText="1"/>
    </xf>
    <xf numFmtId="0" fontId="20" fillId="0" borderId="7" xfId="57" applyFont="1" applyFill="1" applyBorder="1" applyAlignment="1">
      <alignment horizontal="left" vertical="center" wrapText="1"/>
    </xf>
    <xf numFmtId="0" fontId="20" fillId="0" borderId="62" xfId="57" applyFont="1" applyFill="1" applyBorder="1" applyAlignment="1">
      <alignment horizontal="left" vertical="center" wrapText="1"/>
    </xf>
    <xf numFmtId="0" fontId="22" fillId="0" borderId="0" xfId="95" applyFont="1" applyAlignment="1" applyProtection="1">
      <alignment horizontal="center" vertical="center" wrapText="1"/>
      <protection locked="0"/>
    </xf>
    <xf numFmtId="0" fontId="76" fillId="0" borderId="93" xfId="95" applyFont="1" applyFill="1" applyBorder="1" applyAlignment="1" applyProtection="1">
      <alignment horizontal="center" vertical="center" wrapText="1"/>
      <protection locked="0"/>
    </xf>
    <xf numFmtId="0" fontId="76" fillId="0" borderId="44" xfId="95" applyFont="1" applyFill="1" applyBorder="1" applyAlignment="1" applyProtection="1">
      <alignment horizontal="center" vertical="center" wrapText="1"/>
      <protection locked="0"/>
    </xf>
    <xf numFmtId="1" fontId="76" fillId="0" borderId="107" xfId="95" applyNumberFormat="1" applyFont="1" applyFill="1" applyBorder="1" applyAlignment="1" applyProtection="1">
      <alignment horizontal="center" vertical="center" wrapText="1"/>
      <protection locked="0"/>
    </xf>
    <xf numFmtId="1" fontId="76" fillId="0" borderId="45" xfId="95" applyNumberFormat="1" applyFont="1" applyFill="1" applyBorder="1" applyAlignment="1" applyProtection="1">
      <alignment horizontal="center" vertical="center" wrapText="1"/>
      <protection locked="0"/>
    </xf>
    <xf numFmtId="0" fontId="76" fillId="0" borderId="74" xfId="48" applyFont="1" applyBorder="1" applyAlignment="1">
      <alignment horizontal="center" vertical="center"/>
    </xf>
    <xf numFmtId="0" fontId="27" fillId="0" borderId="74" xfId="48" applyFont="1" applyBorder="1" applyAlignment="1">
      <alignment horizontal="center" vertical="center"/>
    </xf>
    <xf numFmtId="4" fontId="76" fillId="0" borderId="107" xfId="95" applyNumberFormat="1" applyFont="1" applyFill="1" applyBorder="1" applyAlignment="1" applyProtection="1">
      <alignment horizontal="center" vertical="center" wrapText="1"/>
      <protection locked="0"/>
    </xf>
    <xf numFmtId="4" fontId="76" fillId="0" borderId="45" xfId="95" applyNumberFormat="1" applyFont="1" applyFill="1" applyBorder="1" applyAlignment="1" applyProtection="1">
      <alignment horizontal="center" vertical="center" wrapText="1"/>
      <protection locked="0"/>
    </xf>
    <xf numFmtId="4" fontId="76" fillId="0" borderId="108" xfId="95" applyNumberFormat="1" applyFont="1" applyFill="1" applyBorder="1" applyAlignment="1" applyProtection="1">
      <alignment horizontal="center" wrapText="1"/>
      <protection locked="0"/>
    </xf>
    <xf numFmtId="4" fontId="76" fillId="0" borderId="38" xfId="95" applyNumberFormat="1" applyFont="1" applyFill="1" applyBorder="1" applyAlignment="1" applyProtection="1">
      <alignment horizontal="center" wrapText="1"/>
      <protection locked="0"/>
    </xf>
    <xf numFmtId="0" fontId="76" fillId="26" borderId="31" xfId="1" applyFont="1" applyFill="1" applyBorder="1" applyAlignment="1">
      <alignment vertical="center"/>
    </xf>
    <xf numFmtId="0" fontId="27" fillId="26" borderId="90" xfId="1" applyFont="1" applyFill="1" applyBorder="1" applyAlignment="1">
      <alignment vertical="center"/>
    </xf>
    <xf numFmtId="0" fontId="27" fillId="26" borderId="110" xfId="1" applyFont="1" applyFill="1" applyBorder="1" applyAlignment="1">
      <alignment vertical="center"/>
    </xf>
    <xf numFmtId="0" fontId="22" fillId="0" borderId="0" xfId="0" applyFont="1" applyBorder="1" applyAlignment="1">
      <alignment horizontal="center" vertical="center"/>
    </xf>
    <xf numFmtId="0" fontId="27" fillId="0" borderId="10" xfId="1" applyFont="1" applyFill="1" applyBorder="1" applyAlignment="1">
      <alignment horizontal="left" vertical="center" wrapText="1"/>
    </xf>
    <xf numFmtId="0" fontId="27" fillId="0" borderId="5" xfId="1" applyFont="1" applyFill="1" applyBorder="1" applyAlignment="1">
      <alignment horizontal="left" vertical="center" wrapText="1"/>
    </xf>
    <xf numFmtId="0" fontId="27" fillId="0" borderId="29" xfId="1" applyFont="1" applyFill="1" applyBorder="1" applyAlignment="1">
      <alignment horizontal="left" vertical="center" wrapText="1"/>
    </xf>
    <xf numFmtId="0" fontId="27" fillId="0" borderId="27" xfId="1" applyFont="1" applyFill="1" applyBorder="1" applyAlignment="1">
      <alignment horizontal="left" vertical="center" wrapText="1"/>
    </xf>
    <xf numFmtId="0" fontId="27" fillId="0" borderId="5" xfId="1" applyFont="1" applyFill="1" applyBorder="1" applyAlignment="1">
      <alignment horizontal="left" vertical="center"/>
    </xf>
    <xf numFmtId="0" fontId="76" fillId="0" borderId="60" xfId="1" applyFont="1" applyBorder="1" applyAlignment="1">
      <alignment horizontal="left" vertical="center"/>
    </xf>
    <xf numFmtId="0" fontId="76" fillId="0" borderId="88" xfId="1" applyFont="1" applyBorder="1" applyAlignment="1">
      <alignment horizontal="left" vertical="center"/>
    </xf>
    <xf numFmtId="0" fontId="76" fillId="0" borderId="7" xfId="1" applyFont="1" applyBorder="1" applyAlignment="1">
      <alignment vertical="center" wrapText="1"/>
    </xf>
    <xf numFmtId="0" fontId="76" fillId="0" borderId="62" xfId="1" applyFont="1" applyBorder="1" applyAlignment="1">
      <alignment vertical="center" wrapText="1"/>
    </xf>
    <xf numFmtId="0" fontId="27" fillId="0" borderId="41" xfId="1" applyFont="1" applyBorder="1" applyAlignment="1">
      <alignment horizontal="left" vertical="center"/>
    </xf>
    <xf numFmtId="0" fontId="27" fillId="0" borderId="101" xfId="1" applyFont="1" applyBorder="1" applyAlignment="1">
      <alignment horizontal="left" vertical="center"/>
    </xf>
    <xf numFmtId="0" fontId="22" fillId="0" borderId="0" xfId="1" applyFont="1" applyAlignment="1">
      <alignment horizontal="center"/>
    </xf>
    <xf numFmtId="0" fontId="76" fillId="0" borderId="48" xfId="1" applyFont="1" applyBorder="1" applyAlignment="1">
      <alignment horizontal="left" vertical="center"/>
    </xf>
    <xf numFmtId="0" fontId="76" fillId="0" borderId="127" xfId="1" applyFont="1" applyBorder="1" applyAlignment="1">
      <alignment horizontal="left" vertical="center"/>
    </xf>
    <xf numFmtId="0" fontId="76" fillId="0" borderId="7" xfId="1" applyFont="1" applyFill="1" applyBorder="1" applyAlignment="1">
      <alignment vertical="center" wrapText="1"/>
    </xf>
    <xf numFmtId="0" fontId="76" fillId="0" borderId="62" xfId="1" applyFont="1" applyFill="1" applyBorder="1" applyAlignment="1">
      <alignment vertical="center" wrapText="1"/>
    </xf>
    <xf numFmtId="174" fontId="22" fillId="0" borderId="0" xfId="101" applyNumberFormat="1" applyFont="1" applyFill="1" applyAlignment="1">
      <alignment horizontal="center" vertical="center" wrapText="1"/>
    </xf>
    <xf numFmtId="174" fontId="20" fillId="0" borderId="64" xfId="101" applyNumberFormat="1" applyFont="1" applyBorder="1" applyAlignment="1">
      <alignment horizontal="left" vertical="center"/>
    </xf>
    <xf numFmtId="174" fontId="20" fillId="0" borderId="65" xfId="101" applyNumberFormat="1" applyFont="1" applyBorder="1" applyAlignment="1">
      <alignment horizontal="left" vertical="center"/>
    </xf>
    <xf numFmtId="174" fontId="20" fillId="0" borderId="31" xfId="101" applyNumberFormat="1" applyFont="1" applyFill="1" applyBorder="1" applyAlignment="1">
      <alignment horizontal="left" vertical="center"/>
    </xf>
    <xf numFmtId="174" fontId="20" fillId="0" borderId="128" xfId="101" applyNumberFormat="1" applyFont="1" applyFill="1" applyBorder="1" applyAlignment="1">
      <alignment horizontal="left" vertical="center"/>
    </xf>
    <xf numFmtId="172" fontId="70" fillId="0" borderId="0" xfId="101" applyNumberFormat="1" applyFont="1" applyBorder="1" applyAlignment="1">
      <alignment horizontal="center" vertical="center"/>
    </xf>
    <xf numFmtId="172" fontId="70" fillId="0" borderId="0" xfId="101" applyNumberFormat="1" applyFont="1" applyBorder="1" applyAlignment="1">
      <alignment vertical="center" wrapText="1"/>
    </xf>
    <xf numFmtId="172" fontId="70" fillId="0" borderId="0" xfId="101" applyNumberFormat="1" applyFont="1" applyBorder="1" applyAlignment="1">
      <alignment vertical="center"/>
    </xf>
    <xf numFmtId="1" fontId="70" fillId="0" borderId="0" xfId="101" applyNumberFormat="1" applyFont="1" applyAlignment="1">
      <alignment horizontal="center" vertical="center"/>
    </xf>
    <xf numFmtId="174" fontId="20" fillId="0" borderId="64" xfId="101" applyNumberFormat="1" applyFont="1" applyFill="1" applyBorder="1" applyAlignment="1">
      <alignment horizontal="left" vertical="center"/>
    </xf>
    <xf numFmtId="0" fontId="20" fillId="0" borderId="65" xfId="101" applyFont="1" applyFill="1" applyBorder="1" applyAlignment="1">
      <alignment horizontal="left" vertical="center"/>
    </xf>
    <xf numFmtId="1" fontId="70" fillId="0" borderId="0" xfId="101" applyNumberFormat="1" applyFont="1" applyAlignment="1">
      <alignment horizontal="center"/>
    </xf>
    <xf numFmtId="0" fontId="27" fillId="0" borderId="9" xfId="100" applyFont="1" applyBorder="1" applyAlignment="1">
      <alignment horizontal="left" vertical="center" wrapText="1"/>
    </xf>
    <xf numFmtId="0" fontId="27" fillId="0" borderId="3" xfId="100" applyFont="1" applyBorder="1" applyAlignment="1">
      <alignment horizontal="left" vertical="center" wrapText="1"/>
    </xf>
    <xf numFmtId="0" fontId="27" fillId="0" borderId="1" xfId="100" applyFont="1" applyBorder="1" applyAlignment="1">
      <alignment horizontal="left" vertical="center" wrapText="1"/>
    </xf>
    <xf numFmtId="0" fontId="27" fillId="0" borderId="9" xfId="100" applyFont="1" applyFill="1" applyBorder="1" applyAlignment="1">
      <alignment horizontal="left" vertical="center" wrapText="1"/>
    </xf>
    <xf numFmtId="0" fontId="27" fillId="0" borderId="3" xfId="100" applyFont="1" applyFill="1" applyBorder="1" applyAlignment="1">
      <alignment horizontal="left" vertical="center" wrapText="1"/>
    </xf>
    <xf numFmtId="0" fontId="27" fillId="0" borderId="1" xfId="100" applyFont="1" applyFill="1" applyBorder="1" applyAlignment="1">
      <alignment horizontal="left" vertical="center" wrapText="1"/>
    </xf>
    <xf numFmtId="0" fontId="27" fillId="0" borderId="30" xfId="100" applyFont="1" applyBorder="1" applyAlignment="1">
      <alignment horizontal="left" vertical="center" wrapText="1"/>
    </xf>
    <xf numFmtId="0" fontId="27" fillId="0" borderId="52" xfId="100" applyFont="1" applyBorder="1" applyAlignment="1">
      <alignment horizontal="left" vertical="center" wrapText="1"/>
    </xf>
    <xf numFmtId="0" fontId="27" fillId="0" borderId="28" xfId="100" applyFont="1" applyBorder="1" applyAlignment="1">
      <alignment horizontal="left" vertical="center" wrapText="1"/>
    </xf>
    <xf numFmtId="0" fontId="20" fillId="0" borderId="0" xfId="102" applyFont="1" applyFill="1" applyAlignment="1">
      <alignment horizontal="center" vertical="center" wrapText="1"/>
    </xf>
    <xf numFmtId="0" fontId="82" fillId="0" borderId="0" xfId="102" applyFont="1" applyFill="1" applyAlignment="1">
      <alignment horizontal="left"/>
    </xf>
    <xf numFmtId="0" fontId="82" fillId="0" borderId="0" xfId="102" applyFont="1" applyFill="1" applyAlignment="1">
      <alignment horizontal="left" wrapText="1"/>
    </xf>
    <xf numFmtId="0" fontId="20" fillId="0" borderId="0" xfId="60" applyFont="1" applyFill="1" applyAlignment="1">
      <alignment horizontal="center" vertical="center" wrapText="1"/>
    </xf>
    <xf numFmtId="0" fontId="20" fillId="0" borderId="0" xfId="102" applyFont="1" applyFill="1" applyAlignment="1">
      <alignment horizontal="center" vertical="center"/>
    </xf>
    <xf numFmtId="0" fontId="27" fillId="0" borderId="129" xfId="100" applyFont="1" applyFill="1" applyBorder="1" applyAlignment="1">
      <alignment horizontal="left" vertical="center" wrapText="1"/>
    </xf>
    <xf numFmtId="0" fontId="27" fillId="0" borderId="130" xfId="100" applyFont="1" applyFill="1" applyBorder="1" applyAlignment="1">
      <alignment horizontal="left" vertical="center" wrapText="1"/>
    </xf>
    <xf numFmtId="0" fontId="76" fillId="0" borderId="4" xfId="100" applyFont="1" applyBorder="1" applyAlignment="1">
      <alignment horizontal="center" vertical="center" wrapText="1"/>
    </xf>
    <xf numFmtId="0" fontId="76" fillId="0" borderId="30" xfId="100" applyFont="1" applyBorder="1" applyAlignment="1">
      <alignment horizontal="center" vertical="center" wrapText="1"/>
    </xf>
    <xf numFmtId="0" fontId="76" fillId="0" borderId="4" xfId="102" applyFont="1" applyBorder="1" applyAlignment="1">
      <alignment horizontal="center" vertical="center" wrapText="1"/>
    </xf>
    <xf numFmtId="0" fontId="76" fillId="33" borderId="9"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76" fillId="33" borderId="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96" fillId="33" borderId="28" xfId="0" applyFont="1" applyFill="1" applyBorder="1" applyAlignment="1">
      <alignment horizontal="center" vertical="center" wrapText="1"/>
    </xf>
    <xf numFmtId="175" fontId="97" fillId="32" borderId="13" xfId="0" applyNumberFormat="1" applyFont="1" applyFill="1" applyBorder="1" applyAlignment="1">
      <alignment horizontal="center" vertical="center" wrapText="1"/>
    </xf>
    <xf numFmtId="175" fontId="97" fillId="32" borderId="101" xfId="0" applyNumberFormat="1" applyFont="1" applyFill="1" applyBorder="1" applyAlignment="1">
      <alignment horizontal="center" vertical="center" wrapText="1"/>
    </xf>
    <xf numFmtId="0" fontId="22" fillId="0" borderId="0" xfId="0" applyFont="1" applyBorder="1" applyAlignment="1">
      <alignment horizontal="center"/>
    </xf>
    <xf numFmtId="0" fontId="76" fillId="32" borderId="9" xfId="0" applyFont="1" applyFill="1" applyBorder="1" applyAlignment="1">
      <alignment horizontal="center" vertical="center" wrapText="1"/>
    </xf>
    <xf numFmtId="0" fontId="76" fillId="32" borderId="23" xfId="0" applyFont="1" applyFill="1" applyBorder="1" applyAlignment="1">
      <alignment horizontal="center" vertical="center" wrapText="1"/>
    </xf>
    <xf numFmtId="0" fontId="76" fillId="32" borderId="3" xfId="0" applyFont="1" applyFill="1" applyBorder="1" applyAlignment="1">
      <alignment horizontal="center" vertical="center" wrapText="1"/>
    </xf>
    <xf numFmtId="0" fontId="76" fillId="32" borderId="25" xfId="0" applyFont="1" applyFill="1" applyBorder="1" applyAlignment="1">
      <alignment horizontal="center" vertical="center" wrapText="1"/>
    </xf>
    <xf numFmtId="0" fontId="76" fillId="32" borderId="1" xfId="0" applyFont="1" applyFill="1" applyBorder="1" applyAlignment="1">
      <alignment horizontal="center" vertical="center" wrapText="1"/>
    </xf>
    <xf numFmtId="0" fontId="76" fillId="32" borderId="26" xfId="0" applyFont="1" applyFill="1" applyBorder="1" applyAlignment="1">
      <alignment horizontal="center" vertical="center" wrapText="1"/>
    </xf>
    <xf numFmtId="0" fontId="96" fillId="32" borderId="30" xfId="0" applyFont="1" applyFill="1" applyBorder="1" applyAlignment="1">
      <alignment horizontal="center" vertical="center" wrapText="1"/>
    </xf>
    <xf numFmtId="0" fontId="96" fillId="32" borderId="52" xfId="0" applyFont="1" applyFill="1" applyBorder="1" applyAlignment="1">
      <alignment horizontal="center" vertical="center" wrapText="1"/>
    </xf>
    <xf numFmtId="4" fontId="76" fillId="33" borderId="4" xfId="0" applyNumberFormat="1" applyFont="1" applyFill="1" applyBorder="1" applyAlignment="1">
      <alignment horizontal="center" vertical="center" wrapText="1"/>
    </xf>
    <xf numFmtId="4" fontId="76" fillId="33" borderId="4" xfId="0" applyNumberFormat="1" applyFont="1" applyFill="1" applyBorder="1" applyAlignment="1">
      <alignment horizontal="center" vertical="center"/>
    </xf>
    <xf numFmtId="4" fontId="76" fillId="33" borderId="30" xfId="0" applyNumberFormat="1" applyFont="1" applyFill="1" applyBorder="1" applyAlignment="1">
      <alignment horizontal="center" vertical="center"/>
    </xf>
    <xf numFmtId="0" fontId="96" fillId="32" borderId="28" xfId="0" applyFont="1" applyFill="1" applyBorder="1" applyAlignment="1">
      <alignment horizontal="center" vertical="center" wrapText="1"/>
    </xf>
    <xf numFmtId="4" fontId="76" fillId="32" borderId="13" xfId="0" applyNumberFormat="1" applyFont="1" applyFill="1" applyBorder="1" applyAlignment="1">
      <alignment horizontal="center" vertical="center" wrapText="1"/>
    </xf>
    <xf numFmtId="4" fontId="76" fillId="32" borderId="42" xfId="0" applyNumberFormat="1" applyFont="1" applyFill="1" applyBorder="1" applyAlignment="1">
      <alignment horizontal="center" vertical="center" wrapText="1"/>
    </xf>
    <xf numFmtId="4" fontId="76" fillId="32" borderId="101" xfId="0" applyNumberFormat="1" applyFont="1" applyFill="1" applyBorder="1" applyAlignment="1">
      <alignment horizontal="center" vertical="center" wrapText="1"/>
    </xf>
    <xf numFmtId="4" fontId="76" fillId="32" borderId="13" xfId="0" applyNumberFormat="1" applyFont="1" applyFill="1" applyBorder="1" applyAlignment="1">
      <alignment horizontal="center" vertical="center"/>
    </xf>
    <xf numFmtId="4" fontId="76" fillId="32" borderId="42" xfId="0" applyNumberFormat="1" applyFont="1" applyFill="1" applyBorder="1" applyAlignment="1">
      <alignment horizontal="center" vertical="center"/>
    </xf>
    <xf numFmtId="4" fontId="76" fillId="32" borderId="101" xfId="0" applyNumberFormat="1" applyFont="1" applyFill="1" applyBorder="1" applyAlignment="1">
      <alignment horizontal="center" vertical="center"/>
    </xf>
    <xf numFmtId="4" fontId="76" fillId="32" borderId="30" xfId="0" applyNumberFormat="1" applyFont="1" applyFill="1" applyBorder="1" applyAlignment="1">
      <alignment horizontal="center" vertical="center"/>
    </xf>
    <xf numFmtId="4" fontId="76" fillId="32" borderId="28" xfId="0" applyNumberFormat="1" applyFont="1" applyFill="1" applyBorder="1" applyAlignment="1">
      <alignment horizontal="center" vertical="center"/>
    </xf>
    <xf numFmtId="175" fontId="97" fillId="32" borderId="4" xfId="0" applyNumberFormat="1" applyFont="1" applyFill="1" applyBorder="1" applyAlignment="1">
      <alignment horizontal="center" vertical="center" wrapText="1"/>
    </xf>
    <xf numFmtId="49" fontId="97" fillId="32" borderId="9" xfId="0" applyNumberFormat="1" applyFont="1" applyFill="1" applyBorder="1" applyAlignment="1">
      <alignment horizontal="center" vertical="center" wrapText="1"/>
    </xf>
    <xf numFmtId="49" fontId="97" fillId="32" borderId="23" xfId="0" applyNumberFormat="1" applyFont="1" applyFill="1" applyBorder="1" applyAlignment="1">
      <alignment horizontal="center" vertical="center" wrapText="1"/>
    </xf>
    <xf numFmtId="49" fontId="97" fillId="32" borderId="1" xfId="0" applyNumberFormat="1" applyFont="1" applyFill="1" applyBorder="1" applyAlignment="1">
      <alignment horizontal="center" vertical="center" wrapText="1"/>
    </xf>
    <xf numFmtId="49" fontId="97" fillId="32" borderId="26" xfId="0" applyNumberFormat="1" applyFont="1" applyFill="1" applyBorder="1" applyAlignment="1">
      <alignment horizontal="center" vertical="center" wrapText="1"/>
    </xf>
    <xf numFmtId="49" fontId="104" fillId="32" borderId="30" xfId="0" applyNumberFormat="1" applyFont="1" applyFill="1" applyBorder="1" applyAlignment="1">
      <alignment horizontal="center" vertical="center" wrapText="1"/>
    </xf>
    <xf numFmtId="49" fontId="104" fillId="32" borderId="28" xfId="0" applyNumberFormat="1" applyFont="1" applyFill="1" applyBorder="1" applyAlignment="1">
      <alignment horizontal="center" vertical="center" wrapText="1"/>
    </xf>
    <xf numFmtId="0" fontId="20" fillId="32" borderId="4" xfId="0" applyFont="1" applyFill="1" applyBorder="1" applyAlignment="1">
      <alignment horizontal="center" vertical="center"/>
    </xf>
  </cellXfs>
  <cellStyles count="103">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Accent1" xfId="24" xr:uid="{00000000-0005-0000-0000-000012000000}"/>
    <cellStyle name="Accent2" xfId="25" xr:uid="{00000000-0005-0000-0000-000013000000}"/>
    <cellStyle name="Accent3" xfId="26" xr:uid="{00000000-0005-0000-0000-000014000000}"/>
    <cellStyle name="Accent4" xfId="27" xr:uid="{00000000-0005-0000-0000-000015000000}"/>
    <cellStyle name="Accent5" xfId="28" xr:uid="{00000000-0005-0000-0000-000016000000}"/>
    <cellStyle name="Accent6" xfId="29" xr:uid="{00000000-0005-0000-0000-000017000000}"/>
    <cellStyle name="Bad" xfId="30" xr:uid="{00000000-0005-0000-0000-000018000000}"/>
    <cellStyle name="Calculation" xfId="31" xr:uid="{00000000-0005-0000-0000-000019000000}"/>
    <cellStyle name="číslo" xfId="32" xr:uid="{00000000-0005-0000-0000-00001A000000}"/>
    <cellStyle name="Explanatory Text" xfId="33" xr:uid="{00000000-0005-0000-0000-00001B000000}"/>
    <cellStyle name="Good" xfId="34" xr:uid="{00000000-0005-0000-0000-00001C000000}"/>
    <cellStyle name="Heading 1" xfId="35" xr:uid="{00000000-0005-0000-0000-00001D000000}"/>
    <cellStyle name="Heading 2" xfId="36" xr:uid="{00000000-0005-0000-0000-00001E000000}"/>
    <cellStyle name="Heading 3" xfId="37" xr:uid="{00000000-0005-0000-0000-00001F000000}"/>
    <cellStyle name="Heading 4" xfId="38" xr:uid="{00000000-0005-0000-0000-000020000000}"/>
    <cellStyle name="Check Cell" xfId="39" xr:uid="{00000000-0005-0000-0000-000021000000}"/>
    <cellStyle name="Input" xfId="40" xr:uid="{00000000-0005-0000-0000-000022000000}"/>
    <cellStyle name="Linked Cell" xfId="41" xr:uid="{00000000-0005-0000-0000-000023000000}"/>
    <cellStyle name="Neutral" xfId="42" xr:uid="{00000000-0005-0000-0000-000024000000}"/>
    <cellStyle name="Normal" xfId="4" xr:uid="{00000000-0005-0000-0000-000025000000}"/>
    <cellStyle name="Normální" xfId="0" builtinId="0"/>
    <cellStyle name="Normální 10" xfId="59" xr:uid="{00000000-0005-0000-0000-000027000000}"/>
    <cellStyle name="Normální 10 2" xfId="70" xr:uid="{00000000-0005-0000-0000-000028000000}"/>
    <cellStyle name="Normální 10 2 2" xfId="80" xr:uid="{00000000-0005-0000-0000-000029000000}"/>
    <cellStyle name="Normální 10 2 2 2" xfId="88" xr:uid="{00000000-0005-0000-0000-00002A000000}"/>
    <cellStyle name="Normální 10 2 2 2 2" xfId="100" xr:uid="{962AF470-6FF6-4A5D-8AA2-F1AF7F433EAC}"/>
    <cellStyle name="Normální 10 2 3" xfId="87" xr:uid="{00000000-0005-0000-0000-00002B000000}"/>
    <cellStyle name="Normální 10 2 3 2" xfId="99" xr:uid="{8658742C-7E82-4B12-9DAA-50D8A0ACB753}"/>
    <cellStyle name="Normální 10 2 4" xfId="98" xr:uid="{AA01FA63-8461-41E4-9C82-3B70062DCDB5}"/>
    <cellStyle name="Normální 11" xfId="64" xr:uid="{00000000-0005-0000-0000-00002C000000}"/>
    <cellStyle name="Normální 11 2" xfId="76" xr:uid="{00000000-0005-0000-0000-00002D000000}"/>
    <cellStyle name="Normální 11 2 2" xfId="82" xr:uid="{00000000-0005-0000-0000-00002E000000}"/>
    <cellStyle name="Normální 11 2 3" xfId="89" xr:uid="{6DAACE47-8A3F-4010-A429-129F158E41E4}"/>
    <cellStyle name="Normální 12" xfId="65" xr:uid="{00000000-0005-0000-0000-00002F000000}"/>
    <cellStyle name="Normální 12 2" xfId="77" xr:uid="{00000000-0005-0000-0000-000030000000}"/>
    <cellStyle name="Normální 13" xfId="66" xr:uid="{00000000-0005-0000-0000-000031000000}"/>
    <cellStyle name="Normální 14" xfId="67" xr:uid="{00000000-0005-0000-0000-000032000000}"/>
    <cellStyle name="Normální 15" xfId="69" xr:uid="{00000000-0005-0000-0000-000033000000}"/>
    <cellStyle name="Normální 16" xfId="72" xr:uid="{00000000-0005-0000-0000-000034000000}"/>
    <cellStyle name="Normální 17" xfId="73" xr:uid="{00000000-0005-0000-0000-000035000000}"/>
    <cellStyle name="Normální 18" xfId="75" xr:uid="{00000000-0005-0000-0000-000036000000}"/>
    <cellStyle name="Normální 19" xfId="78" xr:uid="{00000000-0005-0000-0000-000037000000}"/>
    <cellStyle name="Normální 2" xfId="1" xr:uid="{00000000-0005-0000-0000-000038000000}"/>
    <cellStyle name="Normální 2 2" xfId="50" xr:uid="{00000000-0005-0000-0000-000039000000}"/>
    <cellStyle name="Normální 2 3" xfId="74" xr:uid="{00000000-0005-0000-0000-00003A000000}"/>
    <cellStyle name="Normální 2 4" xfId="84" xr:uid="{00000000-0005-0000-0000-00003B000000}"/>
    <cellStyle name="Normální 20" xfId="79" xr:uid="{00000000-0005-0000-0000-00003C000000}"/>
    <cellStyle name="Normální 21" xfId="81" xr:uid="{00000000-0005-0000-0000-00003D000000}"/>
    <cellStyle name="Normální 22" xfId="83" xr:uid="{00000000-0005-0000-0000-00003E000000}"/>
    <cellStyle name="Normální 22 2" xfId="91" xr:uid="{A37A306B-8EF1-4828-AD8F-200ACA3B3AC9}"/>
    <cellStyle name="Normální 23" xfId="85" xr:uid="{00000000-0005-0000-0000-00003F000000}"/>
    <cellStyle name="Normální 24" xfId="86" xr:uid="{00000000-0005-0000-0000-000040000000}"/>
    <cellStyle name="Normální 25" xfId="93" xr:uid="{608A3E70-EF82-4F38-AF72-5FF84D3A842B}"/>
    <cellStyle name="Normální 26" xfId="97" xr:uid="{F580C296-558E-4747-B8B2-D4CFBD1278B1}"/>
    <cellStyle name="Normální 3" xfId="2" xr:uid="{00000000-0005-0000-0000-000041000000}"/>
    <cellStyle name="Normální 3 2" xfId="68" xr:uid="{00000000-0005-0000-0000-000042000000}"/>
    <cellStyle name="Normální 4" xfId="3" xr:uid="{00000000-0005-0000-0000-000043000000}"/>
    <cellStyle name="Normální 4 2" xfId="56" xr:uid="{00000000-0005-0000-0000-000044000000}"/>
    <cellStyle name="Normální 4 3" xfId="71" xr:uid="{00000000-0005-0000-0000-000045000000}"/>
    <cellStyle name="Normální 5" xfId="5" xr:uid="{00000000-0005-0000-0000-000046000000}"/>
    <cellStyle name="Normální 5 2" xfId="49" xr:uid="{00000000-0005-0000-0000-000047000000}"/>
    <cellStyle name="Normální 5 2 2" xfId="60" xr:uid="{00000000-0005-0000-0000-000048000000}"/>
    <cellStyle name="Normální 6" xfId="48" xr:uid="{00000000-0005-0000-0000-000049000000}"/>
    <cellStyle name="Normální 6 2" xfId="51" xr:uid="{00000000-0005-0000-0000-00004A000000}"/>
    <cellStyle name="Normální 7" xfId="52" xr:uid="{00000000-0005-0000-0000-00004B000000}"/>
    <cellStyle name="Normální 8" xfId="53" xr:uid="{00000000-0005-0000-0000-00004C000000}"/>
    <cellStyle name="Normální 8 2" xfId="62" xr:uid="{00000000-0005-0000-0000-00004D000000}"/>
    <cellStyle name="Normální 9" xfId="58" xr:uid="{00000000-0005-0000-0000-00004E000000}"/>
    <cellStyle name="Normální 9 2" xfId="61" xr:uid="{00000000-0005-0000-0000-00004F000000}"/>
    <cellStyle name="normální_Anička-TAB 3-RMK 2" xfId="92" xr:uid="{DBBE8FCF-A51E-44D9-97C7-CF9E57D6E27A}"/>
    <cellStyle name="normální_číselníky MSK" xfId="90" xr:uid="{C91A6666-C8EA-4FE1-82DC-468CAE8BD077}"/>
    <cellStyle name="normální_Galina-Dotace Příloha č.7-nová" xfId="96" xr:uid="{469D2607-A55C-44E1-B111-8A60D9C80002}"/>
    <cellStyle name="normální_graf3" xfId="55" xr:uid="{00000000-0005-0000-0000-000053000000}"/>
    <cellStyle name="normální_List1" xfId="94" xr:uid="{620200AA-FE1D-48DD-9DE6-3FCC42CB7171}"/>
    <cellStyle name="normální_Tab.- DP - ZÚ 2009" xfId="57" xr:uid="{00000000-0005-0000-0000-000055000000}"/>
    <cellStyle name="normální_Tabulky - výsledky hospodaření PO - z VYK" xfId="101" xr:uid="{6C935B58-CF90-4684-9904-3B40BA754626}"/>
    <cellStyle name="normální_Z005_002_01_str_123-351" xfId="102" xr:uid="{C78F1669-2826-49A5-91CA-56C93BCC18AC}"/>
    <cellStyle name="normální_Z024_004_05" xfId="95" xr:uid="{E1DE26D1-F827-4487-9154-C626BDE06599}"/>
    <cellStyle name="Note" xfId="43" xr:uid="{00000000-0005-0000-0000-000059000000}"/>
    <cellStyle name="Note 2" xfId="54" xr:uid="{00000000-0005-0000-0000-00005A000000}"/>
    <cellStyle name="Note 2 2" xfId="63" xr:uid="{00000000-0005-0000-0000-00005B000000}"/>
    <cellStyle name="Output" xfId="44" xr:uid="{00000000-0005-0000-0000-00005C000000}"/>
    <cellStyle name="Title" xfId="45" xr:uid="{00000000-0005-0000-0000-00005D000000}"/>
    <cellStyle name="Total" xfId="46" xr:uid="{00000000-0005-0000-0000-00005E000000}"/>
    <cellStyle name="Warning Text" xfId="47" xr:uid="{00000000-0005-0000-0000-00005F000000}"/>
  </cellStyles>
  <dxfs count="0"/>
  <tableStyles count="0" defaultTableStyle="TableStyleMedium2" defaultPivotStyle="PivotStyleLight16"/>
  <colors>
    <mruColors>
      <color rgb="FF0066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2014 - 2019</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9D-4785-ABB4-18E65B4521D4}"/>
                </c:ext>
              </c:extLst>
            </c:dLbl>
            <c:dLbl>
              <c:idx val="1"/>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9D-4785-ABB4-18E65B4521D4}"/>
                </c:ext>
              </c:extLst>
            </c:dLbl>
            <c:dLbl>
              <c:idx val="2"/>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9D-4785-ABB4-18E65B4521D4}"/>
                </c:ext>
              </c:extLst>
            </c:dLbl>
            <c:dLbl>
              <c:idx val="3"/>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9D-4785-ABB4-18E65B4521D4}"/>
                </c:ext>
              </c:extLst>
            </c:dLbl>
            <c:dLbl>
              <c:idx val="4"/>
              <c:layout>
                <c:manualLayout>
                  <c:x val="3.489502768868653E-3"/>
                  <c:y val="-2.5105649672578808E-3"/>
                </c:manualLayout>
              </c:layout>
              <c:tx>
                <c:rich>
                  <a:bodyPr/>
                  <a:lstStyle/>
                  <a:p>
                    <a:r>
                      <a:rPr lang="en-US"/>
                      <a:t>68,9 %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9D-4785-ABB4-18E65B4521D4}"/>
                </c:ext>
              </c:extLst>
            </c:dLbl>
            <c:dLbl>
              <c:idx val="5"/>
              <c:layout>
                <c:manualLayout>
                  <c:x val="4.1881251329964525E-5"/>
                  <c:y val="-1.8801972183383618E-3"/>
                </c:manualLayout>
              </c:layout>
              <c:tx>
                <c:rich>
                  <a:bodyPr/>
                  <a:lstStyle/>
                  <a:p>
                    <a:r>
                      <a:rPr lang="en-US"/>
                      <a:t>70,5 %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9D-4785-ABB4-18E65B4521D4}"/>
                </c:ext>
              </c:extLst>
            </c:dLbl>
            <c:dLbl>
              <c:idx val="6"/>
              <c:layout>
                <c:manualLayout>
                  <c:xMode val="edge"/>
                  <c:yMode val="edge"/>
                  <c:x val="0.71587164211620447"/>
                  <c:y val="0.67070839391649684"/>
                </c:manualLayout>
              </c:layout>
              <c:tx>
                <c:rich>
                  <a:bodyPr/>
                  <a:lstStyle/>
                  <a:p>
                    <a:r>
                      <a:t>69,7 %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9D-4785-ABB4-18E65B4521D4}"/>
                </c:ext>
              </c:extLst>
            </c:dLbl>
            <c:dLbl>
              <c:idx val="7"/>
              <c:tx>
                <c:rich>
                  <a:bodyPr/>
                  <a:lstStyle/>
                  <a:p>
                    <a:r>
                      <a:t>70,2 %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'Data-grafy'!$B$3:$J$3</c15:sqref>
                  </c15:fullRef>
                </c:ext>
              </c:extLst>
              <c:f>'Data-grafy'!$E$3:$J$3</c:f>
              <c:numCache>
                <c:formatCode>General</c:formatCode>
                <c:ptCount val="6"/>
                <c:pt idx="0">
                  <c:v>2014</c:v>
                </c:pt>
                <c:pt idx="1">
                  <c:v>2015</c:v>
                </c:pt>
                <c:pt idx="2">
                  <c:v>2016</c:v>
                </c:pt>
                <c:pt idx="3">
                  <c:v>2017</c:v>
                </c:pt>
                <c:pt idx="4">
                  <c:v>2018</c:v>
                </c:pt>
                <c:pt idx="5">
                  <c:v>2019</c:v>
                </c:pt>
              </c:numCache>
            </c:numRef>
          </c:cat>
          <c:val>
            <c:numRef>
              <c:extLst>
                <c:ext xmlns:c15="http://schemas.microsoft.com/office/drawing/2012/chart" uri="{02D57815-91ED-43cb-92C2-25804820EDAC}">
                  <c15:fullRef>
                    <c15:sqref>'Data-grafy'!$B$4:$J$4</c15:sqref>
                  </c15:fullRef>
                </c:ext>
              </c:extLst>
              <c:f>'Data-grafy'!$E$4:$J$4</c:f>
              <c:numCache>
                <c:formatCode>#\ ##0.0</c:formatCode>
                <c:ptCount val="6"/>
                <c:pt idx="0">
                  <c:v>12137.583000000001</c:v>
                </c:pt>
                <c:pt idx="1">
                  <c:v>13726.48</c:v>
                </c:pt>
                <c:pt idx="2">
                  <c:v>14534.133</c:v>
                </c:pt>
                <c:pt idx="3">
                  <c:v>14651.603999999999</c:v>
                </c:pt>
                <c:pt idx="4">
                  <c:v>16584.9666</c:v>
                </c:pt>
                <c:pt idx="5">
                  <c:v>19656.418000000001</c:v>
                </c:pt>
              </c:numCache>
            </c:numRef>
          </c:val>
          <c:extLst>
            <c:ext xmlns:c15="http://schemas.microsoft.com/office/drawing/2012/chart" uri="{02D57815-91ED-43cb-92C2-25804820EDAC}">
              <c15:categoryFilterExceptions>
                <c15:categoryFilterException>
                  <c15:sqref>'Data-grafy'!$B$4</c15:sqref>
                  <c15:dLbl>
                    <c:idx val="-1"/>
                    <c:tx>
                      <c:rich>
                        <a:bodyPr/>
                        <a:lstStyle/>
                        <a:p>
                          <a:r>
                            <a:rPr lang="en-US"/>
                            <a:t>70,2 %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0-23AC-471C-9EE2-A6AB15E8BC49}"/>
                      </c:ext>
                    </c:extLst>
                  </c15:dLbl>
                </c15:categoryFilterException>
                <c15:categoryFilterException>
                  <c15:sqref>'Data-grafy'!$C$4</c15:sqref>
                  <c15: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23AC-471C-9EE2-A6AB15E8BC49}"/>
                      </c:ext>
                    </c:extLst>
                  </c15:dLbl>
                </c15:categoryFilterException>
                <c15:categoryFilterException>
                  <c15:sqref>'Data-grafy'!$D$4</c15:sqref>
                  <c15:dLbl>
                    <c:idx val="-1"/>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2-23AC-471C-9EE2-A6AB15E8BC49}"/>
                      </c:ext>
                    </c:extLst>
                  </c15:dLbl>
                </c15:categoryFilterException>
              </c15:categoryFilterExceptions>
            </c:ext>
            <c:ext xmlns:c16="http://schemas.microsoft.com/office/drawing/2014/chart" uri="{C3380CC4-5D6E-409C-BE32-E72D297353CC}">
              <c16:uniqueId val="{00000009-009D-4785-ABB4-18E65B4521D4}"/>
            </c:ext>
          </c:extLst>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tx>
                <c:rich>
                  <a:bodyPr/>
                  <a:lstStyle/>
                  <a:p>
                    <a:r>
                      <a:rPr lang="en-US"/>
                      <a:t>30,2 %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9D-4785-ABB4-18E65B4521D4}"/>
                </c:ext>
              </c:extLst>
            </c:dLbl>
            <c:dLbl>
              <c:idx val="1"/>
              <c:tx>
                <c:rich>
                  <a:bodyPr/>
                  <a:lstStyle/>
                  <a:p>
                    <a:r>
                      <a:rPr lang="en-US"/>
                      <a:t>28,1 %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9D-4785-ABB4-18E65B4521D4}"/>
                </c:ext>
              </c:extLst>
            </c:dLbl>
            <c:dLbl>
              <c:idx val="2"/>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9D-4785-ABB4-18E65B4521D4}"/>
                </c:ext>
              </c:extLst>
            </c:dLbl>
            <c:dLbl>
              <c:idx val="3"/>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9D-4785-ABB4-18E65B4521D4}"/>
                </c:ext>
              </c:extLst>
            </c:dLbl>
            <c:dLbl>
              <c:idx val="4"/>
              <c:tx>
                <c:rich>
                  <a:bodyPr/>
                  <a:lstStyle/>
                  <a:p>
                    <a:r>
                      <a:rPr lang="en-US"/>
                      <a:t>31,1 %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9D-4785-ABB4-18E65B4521D4}"/>
                </c:ext>
              </c:extLst>
            </c:dLbl>
            <c:dLbl>
              <c:idx val="5"/>
              <c:tx>
                <c:rich>
                  <a:bodyPr/>
                  <a:lstStyle/>
                  <a:p>
                    <a:r>
                      <a:rPr lang="en-US"/>
                      <a:t>29,5 %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9D-4785-ABB4-18E65B4521D4}"/>
                </c:ext>
              </c:extLst>
            </c:dLbl>
            <c:dLbl>
              <c:idx val="6"/>
              <c:tx>
                <c:rich>
                  <a:bodyPr/>
                  <a:lstStyle/>
                  <a:p>
                    <a:r>
                      <a:t>30,3 %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9D-4785-ABB4-18E65B4521D4}"/>
                </c:ext>
              </c:extLst>
            </c:dLbl>
            <c:dLbl>
              <c:idx val="7"/>
              <c:tx>
                <c:rich>
                  <a:bodyPr/>
                  <a:lstStyle/>
                  <a:p>
                    <a:r>
                      <a:t>29,8 %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'Data-grafy'!$B$3:$J$3</c15:sqref>
                  </c15:fullRef>
                </c:ext>
              </c:extLst>
              <c:f>'Data-grafy'!$E$3:$J$3</c:f>
              <c:numCache>
                <c:formatCode>General</c:formatCode>
                <c:ptCount val="6"/>
                <c:pt idx="0">
                  <c:v>2014</c:v>
                </c:pt>
                <c:pt idx="1">
                  <c:v>2015</c:v>
                </c:pt>
                <c:pt idx="2">
                  <c:v>2016</c:v>
                </c:pt>
                <c:pt idx="3">
                  <c:v>2017</c:v>
                </c:pt>
                <c:pt idx="4">
                  <c:v>2018</c:v>
                </c:pt>
                <c:pt idx="5">
                  <c:v>2019</c:v>
                </c:pt>
              </c:numCache>
            </c:numRef>
          </c:cat>
          <c:val>
            <c:numRef>
              <c:extLst>
                <c:ext xmlns:c15="http://schemas.microsoft.com/office/drawing/2012/chart" uri="{02D57815-91ED-43cb-92C2-25804820EDAC}">
                  <c15:fullRef>
                    <c15:sqref>'Data-grafy'!$B$5:$J$5</c15:sqref>
                  </c15:fullRef>
                </c:ext>
              </c:extLst>
              <c:f>'Data-grafy'!$E$5:$J$5</c:f>
              <c:numCache>
                <c:formatCode>#\ ##0.0</c:formatCode>
                <c:ptCount val="6"/>
                <c:pt idx="0">
                  <c:v>5259.0230000000001</c:v>
                </c:pt>
                <c:pt idx="1">
                  <c:v>5360.3950000000004</c:v>
                </c:pt>
                <c:pt idx="2">
                  <c:v>6116.0690000000004</c:v>
                </c:pt>
                <c:pt idx="3">
                  <c:v>6723.5209999999997</c:v>
                </c:pt>
                <c:pt idx="4">
                  <c:v>7499.8827000000001</c:v>
                </c:pt>
                <c:pt idx="5">
                  <c:v>8223.0540000000001</c:v>
                </c:pt>
              </c:numCache>
            </c:numRef>
          </c:val>
          <c:extLst>
            <c:ext xmlns:c15="http://schemas.microsoft.com/office/drawing/2012/chart" uri="{02D57815-91ED-43cb-92C2-25804820EDAC}">
              <c15:categoryFilterExceptions>
                <c15:categoryFilterException>
                  <c15:sqref>'Data-grafy'!$B$5</c15:sqref>
                  <c15:dLbl>
                    <c:idx val="-1"/>
                    <c:tx>
                      <c:rich>
                        <a:bodyPr/>
                        <a:lstStyle/>
                        <a:p>
                          <a:r>
                            <a:rPr lang="en-US"/>
                            <a:t>29,8 %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3-23AC-471C-9EE2-A6AB15E8BC49}"/>
                      </c:ext>
                    </c:extLst>
                  </c15:dLbl>
                </c15:categoryFilterException>
                <c15:categoryFilterException>
                  <c15:sqref>'Data-grafy'!$C$5</c15:sqref>
                  <c15:dLbl>
                    <c:idx val="-1"/>
                    <c:tx>
                      <c:rich>
                        <a:bodyPr/>
                        <a:lstStyle/>
                        <a:p>
                          <a:r>
                            <a:rPr lang="en-US"/>
                            <a:t>29,4 %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4-23AC-471C-9EE2-A6AB15E8BC49}"/>
                      </c:ext>
                    </c:extLst>
                  </c15:dLbl>
                </c15:categoryFilterException>
                <c15:categoryFilterException>
                  <c15:sqref>'Data-grafy'!$D$5</c15:sqref>
                  <c15:dLbl>
                    <c:idx val="-1"/>
                    <c:tx>
                      <c:rich>
                        <a:bodyPr/>
                        <a:lstStyle/>
                        <a:p>
                          <a:r>
                            <a:rPr lang="en-US"/>
                            <a:t>30,3 %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23AC-471C-9EE2-A6AB15E8BC49}"/>
                      </c:ext>
                    </c:extLst>
                  </c15:dLbl>
                </c15:categoryFilterException>
              </c15:categoryFilterExceptions>
            </c:ext>
            <c:ext xmlns:c16="http://schemas.microsoft.com/office/drawing/2014/chart" uri="{C3380CC4-5D6E-409C-BE32-E72D297353CC}">
              <c16:uniqueId val="{00000013-009D-4785-ABB4-18E65B4521D4}"/>
            </c:ext>
          </c:extLst>
        </c:ser>
        <c:dLbls>
          <c:showLegendKey val="0"/>
          <c:showVal val="0"/>
          <c:showCatName val="1"/>
          <c:showSerName val="0"/>
          <c:showPercent val="0"/>
          <c:showBubbleSize val="0"/>
        </c:dLbls>
        <c:gapWidth val="50"/>
        <c:gapDepth val="60"/>
        <c:shape val="box"/>
        <c:axId val="440456968"/>
        <c:axId val="440455400"/>
        <c:axId val="0"/>
      </c:bar3DChart>
      <c:catAx>
        <c:axId val="440456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5400"/>
        <c:crosses val="autoZero"/>
        <c:auto val="1"/>
        <c:lblAlgn val="ctr"/>
        <c:lblOffset val="100"/>
        <c:tickLblSkip val="1"/>
        <c:tickMarkSkip val="1"/>
        <c:noMultiLvlLbl val="0"/>
      </c:catAx>
      <c:valAx>
        <c:axId val="4404554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6968"/>
        <c:crosses val="autoZero"/>
        <c:crossBetween val="between"/>
        <c:majorUnit val="5000"/>
        <c:minorUnit val="1000"/>
      </c:valAx>
      <c:spPr>
        <a:noFill/>
        <a:ln w="25400">
          <a:noFill/>
        </a:ln>
      </c:spPr>
    </c:plotArea>
    <c:legend>
      <c:legendPos val="r"/>
      <c:layout>
        <c:manualLayout>
          <c:xMode val="edge"/>
          <c:yMode val="edge"/>
          <c:x val="0.32482450237560484"/>
          <c:y val="0.95472390275539887"/>
          <c:w val="0.36785677040092518"/>
          <c:h val="4.361686014544625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2014 - 2019</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D-4DDC-880E-24B8DD459A44}"/>
                </c:ext>
              </c:extLst>
            </c:dLbl>
            <c:dLbl>
              <c:idx val="1"/>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D-4DDC-880E-24B8DD459A44}"/>
                </c:ext>
              </c:extLst>
            </c:dLbl>
            <c:dLbl>
              <c:idx val="2"/>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D-4DDC-880E-24B8DD459A44}"/>
                </c:ext>
              </c:extLst>
            </c:dLbl>
            <c:dLbl>
              <c:idx val="3"/>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4D-4DDC-880E-24B8DD459A44}"/>
                </c:ext>
              </c:extLst>
            </c:dLbl>
            <c:dLbl>
              <c:idx val="4"/>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4D-4DDC-880E-24B8DD459A44}"/>
                </c:ext>
              </c:extLst>
            </c:dLbl>
            <c:dLbl>
              <c:idx val="5"/>
              <c:tx>
                <c:rich>
                  <a:bodyPr/>
                  <a:lstStyle/>
                  <a:p>
                    <a:r>
                      <a:rPr lang="en-US"/>
                      <a:t>89,0 %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4D-4DDC-880E-24B8DD459A44}"/>
                </c:ext>
              </c:extLst>
            </c:dLbl>
            <c:dLbl>
              <c:idx val="6"/>
              <c:tx>
                <c:rich>
                  <a:bodyPr/>
                  <a:lstStyle/>
                  <a:p>
                    <a:r>
                      <a:t>87,5 %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4D-4DDC-880E-24B8DD459A44}"/>
                </c:ext>
              </c:extLst>
            </c:dLbl>
            <c:dLbl>
              <c:idx val="7"/>
              <c:tx>
                <c:rich>
                  <a:bodyPr/>
                  <a:lstStyle/>
                  <a:p>
                    <a:r>
                      <a:t>87,7 %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'Data-grafy'!$B$12:$J$12</c15:sqref>
                  </c15:fullRef>
                </c:ext>
              </c:extLst>
              <c:f>'Data-grafy'!$E$12:$J$12</c:f>
              <c:numCache>
                <c:formatCode>General</c:formatCode>
                <c:ptCount val="6"/>
                <c:pt idx="0">
                  <c:v>2014</c:v>
                </c:pt>
                <c:pt idx="1">
                  <c:v>2015</c:v>
                </c:pt>
                <c:pt idx="2">
                  <c:v>2016</c:v>
                </c:pt>
                <c:pt idx="3">
                  <c:v>2017</c:v>
                </c:pt>
                <c:pt idx="4">
                  <c:v>2018</c:v>
                </c:pt>
                <c:pt idx="5">
                  <c:v>2019</c:v>
                </c:pt>
              </c:numCache>
            </c:numRef>
          </c:cat>
          <c:val>
            <c:numRef>
              <c:extLst>
                <c:ext xmlns:c15="http://schemas.microsoft.com/office/drawing/2012/chart" uri="{02D57815-91ED-43cb-92C2-25804820EDAC}">
                  <c15:fullRef>
                    <c15:sqref>'Data-grafy'!$B$13:$J$13</c15:sqref>
                  </c15:fullRef>
                </c:ext>
              </c:extLst>
              <c:f>'Data-grafy'!$E$13:$J$13</c:f>
              <c:numCache>
                <c:formatCode>#\ ##0.0</c:formatCode>
                <c:ptCount val="6"/>
                <c:pt idx="0">
                  <c:v>15138.14</c:v>
                </c:pt>
                <c:pt idx="1">
                  <c:v>16356.737999999999</c:v>
                </c:pt>
                <c:pt idx="2">
                  <c:v>16889.752</c:v>
                </c:pt>
                <c:pt idx="3">
                  <c:v>18636.111000000001</c:v>
                </c:pt>
                <c:pt idx="4">
                  <c:v>21071.899700000002</c:v>
                </c:pt>
                <c:pt idx="5">
                  <c:v>24267.163</c:v>
                </c:pt>
              </c:numCache>
            </c:numRef>
          </c:val>
          <c:extLst>
            <c:ext xmlns:c15="http://schemas.microsoft.com/office/drawing/2012/chart" uri="{02D57815-91ED-43cb-92C2-25804820EDAC}">
              <c15:categoryFilterExceptions>
                <c15:categoryFilterException>
                  <c15:sqref>'Data-grafy'!$B$13</c15:sqref>
                  <c15:dLbl>
                    <c:idx val="-1"/>
                    <c:tx>
                      <c:rich>
                        <a:bodyPr/>
                        <a:lstStyle/>
                        <a:p>
                          <a:r>
                            <a:rPr lang="en-US"/>
                            <a:t>87,7 %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0-43FB-4B54-B68F-70AD0782CE78}"/>
                      </c:ext>
                    </c:extLst>
                  </c15:dLbl>
                </c15:categoryFilterException>
                <c15:categoryFilterException>
                  <c15:sqref>'Data-grafy'!$C$13</c15:sqref>
                  <c15:dLbl>
                    <c:idx val="-1"/>
                    <c:tx>
                      <c:rich>
                        <a:bodyPr/>
                        <a:lstStyle/>
                        <a:p>
                          <a:r>
                            <a:rPr lang="en-US"/>
                            <a:t>88,6 %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43FB-4B54-B68F-70AD0782CE78}"/>
                      </c:ext>
                    </c:extLst>
                  </c15:dLbl>
                </c15:categoryFilterException>
                <c15:categoryFilterException>
                  <c15:sqref>'Data-grafy'!$D$13</c15:sqref>
                  <c15:dLbl>
                    <c:idx val="-1"/>
                    <c:tx>
                      <c:rich>
                        <a:bodyPr/>
                        <a:lstStyle/>
                        <a:p>
                          <a:r>
                            <a:rPr lang="en-US"/>
                            <a:t>88,1 %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2-43FB-4B54-B68F-70AD0782CE78}"/>
                      </c:ext>
                    </c:extLst>
                  </c15:dLbl>
                </c15:categoryFilterException>
              </c15:categoryFilterExceptions>
            </c:ext>
            <c:ext xmlns:c16="http://schemas.microsoft.com/office/drawing/2014/chart" uri="{C3380CC4-5D6E-409C-BE32-E72D297353CC}">
              <c16:uniqueId val="{00000009-604D-4DDC-880E-24B8DD459A44}"/>
            </c:ext>
          </c:extLst>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tx>
                <c:rich>
                  <a:bodyPr/>
                  <a:lstStyle/>
                  <a:p>
                    <a:r>
                      <a:rPr lang="en-US"/>
                      <a:t>13,2 %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04D-4DDC-880E-24B8DD459A44}"/>
                </c:ext>
              </c:extLst>
            </c:dLbl>
            <c:dLbl>
              <c:idx val="1"/>
              <c:tx>
                <c:rich>
                  <a:bodyPr/>
                  <a:lstStyle/>
                  <a:p>
                    <a:r>
                      <a:rPr lang="en-US"/>
                      <a:t>21,2 %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04D-4DDC-880E-24B8DD459A44}"/>
                </c:ext>
              </c:extLst>
            </c:dLbl>
            <c:dLbl>
              <c:idx val="2"/>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04D-4DDC-880E-24B8DD459A44}"/>
                </c:ext>
              </c:extLst>
            </c:dLbl>
            <c:dLbl>
              <c:idx val="3"/>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04D-4DDC-880E-24B8DD459A44}"/>
                </c:ext>
              </c:extLst>
            </c:dLbl>
            <c:dLbl>
              <c:idx val="4"/>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4D-4DDC-880E-24B8DD459A44}"/>
                </c:ext>
              </c:extLst>
            </c:dLbl>
            <c:dLbl>
              <c:idx val="5"/>
              <c:tx>
                <c:rich>
                  <a:bodyPr/>
                  <a:lstStyle/>
                  <a:p>
                    <a:r>
                      <a:rPr lang="en-US"/>
                      <a:t>11,0 %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4D-4DDC-880E-24B8DD459A44}"/>
                </c:ext>
              </c:extLst>
            </c:dLbl>
            <c:dLbl>
              <c:idx val="6"/>
              <c:tx>
                <c:rich>
                  <a:bodyPr/>
                  <a:lstStyle/>
                  <a:p>
                    <a:r>
                      <a:t>12,5 %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4D-4DDC-880E-24B8DD459A44}"/>
                </c:ext>
              </c:extLst>
            </c:dLbl>
            <c:dLbl>
              <c:idx val="7"/>
              <c:tx>
                <c:rich>
                  <a:bodyPr/>
                  <a:lstStyle/>
                  <a:p>
                    <a:r>
                      <a:t>12,3 %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'Data-grafy'!$B$12:$J$12</c15:sqref>
                  </c15:fullRef>
                </c:ext>
              </c:extLst>
              <c:f>'Data-grafy'!$E$12:$J$12</c:f>
              <c:numCache>
                <c:formatCode>General</c:formatCode>
                <c:ptCount val="6"/>
                <c:pt idx="0">
                  <c:v>2014</c:v>
                </c:pt>
                <c:pt idx="1">
                  <c:v>2015</c:v>
                </c:pt>
                <c:pt idx="2">
                  <c:v>2016</c:v>
                </c:pt>
                <c:pt idx="3">
                  <c:v>2017</c:v>
                </c:pt>
                <c:pt idx="4">
                  <c:v>2018</c:v>
                </c:pt>
                <c:pt idx="5">
                  <c:v>2019</c:v>
                </c:pt>
              </c:numCache>
            </c:numRef>
          </c:cat>
          <c:val>
            <c:numRef>
              <c:extLst>
                <c:ext xmlns:c15="http://schemas.microsoft.com/office/drawing/2012/chart" uri="{02D57815-91ED-43cb-92C2-25804820EDAC}">
                  <c15:fullRef>
                    <c15:sqref>'Data-grafy'!$B$14:$J$14</c15:sqref>
                  </c15:fullRef>
                </c:ext>
              </c:extLst>
              <c:f>'Data-grafy'!$E$14:$J$14</c:f>
              <c:numCache>
                <c:formatCode>#\ ##0.0</c:formatCode>
                <c:ptCount val="6"/>
                <c:pt idx="0">
                  <c:v>2299.4070000000002</c:v>
                </c:pt>
                <c:pt idx="1">
                  <c:v>4409.991</c:v>
                </c:pt>
                <c:pt idx="2">
                  <c:v>1192.5619999999999</c:v>
                </c:pt>
                <c:pt idx="3">
                  <c:v>1361.5730000000001</c:v>
                </c:pt>
                <c:pt idx="4">
                  <c:v>3075.1028999999999</c:v>
                </c:pt>
                <c:pt idx="5">
                  <c:v>3013.68</c:v>
                </c:pt>
              </c:numCache>
            </c:numRef>
          </c:val>
          <c:extLst>
            <c:ext xmlns:c15="http://schemas.microsoft.com/office/drawing/2012/chart" uri="{02D57815-91ED-43cb-92C2-25804820EDAC}">
              <c15:categoryFilterExceptions>
                <c15:categoryFilterException>
                  <c15:sqref>'Data-grafy'!$B$14</c15:sqref>
                  <c15:dLbl>
                    <c:idx val="-1"/>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3-43FB-4B54-B68F-70AD0782CE78}"/>
                      </c:ext>
                    </c:extLst>
                  </c15:dLbl>
                </c15:categoryFilterException>
                <c15:categoryFilterException>
                  <c15:sqref>'Data-grafy'!$C$14</c15:sqref>
                  <c15: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4-43FB-4B54-B68F-70AD0782CE78}"/>
                      </c:ext>
                    </c:extLst>
                  </c15:dLbl>
                </c15:categoryFilterException>
                <c15:categoryFilterException>
                  <c15:sqref>'Data-grafy'!$D$14</c15:sqref>
                  <c15:dLbl>
                    <c:idx val="-1"/>
                    <c:tx>
                      <c:rich>
                        <a:bodyPr/>
                        <a:lstStyle/>
                        <a:p>
                          <a:r>
                            <a:rPr lang="en-US"/>
                            <a:t>11,9 %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43FB-4B54-B68F-70AD0782CE78}"/>
                      </c:ext>
                    </c:extLst>
                  </c15:dLbl>
                </c15:categoryFilterException>
              </c15:categoryFilterExceptions>
            </c:ext>
            <c:ext xmlns:c16="http://schemas.microsoft.com/office/drawing/2014/chart" uri="{C3380CC4-5D6E-409C-BE32-E72D297353CC}">
              <c16:uniqueId val="{00000013-604D-4DDC-880E-24B8DD459A44}"/>
            </c:ext>
          </c:extLst>
        </c:ser>
        <c:dLbls>
          <c:showLegendKey val="0"/>
          <c:showVal val="0"/>
          <c:showCatName val="1"/>
          <c:showSerName val="0"/>
          <c:showPercent val="0"/>
          <c:showBubbleSize val="0"/>
        </c:dLbls>
        <c:gapWidth val="50"/>
        <c:gapDepth val="80"/>
        <c:shape val="box"/>
        <c:axId val="442510648"/>
        <c:axId val="442509080"/>
        <c:axId val="0"/>
      </c:bar3DChart>
      <c:catAx>
        <c:axId val="442510648"/>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09080"/>
        <c:crosses val="autoZero"/>
        <c:auto val="1"/>
        <c:lblAlgn val="ctr"/>
        <c:lblOffset val="100"/>
        <c:tickLblSkip val="1"/>
        <c:tickMarkSkip val="1"/>
        <c:noMultiLvlLbl val="0"/>
      </c:catAx>
      <c:valAx>
        <c:axId val="442509080"/>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10648"/>
        <c:crosses val="autoZero"/>
        <c:crossBetween val="between"/>
        <c:majorUnit val="5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2019</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A29-4DE9-9A88-48030EB5457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29-4DE9-9A88-48030EB5457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29-4DE9-9A88-48030EB5457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29-4DE9-9A88-48030EB5457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A29-4DE9-9A88-48030EB5457B}"/>
              </c:ext>
            </c:extLst>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29-4DE9-9A88-48030EB5457B}"/>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26,8 %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29-4DE9-9A88-48030EB5457B}"/>
                </c:ext>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en-US"/>
                      <a:t>Investiční dotace
4,7 %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29-4DE9-9A88-48030EB5457B}"/>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65,8 %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29-4DE9-9A88-48030EB5457B}"/>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2,5 %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29-4DE9-9A88-48030EB5457B}"/>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57322.425999999999</c:v>
                </c:pt>
                <c:pt idx="1">
                  <c:v>7461806.966</c:v>
                </c:pt>
                <c:pt idx="2">
                  <c:v>1303231.2305699999</c:v>
                </c:pt>
                <c:pt idx="3">
                  <c:v>18353186.900029998</c:v>
                </c:pt>
                <c:pt idx="4">
                  <c:v>703924.549</c:v>
                </c:pt>
              </c:numCache>
            </c:numRef>
          </c:val>
          <c:extLst>
            <c:ext xmlns:c16="http://schemas.microsoft.com/office/drawing/2014/chart" uri="{C3380CC4-5D6E-409C-BE32-E72D297353CC}">
              <c16:uniqueId val="{00000009-EA29-4DE9-9A88-48030EB5457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2019</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extLst>
              <c:ext xmlns:c16="http://schemas.microsoft.com/office/drawing/2014/chart" uri="{C3380CC4-5D6E-409C-BE32-E72D297353CC}">
                <c16:uniqueId val="{00000000-3BAC-40EF-AF6F-A4E29B41984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BAC-40EF-AF6F-A4E29B4198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BAC-40EF-AF6F-A4E29B4198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BAC-40EF-AF6F-A4E29B4198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BAC-40EF-AF6F-A4E29B4198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BAC-40EF-AF6F-A4E29B4198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BAC-40EF-AF6F-A4E29B4198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BAC-40EF-AF6F-A4E29B41984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BAC-40EF-AF6F-A4E29B41984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BAC-40EF-AF6F-A4E29B41984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BAC-40EF-AF6F-A4E29B419840}"/>
              </c:ext>
            </c:extLst>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AC-40EF-AF6F-A4E29B419840}"/>
                </c:ext>
              </c:extLst>
            </c:dLbl>
            <c:dLbl>
              <c:idx val="1"/>
              <c:layout>
                <c:manualLayout>
                  <c:x val="-4.1324543734358801E-2"/>
                  <c:y val="6.7988402132131967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 a chytrý region</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13,2 %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AC-40EF-AF6F-A4E29B419840}"/>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62,5 %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AC-40EF-AF6F-A4E29B419840}"/>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AC-40EF-AF6F-A4E29B419840}"/>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5,2 %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AC-40EF-AF6F-A4E29B419840}"/>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AC-40EF-AF6F-A4E29B419840}"/>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10,0 %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AC-40EF-AF6F-A4E29B419840}"/>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AC-40EF-AF6F-A4E29B419840}"/>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AC-40EF-AF6F-A4E29B419840}"/>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AC-40EF-AF6F-A4E29B419840}"/>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0,9 %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AC-40EF-AF6F-A4E29B419840}"/>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 a chytrý region</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'Data-grafy'!$T$44:$T$54</c:f>
              <c:numCache>
                <c:formatCode>#,##0.00</c:formatCode>
                <c:ptCount val="11"/>
                <c:pt idx="0">
                  <c:v>202777.63847000001</c:v>
                </c:pt>
                <c:pt idx="1">
                  <c:v>3593030.4164900002</c:v>
                </c:pt>
                <c:pt idx="2">
                  <c:v>17062378.578159999</c:v>
                </c:pt>
                <c:pt idx="3">
                  <c:v>600387.53191999998</c:v>
                </c:pt>
                <c:pt idx="4">
                  <c:v>1420948.2523399999</c:v>
                </c:pt>
                <c:pt idx="5">
                  <c:v>489877.91125</c:v>
                </c:pt>
                <c:pt idx="6">
                  <c:v>2722076.4213100001</c:v>
                </c:pt>
                <c:pt idx="7">
                  <c:v>211180.37865</c:v>
                </c:pt>
                <c:pt idx="8">
                  <c:v>95463.443610000002</c:v>
                </c:pt>
                <c:pt idx="9">
                  <c:v>625576.73152000003</c:v>
                </c:pt>
                <c:pt idx="10">
                  <c:v>257145.88326999999</c:v>
                </c:pt>
              </c:numCache>
            </c:numRef>
          </c:val>
          <c:extLst>
            <c:ext xmlns:c16="http://schemas.microsoft.com/office/drawing/2014/chart" uri="{C3380CC4-5D6E-409C-BE32-E72D297353CC}">
              <c16:uniqueId val="{00000015-3BAC-40EF-AF6F-A4E29B41984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2019</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extLst>
              <c:ext xmlns:c16="http://schemas.microsoft.com/office/drawing/2014/chart" uri="{C3380CC4-5D6E-409C-BE32-E72D297353CC}">
                <c16:uniqueId val="{00000000-4AAB-4B7C-97C1-FE382EDBB5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AB-4B7C-97C1-FE382EDBB5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AAB-4B7C-97C1-FE382EDBB5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AAB-4B7C-97C1-FE382EDBB538}"/>
              </c:ext>
            </c:extLst>
          </c:dPt>
          <c:dPt>
            <c:idx val="4"/>
            <c:bubble3D val="0"/>
            <c:spPr>
              <a:solidFill>
                <a:srgbClr val="0066CC"/>
              </a:solidFill>
              <a:ln w="12700">
                <a:solidFill>
                  <a:srgbClr val="000000"/>
                </a:solidFill>
                <a:prstDash val="solid"/>
              </a:ln>
            </c:spPr>
            <c:extLst>
              <c:ext xmlns:c16="http://schemas.microsoft.com/office/drawing/2014/chart" uri="{C3380CC4-5D6E-409C-BE32-E72D297353CC}">
                <c16:uniqueId val="{00000008-4AAB-4B7C-97C1-FE382EDBB5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AAB-4B7C-97C1-FE382EDBB5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AAB-4B7C-97C1-FE382EDBB5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AAB-4B7C-97C1-FE382EDBB5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AAB-4B7C-97C1-FE382EDBB538}"/>
              </c:ext>
            </c:extLst>
          </c:dPt>
          <c:dLbls>
            <c:dLbl>
              <c:idx val="0"/>
              <c:layout>
                <c:manualLayout>
                  <c:x val="-0.13832947690749189"/>
                  <c:y val="0.16974748305715517"/>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Krizové řízení
</a:t>
                    </a:r>
                    <a:r>
                      <a:rPr lang="en-US" sz="1000" b="0" i="0" u="none" strike="noStrike" baseline="0">
                        <a:solidFill>
                          <a:srgbClr val="000000"/>
                        </a:solidFill>
                        <a:latin typeface="Tahoma"/>
                        <a:cs typeface="Tahoma"/>
                      </a:rPr>
                      <a:t>0,4 %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4090643274853798"/>
                      <c:h val="8.1870646766169161E-2"/>
                    </c:manualLayout>
                  </c15:layout>
                </c:ext>
                <c:ext xmlns:c16="http://schemas.microsoft.com/office/drawing/2014/chart" uri="{C3380CC4-5D6E-409C-BE32-E72D297353CC}">
                  <c16:uniqueId val="{00000000-4AAB-4B7C-97C1-FE382EDBB538}"/>
                </c:ext>
              </c:extLst>
            </c:dLbl>
            <c:dLbl>
              <c:idx val="1"/>
              <c:layout>
                <c:manualLayout>
                  <c:x val="-0.13880024865312887"/>
                  <c:y val="0.10865013515101657"/>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1,4 %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AAB-4B7C-97C1-FE382EDBB538}"/>
                </c:ext>
              </c:extLst>
            </c:dLbl>
            <c:dLbl>
              <c:idx val="2"/>
              <c:layout>
                <c:manualLayout>
                  <c:x val="-0.1183478380991849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4,3 %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AAB-4B7C-97C1-FE382EDBB538}"/>
                </c:ext>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1,1 %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AAB-4B7C-97C1-FE382EDBB538}"/>
                </c:ext>
              </c:extLst>
            </c:dLbl>
            <c:dLbl>
              <c:idx val="4"/>
              <c:layout>
                <c:manualLayout>
                  <c:x val="0.23561000598609386"/>
                  <c:y val="0.45530567634269598"/>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AAB-4B7C-97C1-FE382EDBB538}"/>
                </c:ext>
              </c:extLst>
            </c:dLbl>
            <c:dLbl>
              <c:idx val="5"/>
              <c:layout>
                <c:manualLayout>
                  <c:x val="0.16542478242851222"/>
                  <c:y val="3.6847259764171271E-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2,5 %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AAB-4B7C-97C1-FE382EDBB538}"/>
                </c:ext>
              </c:extLst>
            </c:dLbl>
            <c:dLbl>
              <c:idx val="6"/>
              <c:layout>
                <c:manualLayout>
                  <c:x val="-0.14890753787355535"/>
                  <c:y val="-0.4479102127159478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88,5 %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AAB-4B7C-97C1-FE382EDBB538}"/>
                </c:ext>
              </c:extLst>
            </c:dLbl>
            <c:dLbl>
              <c:idx val="7"/>
              <c:layout>
                <c:manualLayout>
                  <c:x val="2.3391697748307776E-2"/>
                  <c:y val="0.12928209346965944"/>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1,6 %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AAB-4B7C-97C1-FE382EDBB538}"/>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AAB-4B7C-97C1-FE382EDBB538}"/>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Krizové řízení</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9367.3059400000002</c:v>
                </c:pt>
                <c:pt idx="1">
                  <c:v>33323.543039999997</c:v>
                </c:pt>
                <c:pt idx="2">
                  <c:v>104069.45736</c:v>
                </c:pt>
                <c:pt idx="3">
                  <c:v>25901.154070000001</c:v>
                </c:pt>
                <c:pt idx="4">
                  <c:v>2141149.1474000001</c:v>
                </c:pt>
                <c:pt idx="5">
                  <c:v>60969.766309999999</c:v>
                </c:pt>
                <c:pt idx="6">
                  <c:v>4847.68</c:v>
                </c:pt>
                <c:pt idx="7">
                  <c:v>39027.962390000001</c:v>
                </c:pt>
              </c:numCache>
            </c:numRef>
          </c:val>
          <c:extLst>
            <c:ext xmlns:c16="http://schemas.microsoft.com/office/drawing/2014/chart" uri="{C3380CC4-5D6E-409C-BE32-E72D297353CC}">
              <c16:uniqueId val="{00000011-4AAB-4B7C-97C1-FE382EDBB53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10</xdr:col>
      <xdr:colOff>428625</xdr:colOff>
      <xdr:row>31</xdr:row>
      <xdr:rowOff>28575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ku\_rozpocet\_N\evropsk&#233;%20projekty\TABULE\ORJ14_P&#345;ehled%20projekt&#367;%202014-2020_n&#225;vrh%202019_v3_20181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refreshError="1"/>
      <sheetData sheetId="4">
        <row r="26">
          <cell r="L26">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8"/>
  <sheetViews>
    <sheetView showGridLines="0" tabSelected="1" zoomScaleNormal="100" zoomScaleSheetLayoutView="100" workbookViewId="0">
      <selection activeCell="O7" sqref="O7"/>
    </sheetView>
  </sheetViews>
  <sheetFormatPr defaultColWidth="9.140625"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5"/>
      <c r="F23" s="5"/>
      <c r="G23" s="5"/>
      <c r="H23" s="5"/>
      <c r="I23" s="5" t="s">
        <v>12</v>
      </c>
    </row>
    <row r="24" spans="2:11" x14ac:dyDescent="0.25">
      <c r="C24" s="6"/>
      <c r="D24" s="7" t="s">
        <v>13</v>
      </c>
      <c r="E24" s="7" t="s">
        <v>56</v>
      </c>
      <c r="F24" s="7" t="s">
        <v>57</v>
      </c>
      <c r="G24" s="7" t="s">
        <v>58</v>
      </c>
      <c r="H24" s="7" t="s">
        <v>60</v>
      </c>
      <c r="I24" s="8" t="s">
        <v>61</v>
      </c>
    </row>
    <row r="25" spans="2:11" x14ac:dyDescent="0.25">
      <c r="C25" s="9" t="s">
        <v>14</v>
      </c>
      <c r="D25" s="11">
        <v>12137.583000000001</v>
      </c>
      <c r="E25" s="11">
        <v>13726.48</v>
      </c>
      <c r="F25" s="11">
        <v>14534.133</v>
      </c>
      <c r="G25" s="11">
        <v>14651.603999999999</v>
      </c>
      <c r="H25" s="11">
        <v>16584.9666</v>
      </c>
      <c r="I25" s="12">
        <v>19656.418000000001</v>
      </c>
    </row>
    <row r="26" spans="2:11" x14ac:dyDescent="0.25">
      <c r="C26" s="9" t="s">
        <v>15</v>
      </c>
      <c r="D26" s="11">
        <v>5259.0230000000001</v>
      </c>
      <c r="E26" s="11">
        <v>5360.3950000000004</v>
      </c>
      <c r="F26" s="11">
        <v>6116.0690000000004</v>
      </c>
      <c r="G26" s="11">
        <v>6723.5209999999997</v>
      </c>
      <c r="H26" s="11">
        <v>7499.8827000000001</v>
      </c>
      <c r="I26" s="12">
        <v>8223.0540000000001</v>
      </c>
    </row>
    <row r="27" spans="2:11" ht="16.5" thickBot="1" x14ac:dyDescent="0.3">
      <c r="C27" s="13" t="s">
        <v>11</v>
      </c>
      <c r="D27" s="14">
        <f t="shared" ref="D27:I27" si="0">SUM(D25:D26)</f>
        <v>17396.606</v>
      </c>
      <c r="E27" s="14">
        <f t="shared" si="0"/>
        <v>19086.875</v>
      </c>
      <c r="F27" s="14">
        <f t="shared" si="0"/>
        <v>20650.202000000001</v>
      </c>
      <c r="G27" s="14">
        <f t="shared" si="0"/>
        <v>21375.125</v>
      </c>
      <c r="H27" s="14">
        <f t="shared" si="0"/>
        <v>24084.849300000002</v>
      </c>
      <c r="I27" s="15">
        <f t="shared" si="0"/>
        <v>27879.472000000002</v>
      </c>
    </row>
    <row r="28" spans="2:11" x14ac:dyDescent="0.25">
      <c r="B28" s="2"/>
      <c r="C28" s="2"/>
      <c r="D28" s="2"/>
      <c r="E28" s="2"/>
      <c r="F28" s="2"/>
      <c r="G28" s="2"/>
      <c r="H28" s="2"/>
      <c r="K28" s="81"/>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68" orientation="landscape" useFirstPageNumber="1" r:id="rId2"/>
  <headerFooter scaleWithDoc="0" alignWithMargins="0">
    <oddHeader>&amp;L&amp;"Tahoma,Kurzíva"&amp;9Závěrečný účet za rok 2019&amp;R&amp;"Tahoma,Kurzíva"&amp;9Graf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6295-E009-4601-A2E3-C8CAA4623DEA}">
  <sheetPr>
    <pageSetUpPr fitToPage="1"/>
  </sheetPr>
  <dimension ref="A1:V214"/>
  <sheetViews>
    <sheetView topLeftCell="B1" zoomScaleNormal="100" zoomScaleSheetLayoutView="100" workbookViewId="0">
      <selection activeCell="T5" sqref="T5"/>
    </sheetView>
  </sheetViews>
  <sheetFormatPr defaultRowHeight="11.25" x14ac:dyDescent="0.2"/>
  <cols>
    <col min="1" max="1" width="9.140625" style="358" hidden="1" customWidth="1"/>
    <col min="2" max="2" width="4" style="358" customWidth="1"/>
    <col min="3" max="3" width="37.85546875" style="360" customWidth="1"/>
    <col min="4" max="4" width="9.5703125" style="360" customWidth="1"/>
    <col min="5" max="5" width="10.7109375" style="360" customWidth="1"/>
    <col min="6" max="6" width="8.85546875" style="360" customWidth="1"/>
    <col min="7" max="7" width="10.140625" style="360" customWidth="1"/>
    <col min="8" max="8" width="9.85546875" style="360" customWidth="1"/>
    <col min="9" max="10" width="8.140625" style="360" customWidth="1"/>
    <col min="11" max="11" width="11.5703125" style="360" customWidth="1"/>
    <col min="12" max="12" width="8.85546875" style="360" customWidth="1"/>
    <col min="13" max="14" width="7.85546875" style="360" customWidth="1"/>
    <col min="15" max="15" width="9.5703125" style="360" customWidth="1"/>
    <col min="16" max="16" width="8.85546875" style="360" customWidth="1"/>
    <col min="17" max="17" width="8.7109375" style="360" customWidth="1"/>
    <col min="18" max="18" width="32" style="414" customWidth="1"/>
    <col min="19" max="16384" width="9.140625" style="360"/>
  </cols>
  <sheetData>
    <row r="1" spans="1:22" x14ac:dyDescent="0.2">
      <c r="C1" s="359"/>
      <c r="R1" s="359"/>
    </row>
    <row r="2" spans="1:22" ht="27.75" customHeight="1" x14ac:dyDescent="0.2">
      <c r="B2" s="1131" t="s">
        <v>1064</v>
      </c>
      <c r="C2" s="1131"/>
      <c r="D2" s="1131"/>
      <c r="E2" s="1131"/>
      <c r="F2" s="1131"/>
      <c r="G2" s="1131"/>
      <c r="H2" s="1131"/>
      <c r="I2" s="1131"/>
      <c r="J2" s="1131"/>
      <c r="K2" s="1131"/>
      <c r="L2" s="1131"/>
      <c r="M2" s="1131"/>
      <c r="N2" s="1131"/>
      <c r="O2" s="1131"/>
      <c r="P2" s="1131"/>
      <c r="Q2" s="1131"/>
      <c r="R2" s="1131"/>
    </row>
    <row r="3" spans="1:22" ht="12" customHeight="1" thickBot="1" x14ac:dyDescent="0.25">
      <c r="R3" s="361" t="s">
        <v>1065</v>
      </c>
      <c r="T3" s="362"/>
      <c r="U3" s="362"/>
      <c r="V3" s="363"/>
    </row>
    <row r="4" spans="1:22" ht="15" customHeight="1" x14ac:dyDescent="0.2">
      <c r="A4" s="1083" t="s">
        <v>1066</v>
      </c>
      <c r="B4" s="1086"/>
      <c r="C4" s="1089" t="s">
        <v>1067</v>
      </c>
      <c r="D4" s="1092" t="s">
        <v>1068</v>
      </c>
      <c r="E4" s="1102" t="s">
        <v>1069</v>
      </c>
      <c r="F4" s="1103"/>
      <c r="G4" s="1106" t="s">
        <v>1070</v>
      </c>
      <c r="H4" s="1107"/>
      <c r="I4" s="1107"/>
      <c r="J4" s="1108"/>
      <c r="K4" s="1112" t="s">
        <v>1071</v>
      </c>
      <c r="L4" s="1113"/>
      <c r="M4" s="1113"/>
      <c r="N4" s="1113"/>
      <c r="O4" s="1116" t="s">
        <v>1072</v>
      </c>
      <c r="P4" s="1117"/>
      <c r="Q4" s="1118"/>
      <c r="R4" s="1119" t="s">
        <v>1073</v>
      </c>
      <c r="S4" s="362"/>
      <c r="T4" s="362"/>
      <c r="U4" s="362"/>
      <c r="V4" s="362"/>
    </row>
    <row r="5" spans="1:22" ht="24" customHeight="1" thickBot="1" x14ac:dyDescent="0.25">
      <c r="A5" s="1084"/>
      <c r="B5" s="1087"/>
      <c r="C5" s="1090"/>
      <c r="D5" s="1093"/>
      <c r="E5" s="1104"/>
      <c r="F5" s="1105"/>
      <c r="G5" s="1109"/>
      <c r="H5" s="1110"/>
      <c r="I5" s="1110"/>
      <c r="J5" s="1111"/>
      <c r="K5" s="1114"/>
      <c r="L5" s="1115"/>
      <c r="M5" s="1115"/>
      <c r="N5" s="1115"/>
      <c r="O5" s="547" t="s">
        <v>1074</v>
      </c>
      <c r="P5" s="364" t="s">
        <v>1075</v>
      </c>
      <c r="Q5" s="548" t="s">
        <v>1076</v>
      </c>
      <c r="R5" s="1120"/>
      <c r="S5" s="362"/>
      <c r="T5" s="362"/>
      <c r="U5" s="362"/>
      <c r="V5" s="362"/>
    </row>
    <row r="6" spans="1:22" ht="15" customHeight="1" thickBot="1" x14ac:dyDescent="0.25">
      <c r="A6" s="1085"/>
      <c r="B6" s="1088"/>
      <c r="C6" s="1091"/>
      <c r="D6" s="1094"/>
      <c r="E6" s="364" t="s">
        <v>1539</v>
      </c>
      <c r="F6" s="364" t="s">
        <v>1077</v>
      </c>
      <c r="G6" s="365" t="s">
        <v>463</v>
      </c>
      <c r="H6" s="366" t="s">
        <v>1078</v>
      </c>
      <c r="I6" s="367" t="s">
        <v>1079</v>
      </c>
      <c r="J6" s="368" t="s">
        <v>8</v>
      </c>
      <c r="K6" s="369" t="s">
        <v>463</v>
      </c>
      <c r="L6" s="367" t="s">
        <v>1078</v>
      </c>
      <c r="M6" s="367" t="s">
        <v>1079</v>
      </c>
      <c r="N6" s="546" t="s">
        <v>8</v>
      </c>
      <c r="O6" s="369" t="s">
        <v>463</v>
      </c>
      <c r="P6" s="370" t="s">
        <v>463</v>
      </c>
      <c r="Q6" s="371" t="s">
        <v>463</v>
      </c>
      <c r="R6" s="1121"/>
    </row>
    <row r="7" spans="1:22" ht="18" customHeight="1" thickBot="1" x14ac:dyDescent="0.2">
      <c r="A7" s="372"/>
      <c r="B7" s="1095" t="s">
        <v>1540</v>
      </c>
      <c r="C7" s="1096"/>
      <c r="D7" s="1096"/>
      <c r="E7" s="1096"/>
      <c r="F7" s="1096"/>
      <c r="G7" s="1096"/>
      <c r="H7" s="1096"/>
      <c r="I7" s="1096"/>
      <c r="J7" s="1096"/>
      <c r="K7" s="1096"/>
      <c r="L7" s="1096"/>
      <c r="M7" s="1096"/>
      <c r="N7" s="1096"/>
      <c r="O7" s="1096"/>
      <c r="P7" s="1096"/>
      <c r="Q7" s="1096"/>
      <c r="R7" s="1097"/>
    </row>
    <row r="8" spans="1:22" ht="24" customHeight="1" x14ac:dyDescent="0.2">
      <c r="A8" s="373">
        <v>4077</v>
      </c>
      <c r="B8" s="1098" t="s">
        <v>1080</v>
      </c>
      <c r="C8" s="374" t="s">
        <v>1081</v>
      </c>
      <c r="D8" s="375">
        <v>216607.08343</v>
      </c>
      <c r="E8" s="506">
        <v>199017.65733999998</v>
      </c>
      <c r="F8" s="507">
        <v>5194.5254000000014</v>
      </c>
      <c r="G8" s="511">
        <v>9823.9006900000004</v>
      </c>
      <c r="H8" s="513">
        <v>9823.9006900000004</v>
      </c>
      <c r="I8" s="514">
        <v>0</v>
      </c>
      <c r="J8" s="515">
        <v>0</v>
      </c>
      <c r="K8" s="518">
        <v>2571</v>
      </c>
      <c r="L8" s="519">
        <v>2571</v>
      </c>
      <c r="M8" s="519">
        <v>0</v>
      </c>
      <c r="N8" s="507">
        <v>0</v>
      </c>
      <c r="O8" s="518">
        <v>0</v>
      </c>
      <c r="P8" s="519">
        <v>0</v>
      </c>
      <c r="Q8" s="507">
        <v>0</v>
      </c>
      <c r="R8" s="521" t="s">
        <v>1082</v>
      </c>
    </row>
    <row r="9" spans="1:22" ht="67.5" customHeight="1" x14ac:dyDescent="0.2">
      <c r="A9" s="373">
        <v>5337</v>
      </c>
      <c r="B9" s="1099"/>
      <c r="C9" s="379" t="s">
        <v>1083</v>
      </c>
      <c r="D9" s="375">
        <v>56973.280400000003</v>
      </c>
      <c r="E9" s="508">
        <v>14396.0106</v>
      </c>
      <c r="F9" s="509">
        <v>3193.2841900000003</v>
      </c>
      <c r="G9" s="512">
        <v>8905.9856099999997</v>
      </c>
      <c r="H9" s="516">
        <v>8905.9856099999997</v>
      </c>
      <c r="I9" s="378">
        <v>0</v>
      </c>
      <c r="J9" s="517">
        <v>0</v>
      </c>
      <c r="K9" s="520">
        <v>30478</v>
      </c>
      <c r="L9" s="377">
        <v>30478</v>
      </c>
      <c r="M9" s="377">
        <v>0</v>
      </c>
      <c r="N9" s="509">
        <v>0</v>
      </c>
      <c r="O9" s="520">
        <v>0</v>
      </c>
      <c r="P9" s="377">
        <v>0</v>
      </c>
      <c r="Q9" s="509">
        <v>0</v>
      </c>
      <c r="R9" s="521" t="s">
        <v>1084</v>
      </c>
    </row>
    <row r="10" spans="1:22" ht="100.5" customHeight="1" thickBot="1" x14ac:dyDescent="0.25">
      <c r="A10" s="373">
        <v>5338</v>
      </c>
      <c r="B10" s="1099"/>
      <c r="C10" s="379" t="s">
        <v>1085</v>
      </c>
      <c r="D10" s="375">
        <v>33500.64615</v>
      </c>
      <c r="E10" s="508">
        <v>17985.832580000002</v>
      </c>
      <c r="F10" s="509">
        <v>2127.04549</v>
      </c>
      <c r="G10" s="512">
        <v>6256.7680800000007</v>
      </c>
      <c r="H10" s="516">
        <v>6256.7680800000007</v>
      </c>
      <c r="I10" s="378">
        <v>0</v>
      </c>
      <c r="J10" s="517">
        <v>0</v>
      </c>
      <c r="K10" s="520">
        <v>7131</v>
      </c>
      <c r="L10" s="377">
        <v>7131</v>
      </c>
      <c r="M10" s="377">
        <v>0</v>
      </c>
      <c r="N10" s="509">
        <v>0</v>
      </c>
      <c r="O10" s="520">
        <v>0</v>
      </c>
      <c r="P10" s="377">
        <v>0</v>
      </c>
      <c r="Q10" s="509">
        <v>0</v>
      </c>
      <c r="R10" s="521" t="s">
        <v>1086</v>
      </c>
    </row>
    <row r="11" spans="1:22" ht="27" customHeight="1" thickBot="1" x14ac:dyDescent="0.25">
      <c r="A11" s="380"/>
      <c r="B11" s="1081" t="s">
        <v>1087</v>
      </c>
      <c r="C11" s="1082"/>
      <c r="D11" s="381">
        <f>SUM(D8:D10)</f>
        <v>307081.00997999997</v>
      </c>
      <c r="E11" s="523">
        <f t="shared" ref="E11:Q11" si="0">SUM(E8:E10)</f>
        <v>231399.50052</v>
      </c>
      <c r="F11" s="524">
        <f t="shared" si="0"/>
        <v>10514.855080000001</v>
      </c>
      <c r="G11" s="381">
        <f t="shared" si="0"/>
        <v>24986.65438</v>
      </c>
      <c r="H11" s="523">
        <f t="shared" si="0"/>
        <v>24986.65438</v>
      </c>
      <c r="I11" s="526">
        <f t="shared" si="0"/>
        <v>0</v>
      </c>
      <c r="J11" s="524">
        <f t="shared" si="0"/>
        <v>0</v>
      </c>
      <c r="K11" s="523">
        <f t="shared" si="0"/>
        <v>40180</v>
      </c>
      <c r="L11" s="526">
        <f t="shared" si="0"/>
        <v>40180</v>
      </c>
      <c r="M11" s="526">
        <f t="shared" si="0"/>
        <v>0</v>
      </c>
      <c r="N11" s="524">
        <f t="shared" si="0"/>
        <v>0</v>
      </c>
      <c r="O11" s="523">
        <f t="shared" si="0"/>
        <v>0</v>
      </c>
      <c r="P11" s="525">
        <f t="shared" si="0"/>
        <v>0</v>
      </c>
      <c r="Q11" s="524">
        <f t="shared" si="0"/>
        <v>0</v>
      </c>
      <c r="R11" s="387"/>
    </row>
    <row r="12" spans="1:22" ht="18" customHeight="1" thickBot="1" x14ac:dyDescent="0.2">
      <c r="A12" s="372"/>
      <c r="B12" s="1095" t="s">
        <v>1541</v>
      </c>
      <c r="C12" s="1096"/>
      <c r="D12" s="1096"/>
      <c r="E12" s="1096"/>
      <c r="F12" s="1096"/>
      <c r="G12" s="1096"/>
      <c r="H12" s="1096"/>
      <c r="I12" s="1096"/>
      <c r="J12" s="1096"/>
      <c r="K12" s="1096"/>
      <c r="L12" s="1096"/>
      <c r="M12" s="1096"/>
      <c r="N12" s="1096"/>
      <c r="O12" s="1096"/>
      <c r="P12" s="1096"/>
      <c r="Q12" s="1096"/>
      <c r="R12" s="1097"/>
    </row>
    <row r="13" spans="1:22" ht="34.5" customHeight="1" x14ac:dyDescent="0.2">
      <c r="A13" s="382">
        <v>5057</v>
      </c>
      <c r="B13" s="1100"/>
      <c r="C13" s="383" t="s">
        <v>1088</v>
      </c>
      <c r="D13" s="375">
        <v>202054.62399999998</v>
      </c>
      <c r="E13" s="506">
        <v>97551.31</v>
      </c>
      <c r="F13" s="507">
        <v>19240.368000000002</v>
      </c>
      <c r="G13" s="511">
        <v>20399.665999999997</v>
      </c>
      <c r="H13" s="513">
        <v>20399.665999999997</v>
      </c>
      <c r="I13" s="514">
        <v>0</v>
      </c>
      <c r="J13" s="515">
        <v>0</v>
      </c>
      <c r="K13" s="518">
        <v>24980.28</v>
      </c>
      <c r="L13" s="519">
        <v>24980.28</v>
      </c>
      <c r="M13" s="519">
        <v>0</v>
      </c>
      <c r="N13" s="507">
        <v>0</v>
      </c>
      <c r="O13" s="518">
        <v>19507</v>
      </c>
      <c r="P13" s="519">
        <v>19507</v>
      </c>
      <c r="Q13" s="507">
        <v>869</v>
      </c>
      <c r="R13" s="384" t="s">
        <v>1089</v>
      </c>
    </row>
    <row r="14" spans="1:22" ht="13.5" customHeight="1" thickBot="1" x14ac:dyDescent="0.25">
      <c r="A14" s="382">
        <v>5313</v>
      </c>
      <c r="B14" s="1101"/>
      <c r="C14" s="383" t="s">
        <v>1090</v>
      </c>
      <c r="D14" s="375">
        <v>4199.8163999999997</v>
      </c>
      <c r="E14" s="508">
        <v>2157</v>
      </c>
      <c r="F14" s="522">
        <v>0</v>
      </c>
      <c r="G14" s="512">
        <v>382.16640000000001</v>
      </c>
      <c r="H14" s="516">
        <v>382.16640000000001</v>
      </c>
      <c r="I14" s="378">
        <v>0</v>
      </c>
      <c r="J14" s="517">
        <v>0</v>
      </c>
      <c r="K14" s="520">
        <v>1660.65</v>
      </c>
      <c r="L14" s="377">
        <v>1660.65</v>
      </c>
      <c r="M14" s="385">
        <v>0</v>
      </c>
      <c r="N14" s="522">
        <v>0</v>
      </c>
      <c r="O14" s="520">
        <v>0</v>
      </c>
      <c r="P14" s="385">
        <v>0</v>
      </c>
      <c r="Q14" s="522">
        <v>0</v>
      </c>
      <c r="R14" s="386" t="s">
        <v>70</v>
      </c>
    </row>
    <row r="15" spans="1:22" ht="15.75" customHeight="1" thickBot="1" x14ac:dyDescent="0.25">
      <c r="A15" s="380"/>
      <c r="B15" s="1081" t="s">
        <v>1091</v>
      </c>
      <c r="C15" s="1082" t="s">
        <v>1091</v>
      </c>
      <c r="D15" s="381">
        <f>SUM(D13:D14)</f>
        <v>206254.44039999999</v>
      </c>
      <c r="E15" s="523">
        <f t="shared" ref="E15:Q15" si="1">SUM(E13:E14)</f>
        <v>99708.31</v>
      </c>
      <c r="F15" s="524">
        <f t="shared" si="1"/>
        <v>19240.368000000002</v>
      </c>
      <c r="G15" s="381">
        <f t="shared" si="1"/>
        <v>20781.832399999996</v>
      </c>
      <c r="H15" s="523">
        <f t="shared" si="1"/>
        <v>20781.832399999996</v>
      </c>
      <c r="I15" s="526">
        <f t="shared" si="1"/>
        <v>0</v>
      </c>
      <c r="J15" s="524">
        <f t="shared" si="1"/>
        <v>0</v>
      </c>
      <c r="K15" s="523">
        <f t="shared" si="1"/>
        <v>26640.93</v>
      </c>
      <c r="L15" s="526">
        <f t="shared" si="1"/>
        <v>26640.93</v>
      </c>
      <c r="M15" s="526">
        <f t="shared" si="1"/>
        <v>0</v>
      </c>
      <c r="N15" s="524">
        <f t="shared" si="1"/>
        <v>0</v>
      </c>
      <c r="O15" s="523">
        <f t="shared" si="1"/>
        <v>19507</v>
      </c>
      <c r="P15" s="525">
        <f t="shared" si="1"/>
        <v>19507</v>
      </c>
      <c r="Q15" s="524">
        <f t="shared" si="1"/>
        <v>869</v>
      </c>
      <c r="R15" s="387"/>
    </row>
    <row r="16" spans="1:22" ht="18" customHeight="1" thickBot="1" x14ac:dyDescent="0.2">
      <c r="A16" s="372"/>
      <c r="B16" s="1095" t="s">
        <v>1092</v>
      </c>
      <c r="C16" s="1096" t="s">
        <v>1092</v>
      </c>
      <c r="D16" s="1096"/>
      <c r="E16" s="1096"/>
      <c r="F16" s="1096"/>
      <c r="G16" s="1096"/>
      <c r="H16" s="1096"/>
      <c r="I16" s="1096"/>
      <c r="J16" s="1096"/>
      <c r="K16" s="1096"/>
      <c r="L16" s="1096"/>
      <c r="M16" s="1096"/>
      <c r="N16" s="1096"/>
      <c r="O16" s="1096"/>
      <c r="P16" s="1096"/>
      <c r="Q16" s="1096"/>
      <c r="R16" s="1097"/>
    </row>
    <row r="17" spans="1:18" ht="45" customHeight="1" x14ac:dyDescent="0.2">
      <c r="A17" s="388">
        <v>4355</v>
      </c>
      <c r="B17" s="1122"/>
      <c r="C17" s="379" t="s">
        <v>1093</v>
      </c>
      <c r="D17" s="375">
        <v>801614</v>
      </c>
      <c r="E17" s="376">
        <v>219200</v>
      </c>
      <c r="F17" s="527">
        <v>104287</v>
      </c>
      <c r="G17" s="511">
        <v>227627</v>
      </c>
      <c r="H17" s="510">
        <v>107000</v>
      </c>
      <c r="I17" s="378">
        <v>120627</v>
      </c>
      <c r="J17" s="528">
        <v>0</v>
      </c>
      <c r="K17" s="518">
        <v>250500</v>
      </c>
      <c r="L17" s="519">
        <v>250500</v>
      </c>
      <c r="M17" s="519">
        <v>0</v>
      </c>
      <c r="N17" s="507">
        <v>0</v>
      </c>
      <c r="O17" s="518">
        <v>0</v>
      </c>
      <c r="P17" s="519">
        <v>0</v>
      </c>
      <c r="Q17" s="507">
        <v>0</v>
      </c>
      <c r="R17" s="529" t="s">
        <v>1094</v>
      </c>
    </row>
    <row r="18" spans="1:18" ht="21" x14ac:dyDescent="0.2">
      <c r="A18" s="389">
        <v>4788</v>
      </c>
      <c r="B18" s="1123"/>
      <c r="C18" s="379" t="s">
        <v>1095</v>
      </c>
      <c r="D18" s="375">
        <v>129672.6915</v>
      </c>
      <c r="E18" s="376">
        <v>52610.222500000003</v>
      </c>
      <c r="F18" s="527">
        <v>2750.6149999999998</v>
      </c>
      <c r="G18" s="512">
        <v>5311.8539999999994</v>
      </c>
      <c r="H18" s="510">
        <v>3202.3939999999993</v>
      </c>
      <c r="I18" s="378">
        <v>2109.46</v>
      </c>
      <c r="J18" s="528">
        <v>0</v>
      </c>
      <c r="K18" s="520">
        <v>13000</v>
      </c>
      <c r="L18" s="377">
        <v>13000</v>
      </c>
      <c r="M18" s="377">
        <v>0</v>
      </c>
      <c r="N18" s="509">
        <v>0</v>
      </c>
      <c r="O18" s="520">
        <v>56000</v>
      </c>
      <c r="P18" s="377">
        <v>0</v>
      </c>
      <c r="Q18" s="509">
        <v>0</v>
      </c>
      <c r="R18" s="530" t="s">
        <v>1096</v>
      </c>
    </row>
    <row r="19" spans="1:18" ht="24" customHeight="1" x14ac:dyDescent="0.2">
      <c r="A19" s="388">
        <v>5394</v>
      </c>
      <c r="B19" s="1123"/>
      <c r="C19" s="379" t="s">
        <v>1097</v>
      </c>
      <c r="D19" s="375">
        <v>2550</v>
      </c>
      <c r="E19" s="390">
        <v>450</v>
      </c>
      <c r="F19" s="527">
        <v>500</v>
      </c>
      <c r="G19" s="512">
        <v>700</v>
      </c>
      <c r="H19" s="510">
        <v>700</v>
      </c>
      <c r="I19" s="378">
        <v>0</v>
      </c>
      <c r="J19" s="528">
        <v>0</v>
      </c>
      <c r="K19" s="520">
        <v>900</v>
      </c>
      <c r="L19" s="377">
        <v>900</v>
      </c>
      <c r="M19" s="377">
        <v>0</v>
      </c>
      <c r="N19" s="509">
        <v>0</v>
      </c>
      <c r="O19" s="520">
        <v>0</v>
      </c>
      <c r="P19" s="377">
        <v>0</v>
      </c>
      <c r="Q19" s="509">
        <v>0</v>
      </c>
      <c r="R19" s="391" t="s">
        <v>70</v>
      </c>
    </row>
    <row r="20" spans="1:18" ht="34.5" customHeight="1" x14ac:dyDescent="0.2">
      <c r="A20" s="388">
        <v>5742</v>
      </c>
      <c r="B20" s="1123"/>
      <c r="C20" s="379" t="s">
        <v>1098</v>
      </c>
      <c r="D20" s="375">
        <v>5700</v>
      </c>
      <c r="E20" s="376">
        <v>0</v>
      </c>
      <c r="F20" s="527">
        <v>0</v>
      </c>
      <c r="G20" s="512">
        <v>5700</v>
      </c>
      <c r="H20" s="510">
        <v>5700</v>
      </c>
      <c r="I20" s="378">
        <v>0</v>
      </c>
      <c r="J20" s="528">
        <v>0</v>
      </c>
      <c r="K20" s="520">
        <v>0</v>
      </c>
      <c r="L20" s="377">
        <v>0</v>
      </c>
      <c r="M20" s="377">
        <v>0</v>
      </c>
      <c r="N20" s="509">
        <v>0</v>
      </c>
      <c r="O20" s="520">
        <v>0</v>
      </c>
      <c r="P20" s="377">
        <v>0</v>
      </c>
      <c r="Q20" s="509">
        <v>0</v>
      </c>
      <c r="R20" s="530" t="s">
        <v>70</v>
      </c>
    </row>
    <row r="21" spans="1:18" ht="34.5" customHeight="1" x14ac:dyDescent="0.2">
      <c r="A21" s="392">
        <v>5752</v>
      </c>
      <c r="B21" s="1123"/>
      <c r="C21" s="379" t="s">
        <v>1099</v>
      </c>
      <c r="D21" s="375">
        <v>1882.9397100000001</v>
      </c>
      <c r="E21" s="376">
        <v>0</v>
      </c>
      <c r="F21" s="527">
        <v>246.83395000000002</v>
      </c>
      <c r="G21" s="512">
        <v>82.105760000000004</v>
      </c>
      <c r="H21" s="510">
        <v>82.105760000000004</v>
      </c>
      <c r="I21" s="378">
        <v>0</v>
      </c>
      <c r="J21" s="528">
        <v>0</v>
      </c>
      <c r="K21" s="520">
        <v>1554</v>
      </c>
      <c r="L21" s="377">
        <v>1554</v>
      </c>
      <c r="M21" s="377">
        <v>0</v>
      </c>
      <c r="N21" s="509">
        <v>0</v>
      </c>
      <c r="O21" s="520">
        <v>0</v>
      </c>
      <c r="P21" s="377">
        <v>0</v>
      </c>
      <c r="Q21" s="509">
        <v>0</v>
      </c>
      <c r="R21" s="530" t="s">
        <v>1100</v>
      </c>
    </row>
    <row r="22" spans="1:18" ht="24" customHeight="1" x14ac:dyDescent="0.2">
      <c r="A22" s="392">
        <v>5772</v>
      </c>
      <c r="B22" s="1123"/>
      <c r="C22" s="379" t="s">
        <v>1101</v>
      </c>
      <c r="D22" s="375">
        <v>31916.7</v>
      </c>
      <c r="E22" s="376">
        <v>0</v>
      </c>
      <c r="F22" s="527">
        <v>84.7</v>
      </c>
      <c r="G22" s="512">
        <v>2432.1</v>
      </c>
      <c r="H22" s="510">
        <v>2432.1</v>
      </c>
      <c r="I22" s="378">
        <v>0</v>
      </c>
      <c r="J22" s="528">
        <v>0</v>
      </c>
      <c r="K22" s="520">
        <v>29399.9</v>
      </c>
      <c r="L22" s="377">
        <v>29399.9</v>
      </c>
      <c r="M22" s="377">
        <v>0</v>
      </c>
      <c r="N22" s="509">
        <v>0</v>
      </c>
      <c r="O22" s="520">
        <v>0</v>
      </c>
      <c r="P22" s="377">
        <v>0</v>
      </c>
      <c r="Q22" s="509">
        <v>0</v>
      </c>
      <c r="R22" s="530" t="s">
        <v>70</v>
      </c>
    </row>
    <row r="23" spans="1:18" ht="34.5" customHeight="1" x14ac:dyDescent="0.2">
      <c r="A23" s="392">
        <v>5841</v>
      </c>
      <c r="B23" s="1123"/>
      <c r="C23" s="379" t="s">
        <v>1102</v>
      </c>
      <c r="D23" s="375">
        <v>17000</v>
      </c>
      <c r="E23" s="376">
        <v>0</v>
      </c>
      <c r="F23" s="527">
        <v>0</v>
      </c>
      <c r="G23" s="512">
        <v>17000</v>
      </c>
      <c r="H23" s="510">
        <v>17000</v>
      </c>
      <c r="I23" s="378">
        <v>0</v>
      </c>
      <c r="J23" s="528">
        <v>0</v>
      </c>
      <c r="K23" s="520">
        <v>0</v>
      </c>
      <c r="L23" s="377">
        <v>0</v>
      </c>
      <c r="M23" s="377">
        <v>0</v>
      </c>
      <c r="N23" s="509">
        <v>0</v>
      </c>
      <c r="O23" s="520">
        <v>0</v>
      </c>
      <c r="P23" s="377">
        <v>0</v>
      </c>
      <c r="Q23" s="509">
        <v>0</v>
      </c>
      <c r="R23" s="530" t="s">
        <v>70</v>
      </c>
    </row>
    <row r="24" spans="1:18" ht="24" customHeight="1" x14ac:dyDescent="0.2">
      <c r="A24" s="392">
        <v>5913</v>
      </c>
      <c r="B24" s="1123"/>
      <c r="C24" s="379" t="s">
        <v>1103</v>
      </c>
      <c r="D24" s="375">
        <v>26333.992859999998</v>
      </c>
      <c r="E24" s="376">
        <v>0</v>
      </c>
      <c r="F24" s="527">
        <v>0</v>
      </c>
      <c r="G24" s="512">
        <v>22561.652859999998</v>
      </c>
      <c r="H24" s="510">
        <v>22561.652859999998</v>
      </c>
      <c r="I24" s="378">
        <v>0</v>
      </c>
      <c r="J24" s="528">
        <v>0</v>
      </c>
      <c r="K24" s="520">
        <v>3772.34</v>
      </c>
      <c r="L24" s="377">
        <v>3772.34</v>
      </c>
      <c r="M24" s="377">
        <v>0</v>
      </c>
      <c r="N24" s="509">
        <v>0</v>
      </c>
      <c r="O24" s="520">
        <v>0</v>
      </c>
      <c r="P24" s="377">
        <v>0</v>
      </c>
      <c r="Q24" s="509">
        <v>0</v>
      </c>
      <c r="R24" s="530" t="s">
        <v>70</v>
      </c>
    </row>
    <row r="25" spans="1:18" ht="45" customHeight="1" x14ac:dyDescent="0.2">
      <c r="A25" s="392">
        <v>5924</v>
      </c>
      <c r="B25" s="1123"/>
      <c r="C25" s="379" t="s">
        <v>1104</v>
      </c>
      <c r="D25" s="375">
        <v>15274.065000000001</v>
      </c>
      <c r="E25" s="376">
        <v>0</v>
      </c>
      <c r="F25" s="527">
        <v>0</v>
      </c>
      <c r="G25" s="512">
        <v>274.065</v>
      </c>
      <c r="H25" s="510">
        <v>274.065</v>
      </c>
      <c r="I25" s="378">
        <v>0</v>
      </c>
      <c r="J25" s="528">
        <v>0</v>
      </c>
      <c r="K25" s="520">
        <v>15000</v>
      </c>
      <c r="L25" s="377">
        <v>15000</v>
      </c>
      <c r="M25" s="377">
        <v>0</v>
      </c>
      <c r="N25" s="509">
        <v>0</v>
      </c>
      <c r="O25" s="520">
        <v>0</v>
      </c>
      <c r="P25" s="377">
        <v>0</v>
      </c>
      <c r="Q25" s="509">
        <v>0</v>
      </c>
      <c r="R25" s="530" t="s">
        <v>70</v>
      </c>
    </row>
    <row r="26" spans="1:18" ht="34.5" customHeight="1" x14ac:dyDescent="0.2">
      <c r="A26" s="392">
        <v>5934</v>
      </c>
      <c r="B26" s="1123"/>
      <c r="C26" s="574" t="s">
        <v>1105</v>
      </c>
      <c r="D26" s="575">
        <v>8727.2099999999991</v>
      </c>
      <c r="E26" s="576">
        <v>0</v>
      </c>
      <c r="F26" s="527">
        <v>0</v>
      </c>
      <c r="G26" s="512">
        <v>5727.21</v>
      </c>
      <c r="H26" s="510">
        <v>5727.21</v>
      </c>
      <c r="I26" s="378">
        <v>0</v>
      </c>
      <c r="J26" s="528">
        <v>0</v>
      </c>
      <c r="K26" s="520">
        <v>3000</v>
      </c>
      <c r="L26" s="377">
        <v>3000</v>
      </c>
      <c r="M26" s="377">
        <v>0</v>
      </c>
      <c r="N26" s="509">
        <v>0</v>
      </c>
      <c r="O26" s="520">
        <v>0</v>
      </c>
      <c r="P26" s="377">
        <v>0</v>
      </c>
      <c r="Q26" s="509">
        <v>0</v>
      </c>
      <c r="R26" s="530" t="s">
        <v>1106</v>
      </c>
    </row>
    <row r="27" spans="1:18" ht="34.5" customHeight="1" x14ac:dyDescent="0.2">
      <c r="A27" s="392">
        <v>5952</v>
      </c>
      <c r="B27" s="1123"/>
      <c r="C27" s="374" t="s">
        <v>1107</v>
      </c>
      <c r="D27" s="563">
        <v>7300</v>
      </c>
      <c r="E27" s="564">
        <v>0</v>
      </c>
      <c r="F27" s="565">
        <v>0</v>
      </c>
      <c r="G27" s="566">
        <v>7300</v>
      </c>
      <c r="H27" s="567">
        <v>7300</v>
      </c>
      <c r="I27" s="568">
        <v>0</v>
      </c>
      <c r="J27" s="569">
        <v>0</v>
      </c>
      <c r="K27" s="570">
        <v>0</v>
      </c>
      <c r="L27" s="571">
        <v>0</v>
      </c>
      <c r="M27" s="571">
        <v>0</v>
      </c>
      <c r="N27" s="572">
        <v>0</v>
      </c>
      <c r="O27" s="570">
        <v>0</v>
      </c>
      <c r="P27" s="571">
        <v>0</v>
      </c>
      <c r="Q27" s="572">
        <v>0</v>
      </c>
      <c r="R27" s="573" t="s">
        <v>70</v>
      </c>
    </row>
    <row r="28" spans="1:18" ht="35.25" customHeight="1" thickBot="1" x14ac:dyDescent="0.25">
      <c r="A28" s="392">
        <v>5990</v>
      </c>
      <c r="B28" s="1124"/>
      <c r="C28" s="379" t="s">
        <v>1108</v>
      </c>
      <c r="D28" s="375">
        <v>71.341999999999999</v>
      </c>
      <c r="E28" s="376">
        <v>0</v>
      </c>
      <c r="F28" s="527">
        <v>0</v>
      </c>
      <c r="G28" s="512">
        <v>71.341999999999999</v>
      </c>
      <c r="H28" s="510">
        <v>71.341999999999999</v>
      </c>
      <c r="I28" s="378">
        <v>0</v>
      </c>
      <c r="J28" s="528">
        <v>0</v>
      </c>
      <c r="K28" s="520">
        <v>0</v>
      </c>
      <c r="L28" s="377">
        <v>0</v>
      </c>
      <c r="M28" s="377">
        <v>0</v>
      </c>
      <c r="N28" s="509">
        <v>0</v>
      </c>
      <c r="O28" s="520">
        <v>0</v>
      </c>
      <c r="P28" s="377">
        <v>0</v>
      </c>
      <c r="Q28" s="509">
        <v>0</v>
      </c>
      <c r="R28" s="531" t="s">
        <v>70</v>
      </c>
    </row>
    <row r="29" spans="1:18" s="393" customFormat="1" ht="15.75" customHeight="1" thickBot="1" x14ac:dyDescent="0.25">
      <c r="A29" s="380"/>
      <c r="B29" s="1081" t="s">
        <v>1109</v>
      </c>
      <c r="C29" s="1125"/>
      <c r="D29" s="381">
        <f>SUM(D17:D28)</f>
        <v>1048042.9410699997</v>
      </c>
      <c r="E29" s="523">
        <f t="shared" ref="E29:Q29" si="2">SUM(E17:E28)</f>
        <v>272260.22250000003</v>
      </c>
      <c r="F29" s="524">
        <f t="shared" si="2"/>
        <v>107869.14895</v>
      </c>
      <c r="G29" s="381">
        <f t="shared" si="2"/>
        <v>294787.32962000003</v>
      </c>
      <c r="H29" s="523">
        <f t="shared" si="2"/>
        <v>172050.86962000001</v>
      </c>
      <c r="I29" s="526">
        <f t="shared" si="2"/>
        <v>122736.46</v>
      </c>
      <c r="J29" s="524">
        <f t="shared" si="2"/>
        <v>0</v>
      </c>
      <c r="K29" s="523">
        <f t="shared" si="2"/>
        <v>317126.24000000005</v>
      </c>
      <c r="L29" s="526">
        <f t="shared" si="2"/>
        <v>317126.24000000005</v>
      </c>
      <c r="M29" s="526">
        <f t="shared" si="2"/>
        <v>0</v>
      </c>
      <c r="N29" s="524">
        <f t="shared" si="2"/>
        <v>0</v>
      </c>
      <c r="O29" s="523">
        <f t="shared" si="2"/>
        <v>56000</v>
      </c>
      <c r="P29" s="525">
        <f t="shared" si="2"/>
        <v>0</v>
      </c>
      <c r="Q29" s="524">
        <f t="shared" si="2"/>
        <v>0</v>
      </c>
      <c r="R29" s="387"/>
    </row>
    <row r="30" spans="1:18" ht="18" customHeight="1" thickBot="1" x14ac:dyDescent="0.2">
      <c r="A30" s="372"/>
      <c r="B30" s="1095" t="s">
        <v>1316</v>
      </c>
      <c r="C30" s="1096"/>
      <c r="D30" s="1096"/>
      <c r="E30" s="1096"/>
      <c r="F30" s="1096"/>
      <c r="G30" s="1096"/>
      <c r="H30" s="1096"/>
      <c r="I30" s="1096"/>
      <c r="J30" s="1096"/>
      <c r="K30" s="1096"/>
      <c r="L30" s="1096"/>
      <c r="M30" s="1096"/>
      <c r="N30" s="1096"/>
      <c r="O30" s="1096"/>
      <c r="P30" s="1096"/>
      <c r="Q30" s="1096"/>
      <c r="R30" s="1097"/>
    </row>
    <row r="31" spans="1:18" ht="24" customHeight="1" x14ac:dyDescent="0.2">
      <c r="A31" s="394">
        <v>4984</v>
      </c>
      <c r="B31" s="1100"/>
      <c r="C31" s="395" t="s">
        <v>1110</v>
      </c>
      <c r="D31" s="375">
        <v>48432.875679999997</v>
      </c>
      <c r="E31" s="396">
        <v>23567.795480000001</v>
      </c>
      <c r="F31" s="527">
        <v>22732.5965</v>
      </c>
      <c r="G31" s="511">
        <v>368.9837</v>
      </c>
      <c r="H31" s="510">
        <v>368.9837</v>
      </c>
      <c r="I31" s="378">
        <v>0</v>
      </c>
      <c r="J31" s="528">
        <v>0</v>
      </c>
      <c r="K31" s="518">
        <v>1763.5</v>
      </c>
      <c r="L31" s="519">
        <v>1763.5</v>
      </c>
      <c r="M31" s="519">
        <v>0</v>
      </c>
      <c r="N31" s="507">
        <v>0</v>
      </c>
      <c r="O31" s="518">
        <v>0</v>
      </c>
      <c r="P31" s="519">
        <v>0</v>
      </c>
      <c r="Q31" s="507">
        <v>0</v>
      </c>
      <c r="R31" s="386" t="s">
        <v>70</v>
      </c>
    </row>
    <row r="32" spans="1:18" ht="24" customHeight="1" x14ac:dyDescent="0.2">
      <c r="A32" s="397">
        <v>5179</v>
      </c>
      <c r="B32" s="1126"/>
      <c r="C32" s="395" t="s">
        <v>1111</v>
      </c>
      <c r="D32" s="375">
        <v>1474.383</v>
      </c>
      <c r="E32" s="398">
        <v>1435.71</v>
      </c>
      <c r="F32" s="532">
        <v>0</v>
      </c>
      <c r="G32" s="512">
        <v>38.673000000000002</v>
      </c>
      <c r="H32" s="510">
        <v>38.673000000000002</v>
      </c>
      <c r="I32" s="378">
        <v>0</v>
      </c>
      <c r="J32" s="528">
        <v>0</v>
      </c>
      <c r="K32" s="520">
        <v>0</v>
      </c>
      <c r="L32" s="377">
        <v>0</v>
      </c>
      <c r="M32" s="377">
        <v>0</v>
      </c>
      <c r="N32" s="509">
        <v>0</v>
      </c>
      <c r="O32" s="520">
        <v>0</v>
      </c>
      <c r="P32" s="377"/>
      <c r="Q32" s="509"/>
      <c r="R32" s="400" t="s">
        <v>70</v>
      </c>
    </row>
    <row r="33" spans="1:18" ht="24" customHeight="1" x14ac:dyDescent="0.2">
      <c r="A33" s="401">
        <v>5609</v>
      </c>
      <c r="B33" s="1126"/>
      <c r="C33" s="395" t="s">
        <v>1112</v>
      </c>
      <c r="D33" s="375">
        <v>4978.5655500000003</v>
      </c>
      <c r="E33" s="396">
        <v>3683.50164</v>
      </c>
      <c r="F33" s="527">
        <v>984.86991</v>
      </c>
      <c r="G33" s="512">
        <v>140.38399999999999</v>
      </c>
      <c r="H33" s="510">
        <v>140.38399999999999</v>
      </c>
      <c r="I33" s="378">
        <v>0</v>
      </c>
      <c r="J33" s="528">
        <v>0</v>
      </c>
      <c r="K33" s="520">
        <v>169.81</v>
      </c>
      <c r="L33" s="377">
        <v>169.81</v>
      </c>
      <c r="M33" s="377">
        <v>0</v>
      </c>
      <c r="N33" s="509">
        <v>0</v>
      </c>
      <c r="O33" s="520">
        <v>0</v>
      </c>
      <c r="P33" s="377">
        <v>0</v>
      </c>
      <c r="Q33" s="509">
        <v>0</v>
      </c>
      <c r="R33" s="386" t="s">
        <v>70</v>
      </c>
    </row>
    <row r="34" spans="1:18" ht="42" x14ac:dyDescent="0.2">
      <c r="A34" s="394">
        <v>5619</v>
      </c>
      <c r="B34" s="1126"/>
      <c r="C34" s="395" t="s">
        <v>1113</v>
      </c>
      <c r="D34" s="375">
        <v>180675.9976</v>
      </c>
      <c r="E34" s="396">
        <v>53840.93146</v>
      </c>
      <c r="F34" s="527">
        <v>102174.45349999999</v>
      </c>
      <c r="G34" s="512">
        <v>24660.612639999999</v>
      </c>
      <c r="H34" s="510">
        <v>24660.612639999999</v>
      </c>
      <c r="I34" s="378">
        <v>0</v>
      </c>
      <c r="J34" s="528">
        <v>0</v>
      </c>
      <c r="K34" s="520">
        <v>0</v>
      </c>
      <c r="L34" s="377">
        <v>0</v>
      </c>
      <c r="M34" s="377">
        <v>0</v>
      </c>
      <c r="N34" s="509">
        <v>0</v>
      </c>
      <c r="O34" s="520">
        <v>0</v>
      </c>
      <c r="P34" s="377">
        <v>0</v>
      </c>
      <c r="Q34" s="509">
        <v>0</v>
      </c>
      <c r="R34" s="386" t="s">
        <v>1114</v>
      </c>
    </row>
    <row r="35" spans="1:18" ht="12.75" x14ac:dyDescent="0.2">
      <c r="A35" s="401">
        <v>5780</v>
      </c>
      <c r="B35" s="1126"/>
      <c r="C35" s="395" t="s">
        <v>1115</v>
      </c>
      <c r="D35" s="375">
        <v>1949.9939999999999</v>
      </c>
      <c r="E35" s="396">
        <v>0</v>
      </c>
      <c r="F35" s="527">
        <v>100</v>
      </c>
      <c r="G35" s="512">
        <v>131.16399999999999</v>
      </c>
      <c r="H35" s="510">
        <v>131.16399999999999</v>
      </c>
      <c r="I35" s="378">
        <v>0</v>
      </c>
      <c r="J35" s="528">
        <v>0</v>
      </c>
      <c r="K35" s="520">
        <v>1718.83</v>
      </c>
      <c r="L35" s="377">
        <v>1718.83</v>
      </c>
      <c r="M35" s="377">
        <v>0</v>
      </c>
      <c r="N35" s="509">
        <v>0</v>
      </c>
      <c r="O35" s="520">
        <v>0</v>
      </c>
      <c r="P35" s="377">
        <v>0</v>
      </c>
      <c r="Q35" s="509">
        <v>0</v>
      </c>
      <c r="R35" s="386" t="s">
        <v>70</v>
      </c>
    </row>
    <row r="36" spans="1:18" ht="24" customHeight="1" x14ac:dyDescent="0.2">
      <c r="A36" s="401">
        <v>5826</v>
      </c>
      <c r="B36" s="1126"/>
      <c r="C36" s="395" t="s">
        <v>1116</v>
      </c>
      <c r="D36" s="375">
        <v>14485.414820000002</v>
      </c>
      <c r="E36" s="396">
        <v>0</v>
      </c>
      <c r="F36" s="527">
        <v>326.39749999999998</v>
      </c>
      <c r="G36" s="512">
        <v>14159.017320000003</v>
      </c>
      <c r="H36" s="510">
        <v>14159.017320000003</v>
      </c>
      <c r="I36" s="378">
        <v>0</v>
      </c>
      <c r="J36" s="528">
        <v>0</v>
      </c>
      <c r="K36" s="520">
        <v>0</v>
      </c>
      <c r="L36" s="377">
        <v>0</v>
      </c>
      <c r="M36" s="377">
        <v>0</v>
      </c>
      <c r="N36" s="509">
        <v>0</v>
      </c>
      <c r="O36" s="520">
        <v>0</v>
      </c>
      <c r="P36" s="377">
        <v>0</v>
      </c>
      <c r="Q36" s="509">
        <v>0</v>
      </c>
      <c r="R36" s="386" t="s">
        <v>70</v>
      </c>
    </row>
    <row r="37" spans="1:18" ht="24.75" customHeight="1" thickBot="1" x14ac:dyDescent="0.25">
      <c r="A37" s="401">
        <v>5908</v>
      </c>
      <c r="B37" s="1127"/>
      <c r="C37" s="402" t="s">
        <v>1117</v>
      </c>
      <c r="D37" s="375">
        <v>2110.0030699999998</v>
      </c>
      <c r="E37" s="396">
        <v>0</v>
      </c>
      <c r="F37" s="533">
        <v>0</v>
      </c>
      <c r="G37" s="512">
        <v>1614.0430699999999</v>
      </c>
      <c r="H37" s="510">
        <v>1614.0430699999999</v>
      </c>
      <c r="I37" s="378">
        <v>0</v>
      </c>
      <c r="J37" s="528">
        <v>0</v>
      </c>
      <c r="K37" s="520">
        <v>495.96</v>
      </c>
      <c r="L37" s="377">
        <v>495.96</v>
      </c>
      <c r="M37" s="377">
        <v>0</v>
      </c>
      <c r="N37" s="509">
        <v>0</v>
      </c>
      <c r="O37" s="520">
        <v>0</v>
      </c>
      <c r="P37" s="385">
        <v>0</v>
      </c>
      <c r="Q37" s="522">
        <v>0</v>
      </c>
      <c r="R37" s="386" t="s">
        <v>70</v>
      </c>
    </row>
    <row r="38" spans="1:18" ht="15.75" customHeight="1" thickBot="1" x14ac:dyDescent="0.25">
      <c r="A38" s="380"/>
      <c r="B38" s="1081" t="s">
        <v>1118</v>
      </c>
      <c r="C38" s="1125" t="s">
        <v>1118</v>
      </c>
      <c r="D38" s="381">
        <v>254107.23372000002</v>
      </c>
      <c r="E38" s="523">
        <v>82527.938580000002</v>
      </c>
      <c r="F38" s="524">
        <v>126318.31741</v>
      </c>
      <c r="G38" s="381">
        <v>41112.877730000007</v>
      </c>
      <c r="H38" s="523">
        <v>41112.877730000007</v>
      </c>
      <c r="I38" s="526">
        <v>0</v>
      </c>
      <c r="J38" s="524">
        <v>0</v>
      </c>
      <c r="K38" s="523">
        <v>4148.0999999999995</v>
      </c>
      <c r="L38" s="526">
        <v>4148.0999999999995</v>
      </c>
      <c r="M38" s="526">
        <v>0</v>
      </c>
      <c r="N38" s="524">
        <v>0</v>
      </c>
      <c r="O38" s="523">
        <v>0</v>
      </c>
      <c r="P38" s="525">
        <v>0</v>
      </c>
      <c r="Q38" s="524">
        <v>0</v>
      </c>
      <c r="R38" s="387"/>
    </row>
    <row r="39" spans="1:18" ht="18" customHeight="1" thickBot="1" x14ac:dyDescent="0.2">
      <c r="A39" s="372"/>
      <c r="B39" s="1095" t="s">
        <v>1119</v>
      </c>
      <c r="C39" s="1096"/>
      <c r="D39" s="1096"/>
      <c r="E39" s="1096"/>
      <c r="F39" s="1096"/>
      <c r="G39" s="1096"/>
      <c r="H39" s="1096"/>
      <c r="I39" s="1096"/>
      <c r="J39" s="1096"/>
      <c r="K39" s="1096"/>
      <c r="L39" s="1096"/>
      <c r="M39" s="1096"/>
      <c r="N39" s="1096"/>
      <c r="O39" s="1096"/>
      <c r="P39" s="1096"/>
      <c r="Q39" s="1096"/>
      <c r="R39" s="1097"/>
    </row>
    <row r="40" spans="1:18" ht="34.5" customHeight="1" x14ac:dyDescent="0.2">
      <c r="A40" s="389">
        <v>4724</v>
      </c>
      <c r="B40" s="1128"/>
      <c r="C40" s="395" t="s">
        <v>1120</v>
      </c>
      <c r="D40" s="375">
        <v>170000.2015</v>
      </c>
      <c r="E40" s="403">
        <v>6158</v>
      </c>
      <c r="F40" s="527">
        <v>251.76150000000001</v>
      </c>
      <c r="G40" s="511">
        <v>42.35</v>
      </c>
      <c r="H40" s="510">
        <v>0.35000000000000142</v>
      </c>
      <c r="I40" s="378">
        <v>0</v>
      </c>
      <c r="J40" s="528">
        <v>42</v>
      </c>
      <c r="K40" s="518">
        <v>35358.089999999997</v>
      </c>
      <c r="L40" s="519">
        <v>35358.089999999997</v>
      </c>
      <c r="M40" s="519">
        <v>0</v>
      </c>
      <c r="N40" s="507">
        <v>0</v>
      </c>
      <c r="O40" s="518">
        <v>17050</v>
      </c>
      <c r="P40" s="519">
        <v>51100</v>
      </c>
      <c r="Q40" s="507">
        <v>60040</v>
      </c>
      <c r="R40" s="384" t="s">
        <v>1121</v>
      </c>
    </row>
    <row r="41" spans="1:18" ht="24" customHeight="1" x14ac:dyDescent="0.2">
      <c r="A41" s="389">
        <v>4854</v>
      </c>
      <c r="B41" s="1129"/>
      <c r="C41" s="395" t="s">
        <v>1122</v>
      </c>
      <c r="D41" s="375">
        <v>68309.091449999993</v>
      </c>
      <c r="E41" s="403">
        <v>27068.492849999999</v>
      </c>
      <c r="F41" s="527">
        <v>261.60199999999998</v>
      </c>
      <c r="G41" s="512">
        <v>406.90659999999997</v>
      </c>
      <c r="H41" s="510">
        <v>406.90659999999997</v>
      </c>
      <c r="I41" s="378">
        <v>0</v>
      </c>
      <c r="J41" s="528">
        <v>0</v>
      </c>
      <c r="K41" s="520">
        <v>40572.089999999997</v>
      </c>
      <c r="L41" s="377">
        <v>40572.089999999997</v>
      </c>
      <c r="M41" s="377">
        <v>0</v>
      </c>
      <c r="N41" s="509">
        <v>0</v>
      </c>
      <c r="O41" s="520">
        <v>0</v>
      </c>
      <c r="P41" s="377">
        <v>0</v>
      </c>
      <c r="Q41" s="509">
        <v>0</v>
      </c>
      <c r="R41" s="384" t="s">
        <v>1096</v>
      </c>
    </row>
    <row r="42" spans="1:18" ht="24" customHeight="1" x14ac:dyDescent="0.2">
      <c r="A42" s="389">
        <v>5250</v>
      </c>
      <c r="B42" s="1129"/>
      <c r="C42" s="395" t="s">
        <v>1123</v>
      </c>
      <c r="D42" s="375">
        <v>6588</v>
      </c>
      <c r="E42" s="403">
        <v>0</v>
      </c>
      <c r="F42" s="527">
        <v>0</v>
      </c>
      <c r="G42" s="512">
        <v>5728</v>
      </c>
      <c r="H42" s="510">
        <v>0</v>
      </c>
      <c r="I42" s="378">
        <v>5728</v>
      </c>
      <c r="J42" s="528">
        <v>0</v>
      </c>
      <c r="K42" s="520">
        <v>860</v>
      </c>
      <c r="L42" s="377">
        <v>860</v>
      </c>
      <c r="M42" s="377">
        <v>0</v>
      </c>
      <c r="N42" s="509">
        <v>0</v>
      </c>
      <c r="O42" s="520">
        <v>0</v>
      </c>
      <c r="P42" s="377">
        <v>0</v>
      </c>
      <c r="Q42" s="509">
        <v>0</v>
      </c>
      <c r="R42" s="384" t="s">
        <v>70</v>
      </c>
    </row>
    <row r="43" spans="1:18" ht="24" customHeight="1" x14ac:dyDescent="0.2">
      <c r="A43" s="389">
        <v>5254</v>
      </c>
      <c r="B43" s="1129"/>
      <c r="C43" s="395" t="s">
        <v>1124</v>
      </c>
      <c r="D43" s="375">
        <v>33014.85</v>
      </c>
      <c r="E43" s="403">
        <v>2475</v>
      </c>
      <c r="F43" s="527">
        <v>3510.85</v>
      </c>
      <c r="G43" s="512">
        <v>12980</v>
      </c>
      <c r="H43" s="510">
        <v>12980</v>
      </c>
      <c r="I43" s="378">
        <v>0</v>
      </c>
      <c r="J43" s="528">
        <v>0</v>
      </c>
      <c r="K43" s="520">
        <v>6715</v>
      </c>
      <c r="L43" s="377">
        <v>6715</v>
      </c>
      <c r="M43" s="377">
        <v>0</v>
      </c>
      <c r="N43" s="509">
        <v>0</v>
      </c>
      <c r="O43" s="520">
        <v>3478</v>
      </c>
      <c r="P43" s="377">
        <v>2774</v>
      </c>
      <c r="Q43" s="509">
        <v>1082</v>
      </c>
      <c r="R43" s="384" t="s">
        <v>70</v>
      </c>
    </row>
    <row r="44" spans="1:18" ht="34.5" customHeight="1" x14ac:dyDescent="0.2">
      <c r="A44" s="389">
        <v>5633</v>
      </c>
      <c r="B44" s="1129"/>
      <c r="C44" s="395" t="s">
        <v>1125</v>
      </c>
      <c r="D44" s="375">
        <v>2262</v>
      </c>
      <c r="E44" s="404">
        <v>743</v>
      </c>
      <c r="F44" s="527">
        <v>183</v>
      </c>
      <c r="G44" s="512">
        <v>1336</v>
      </c>
      <c r="H44" s="510">
        <v>0</v>
      </c>
      <c r="I44" s="378">
        <v>1336</v>
      </c>
      <c r="J44" s="528">
        <v>0</v>
      </c>
      <c r="K44" s="520">
        <v>0</v>
      </c>
      <c r="L44" s="377">
        <v>0</v>
      </c>
      <c r="M44" s="377">
        <v>0</v>
      </c>
      <c r="N44" s="509">
        <v>0</v>
      </c>
      <c r="O44" s="520">
        <v>0</v>
      </c>
      <c r="P44" s="377">
        <v>0</v>
      </c>
      <c r="Q44" s="509">
        <v>0</v>
      </c>
      <c r="R44" s="384" t="s">
        <v>70</v>
      </c>
    </row>
    <row r="45" spans="1:18" ht="34.5" customHeight="1" x14ac:dyDescent="0.2">
      <c r="A45" s="405">
        <v>5635</v>
      </c>
      <c r="B45" s="1129"/>
      <c r="C45" s="395" t="s">
        <v>1126</v>
      </c>
      <c r="D45" s="375">
        <v>399999.75</v>
      </c>
      <c r="E45" s="406">
        <v>423.5</v>
      </c>
      <c r="F45" s="527">
        <v>114.95</v>
      </c>
      <c r="G45" s="512">
        <v>2665.26</v>
      </c>
      <c r="H45" s="510">
        <v>2665.26</v>
      </c>
      <c r="I45" s="378">
        <v>0</v>
      </c>
      <c r="J45" s="528">
        <v>0</v>
      </c>
      <c r="K45" s="520">
        <v>47826.04</v>
      </c>
      <c r="L45" s="377">
        <v>47826.04</v>
      </c>
      <c r="M45" s="377">
        <v>0</v>
      </c>
      <c r="N45" s="509">
        <v>0</v>
      </c>
      <c r="O45" s="520">
        <v>100000</v>
      </c>
      <c r="P45" s="377">
        <v>150000</v>
      </c>
      <c r="Q45" s="509">
        <v>98970</v>
      </c>
      <c r="R45" s="384" t="s">
        <v>1127</v>
      </c>
    </row>
    <row r="46" spans="1:18" ht="24" customHeight="1" x14ac:dyDescent="0.2">
      <c r="A46" s="405">
        <v>5746</v>
      </c>
      <c r="B46" s="1129"/>
      <c r="C46" s="395" t="s">
        <v>1128</v>
      </c>
      <c r="D46" s="375">
        <v>2946.2399799999998</v>
      </c>
      <c r="E46" s="406">
        <v>0</v>
      </c>
      <c r="F46" s="527">
        <v>37</v>
      </c>
      <c r="G46" s="512">
        <v>2909.2399799999998</v>
      </c>
      <c r="H46" s="510">
        <v>2909.2399799999998</v>
      </c>
      <c r="I46" s="378">
        <v>0</v>
      </c>
      <c r="J46" s="528">
        <v>0</v>
      </c>
      <c r="K46" s="520">
        <v>0</v>
      </c>
      <c r="L46" s="377">
        <v>0</v>
      </c>
      <c r="M46" s="377">
        <v>0</v>
      </c>
      <c r="N46" s="509">
        <v>0</v>
      </c>
      <c r="O46" s="520">
        <v>0</v>
      </c>
      <c r="P46" s="377">
        <v>0</v>
      </c>
      <c r="Q46" s="509">
        <v>0</v>
      </c>
      <c r="R46" s="384" t="s">
        <v>1096</v>
      </c>
    </row>
    <row r="47" spans="1:18" ht="24" customHeight="1" x14ac:dyDescent="0.2">
      <c r="A47" s="405">
        <v>5747</v>
      </c>
      <c r="B47" s="1129"/>
      <c r="C47" s="395" t="s">
        <v>1129</v>
      </c>
      <c r="D47" s="375">
        <v>1787.6549499999999</v>
      </c>
      <c r="E47" s="406">
        <v>0</v>
      </c>
      <c r="F47" s="527">
        <v>500</v>
      </c>
      <c r="G47" s="512">
        <v>1287.6549499999999</v>
      </c>
      <c r="H47" s="510">
        <v>1287.6549499999999</v>
      </c>
      <c r="I47" s="378">
        <v>0</v>
      </c>
      <c r="J47" s="528">
        <v>0</v>
      </c>
      <c r="K47" s="520">
        <v>0</v>
      </c>
      <c r="L47" s="377">
        <v>0</v>
      </c>
      <c r="M47" s="377">
        <v>0</v>
      </c>
      <c r="N47" s="509">
        <v>0</v>
      </c>
      <c r="O47" s="520">
        <v>0</v>
      </c>
      <c r="P47" s="377">
        <v>0</v>
      </c>
      <c r="Q47" s="509">
        <v>0</v>
      </c>
      <c r="R47" s="384" t="s">
        <v>1096</v>
      </c>
    </row>
    <row r="48" spans="1:18" ht="34.5" customHeight="1" x14ac:dyDescent="0.2">
      <c r="A48" s="405">
        <v>5748</v>
      </c>
      <c r="B48" s="1129"/>
      <c r="C48" s="395" t="s">
        <v>1130</v>
      </c>
      <c r="D48" s="375">
        <v>36760</v>
      </c>
      <c r="E48" s="406">
        <v>0</v>
      </c>
      <c r="F48" s="527">
        <v>0</v>
      </c>
      <c r="G48" s="512">
        <v>242</v>
      </c>
      <c r="H48" s="510">
        <v>242</v>
      </c>
      <c r="I48" s="378">
        <v>0</v>
      </c>
      <c r="J48" s="528">
        <v>0</v>
      </c>
      <c r="K48" s="520">
        <v>6518</v>
      </c>
      <c r="L48" s="377">
        <v>6518</v>
      </c>
      <c r="M48" s="377">
        <v>0</v>
      </c>
      <c r="N48" s="509">
        <v>0</v>
      </c>
      <c r="O48" s="520">
        <v>30000</v>
      </c>
      <c r="P48" s="377">
        <v>0</v>
      </c>
      <c r="Q48" s="509">
        <v>0</v>
      </c>
      <c r="R48" s="384" t="s">
        <v>1096</v>
      </c>
    </row>
    <row r="49" spans="1:18" ht="34.5" customHeight="1" x14ac:dyDescent="0.2">
      <c r="A49" s="405">
        <v>5798</v>
      </c>
      <c r="B49" s="1129"/>
      <c r="C49" s="395" t="s">
        <v>1131</v>
      </c>
      <c r="D49" s="375">
        <v>4206</v>
      </c>
      <c r="E49" s="406">
        <v>0</v>
      </c>
      <c r="F49" s="527">
        <v>88.33</v>
      </c>
      <c r="G49" s="512">
        <v>3411.67</v>
      </c>
      <c r="H49" s="510">
        <v>3411.67</v>
      </c>
      <c r="I49" s="378">
        <v>0</v>
      </c>
      <c r="J49" s="528">
        <v>0</v>
      </c>
      <c r="K49" s="520">
        <v>0</v>
      </c>
      <c r="L49" s="377">
        <v>0</v>
      </c>
      <c r="M49" s="377">
        <v>0</v>
      </c>
      <c r="N49" s="509">
        <v>0</v>
      </c>
      <c r="O49" s="520">
        <v>0</v>
      </c>
      <c r="P49" s="377">
        <v>0</v>
      </c>
      <c r="Q49" s="509">
        <v>0</v>
      </c>
      <c r="R49" s="534" t="s">
        <v>1132</v>
      </c>
    </row>
    <row r="50" spans="1:18" ht="31.5" x14ac:dyDescent="0.2">
      <c r="A50" s="405">
        <v>5799</v>
      </c>
      <c r="B50" s="1129"/>
      <c r="C50" s="395" t="s">
        <v>1133</v>
      </c>
      <c r="D50" s="375">
        <v>3757.5567200000005</v>
      </c>
      <c r="E50" s="406">
        <v>0</v>
      </c>
      <c r="F50" s="527">
        <v>95.4</v>
      </c>
      <c r="G50" s="512">
        <v>3652.1567200000004</v>
      </c>
      <c r="H50" s="510">
        <v>3652.1567200000004</v>
      </c>
      <c r="I50" s="378">
        <v>0</v>
      </c>
      <c r="J50" s="528">
        <v>0</v>
      </c>
      <c r="K50" s="520">
        <v>0</v>
      </c>
      <c r="L50" s="377">
        <v>0</v>
      </c>
      <c r="M50" s="377">
        <v>0</v>
      </c>
      <c r="N50" s="509">
        <v>0</v>
      </c>
      <c r="O50" s="520">
        <v>0</v>
      </c>
      <c r="P50" s="377">
        <v>0</v>
      </c>
      <c r="Q50" s="509">
        <v>0</v>
      </c>
      <c r="R50" s="534" t="s">
        <v>1132</v>
      </c>
    </row>
    <row r="51" spans="1:18" ht="12.75" x14ac:dyDescent="0.2">
      <c r="A51" s="405">
        <v>5819</v>
      </c>
      <c r="B51" s="1129"/>
      <c r="C51" s="395" t="s">
        <v>1134</v>
      </c>
      <c r="D51" s="375">
        <v>320.36799999999999</v>
      </c>
      <c r="E51" s="406">
        <v>0</v>
      </c>
      <c r="F51" s="527">
        <v>193.58064000000002</v>
      </c>
      <c r="G51" s="512">
        <v>126.78735999999999</v>
      </c>
      <c r="H51" s="510">
        <v>126.78735999999999</v>
      </c>
      <c r="I51" s="378">
        <v>0</v>
      </c>
      <c r="J51" s="528">
        <v>0</v>
      </c>
      <c r="K51" s="520">
        <v>0</v>
      </c>
      <c r="L51" s="377">
        <v>0</v>
      </c>
      <c r="M51" s="377">
        <v>0</v>
      </c>
      <c r="N51" s="509">
        <v>0</v>
      </c>
      <c r="O51" s="520">
        <v>0</v>
      </c>
      <c r="P51" s="377">
        <v>0</v>
      </c>
      <c r="Q51" s="509">
        <v>0</v>
      </c>
      <c r="R51" s="410" t="s">
        <v>70</v>
      </c>
    </row>
    <row r="52" spans="1:18" ht="34.5" customHeight="1" x14ac:dyDescent="0.2">
      <c r="A52" s="405">
        <v>5842</v>
      </c>
      <c r="B52" s="1129"/>
      <c r="C52" s="580" t="s">
        <v>1135</v>
      </c>
      <c r="D52" s="581">
        <v>19726.008590000001</v>
      </c>
      <c r="E52" s="582">
        <v>0</v>
      </c>
      <c r="F52" s="527">
        <v>0</v>
      </c>
      <c r="G52" s="512">
        <v>12545.38859</v>
      </c>
      <c r="H52" s="510">
        <v>12545.38859</v>
      </c>
      <c r="I52" s="378">
        <v>0</v>
      </c>
      <c r="J52" s="528">
        <v>0</v>
      </c>
      <c r="K52" s="520">
        <v>6954.62</v>
      </c>
      <c r="L52" s="377">
        <v>6954.62</v>
      </c>
      <c r="M52" s="377">
        <v>0</v>
      </c>
      <c r="N52" s="509">
        <v>0</v>
      </c>
      <c r="O52" s="520">
        <v>0</v>
      </c>
      <c r="P52" s="377">
        <v>0</v>
      </c>
      <c r="Q52" s="509">
        <v>0</v>
      </c>
      <c r="R52" s="534" t="s">
        <v>1132</v>
      </c>
    </row>
    <row r="53" spans="1:18" ht="31.5" x14ac:dyDescent="0.2">
      <c r="A53" s="405">
        <v>5843</v>
      </c>
      <c r="B53" s="1129"/>
      <c r="C53" s="577" t="s">
        <v>1136</v>
      </c>
      <c r="D53" s="563">
        <v>8820</v>
      </c>
      <c r="E53" s="578">
        <v>0</v>
      </c>
      <c r="F53" s="565">
        <v>0</v>
      </c>
      <c r="G53" s="566">
        <v>2000</v>
      </c>
      <c r="H53" s="567">
        <v>2000</v>
      </c>
      <c r="I53" s="568">
        <v>0</v>
      </c>
      <c r="J53" s="569">
        <v>0</v>
      </c>
      <c r="K53" s="570">
        <v>5500</v>
      </c>
      <c r="L53" s="571">
        <v>5500</v>
      </c>
      <c r="M53" s="571">
        <v>0</v>
      </c>
      <c r="N53" s="572">
        <v>0</v>
      </c>
      <c r="O53" s="570">
        <v>700</v>
      </c>
      <c r="P53" s="571">
        <v>0</v>
      </c>
      <c r="Q53" s="572">
        <v>0</v>
      </c>
      <c r="R53" s="579" t="s">
        <v>1132</v>
      </c>
    </row>
    <row r="54" spans="1:18" ht="31.5" x14ac:dyDescent="0.2">
      <c r="A54" s="405">
        <v>5844</v>
      </c>
      <c r="B54" s="1129"/>
      <c r="C54" s="395" t="s">
        <v>1137</v>
      </c>
      <c r="D54" s="375">
        <v>4876.0092000000004</v>
      </c>
      <c r="E54" s="406">
        <v>0</v>
      </c>
      <c r="F54" s="527">
        <v>0</v>
      </c>
      <c r="G54" s="512">
        <v>1082.9692</v>
      </c>
      <c r="H54" s="510">
        <v>1082.9692</v>
      </c>
      <c r="I54" s="378">
        <v>0</v>
      </c>
      <c r="J54" s="528">
        <v>0</v>
      </c>
      <c r="K54" s="520">
        <v>3617.04</v>
      </c>
      <c r="L54" s="377">
        <v>3617.04</v>
      </c>
      <c r="M54" s="377">
        <v>0</v>
      </c>
      <c r="N54" s="509">
        <v>0</v>
      </c>
      <c r="O54" s="520">
        <v>0</v>
      </c>
      <c r="P54" s="377">
        <v>0</v>
      </c>
      <c r="Q54" s="509">
        <v>0</v>
      </c>
      <c r="R54" s="534" t="s">
        <v>1132</v>
      </c>
    </row>
    <row r="55" spans="1:18" ht="24" customHeight="1" x14ac:dyDescent="0.2">
      <c r="A55" s="405">
        <v>5845</v>
      </c>
      <c r="B55" s="1129"/>
      <c r="C55" s="395" t="s">
        <v>1138</v>
      </c>
      <c r="D55" s="375">
        <v>5000.0023899999997</v>
      </c>
      <c r="E55" s="406">
        <v>0</v>
      </c>
      <c r="F55" s="527">
        <v>0</v>
      </c>
      <c r="G55" s="512">
        <v>1742.12239</v>
      </c>
      <c r="H55" s="510">
        <v>1742.12239</v>
      </c>
      <c r="I55" s="378">
        <v>0</v>
      </c>
      <c r="J55" s="528">
        <v>0</v>
      </c>
      <c r="K55" s="520">
        <v>3257.88</v>
      </c>
      <c r="L55" s="377">
        <v>3257.88</v>
      </c>
      <c r="M55" s="377">
        <v>0</v>
      </c>
      <c r="N55" s="509">
        <v>0</v>
      </c>
      <c r="O55" s="520">
        <v>0</v>
      </c>
      <c r="P55" s="377">
        <v>0</v>
      </c>
      <c r="Q55" s="509">
        <v>0</v>
      </c>
      <c r="R55" s="410" t="s">
        <v>70</v>
      </c>
    </row>
    <row r="56" spans="1:18" ht="34.5" customHeight="1" x14ac:dyDescent="0.2">
      <c r="A56" s="405">
        <v>5846</v>
      </c>
      <c r="B56" s="1129"/>
      <c r="C56" s="395" t="s">
        <v>1139</v>
      </c>
      <c r="D56" s="375">
        <v>5622</v>
      </c>
      <c r="E56" s="406">
        <v>0</v>
      </c>
      <c r="F56" s="527">
        <v>0</v>
      </c>
      <c r="G56" s="512">
        <v>5500</v>
      </c>
      <c r="H56" s="510">
        <v>5500</v>
      </c>
      <c r="I56" s="378">
        <v>0</v>
      </c>
      <c r="J56" s="528">
        <v>0</v>
      </c>
      <c r="K56" s="520">
        <v>0</v>
      </c>
      <c r="L56" s="377">
        <v>0</v>
      </c>
      <c r="M56" s="377">
        <v>0</v>
      </c>
      <c r="N56" s="509">
        <v>0</v>
      </c>
      <c r="O56" s="520">
        <v>0</v>
      </c>
      <c r="P56" s="377">
        <v>0</v>
      </c>
      <c r="Q56" s="509">
        <v>0</v>
      </c>
      <c r="R56" s="534" t="s">
        <v>1132</v>
      </c>
    </row>
    <row r="57" spans="1:18" ht="24" customHeight="1" x14ac:dyDescent="0.2">
      <c r="A57" s="405">
        <v>5847</v>
      </c>
      <c r="B57" s="1129"/>
      <c r="C57" s="395" t="s">
        <v>1140</v>
      </c>
      <c r="D57" s="375">
        <v>31000.00575</v>
      </c>
      <c r="E57" s="406">
        <v>0</v>
      </c>
      <c r="F57" s="527">
        <v>0</v>
      </c>
      <c r="G57" s="512">
        <v>1639.6357499999999</v>
      </c>
      <c r="H57" s="510">
        <v>1639.6357499999999</v>
      </c>
      <c r="I57" s="378">
        <v>0</v>
      </c>
      <c r="J57" s="528">
        <v>0</v>
      </c>
      <c r="K57" s="520">
        <v>29360.37</v>
      </c>
      <c r="L57" s="377">
        <v>29360.37</v>
      </c>
      <c r="M57" s="377">
        <v>0</v>
      </c>
      <c r="N57" s="509">
        <v>0</v>
      </c>
      <c r="O57" s="520">
        <v>0</v>
      </c>
      <c r="P57" s="377">
        <v>0</v>
      </c>
      <c r="Q57" s="509">
        <v>0</v>
      </c>
      <c r="R57" s="410" t="s">
        <v>70</v>
      </c>
    </row>
    <row r="58" spans="1:18" ht="24" customHeight="1" x14ac:dyDescent="0.2">
      <c r="A58" s="405">
        <v>5848</v>
      </c>
      <c r="B58" s="1129"/>
      <c r="C58" s="395" t="s">
        <v>1141</v>
      </c>
      <c r="D58" s="375">
        <v>100000.00096999999</v>
      </c>
      <c r="E58" s="406">
        <v>0</v>
      </c>
      <c r="F58" s="527">
        <v>0</v>
      </c>
      <c r="G58" s="512">
        <v>57.180970000000002</v>
      </c>
      <c r="H58" s="510">
        <v>57.180970000000002</v>
      </c>
      <c r="I58" s="378">
        <v>0</v>
      </c>
      <c r="J58" s="528">
        <v>0</v>
      </c>
      <c r="K58" s="520">
        <v>8942.82</v>
      </c>
      <c r="L58" s="377">
        <v>8942.82</v>
      </c>
      <c r="M58" s="377">
        <v>0</v>
      </c>
      <c r="N58" s="509">
        <v>0</v>
      </c>
      <c r="O58" s="520">
        <v>40000</v>
      </c>
      <c r="P58" s="377">
        <v>51000</v>
      </c>
      <c r="Q58" s="509">
        <v>0</v>
      </c>
      <c r="R58" s="410" t="s">
        <v>70</v>
      </c>
    </row>
    <row r="59" spans="1:18" ht="31.5" x14ac:dyDescent="0.2">
      <c r="A59" s="405">
        <v>5849</v>
      </c>
      <c r="B59" s="1129"/>
      <c r="C59" s="395" t="s">
        <v>1142</v>
      </c>
      <c r="D59" s="375">
        <v>14268.005879999999</v>
      </c>
      <c r="E59" s="406">
        <v>0</v>
      </c>
      <c r="F59" s="527">
        <v>0</v>
      </c>
      <c r="G59" s="512">
        <v>1499.1258799999998</v>
      </c>
      <c r="H59" s="510">
        <v>1499.1258799999998</v>
      </c>
      <c r="I59" s="378">
        <v>0</v>
      </c>
      <c r="J59" s="528">
        <v>0</v>
      </c>
      <c r="K59" s="520">
        <v>12700.88</v>
      </c>
      <c r="L59" s="377">
        <v>12700.88</v>
      </c>
      <c r="M59" s="377">
        <v>0</v>
      </c>
      <c r="N59" s="509">
        <v>0</v>
      </c>
      <c r="O59" s="520">
        <v>0</v>
      </c>
      <c r="P59" s="377">
        <v>0</v>
      </c>
      <c r="Q59" s="509">
        <v>0</v>
      </c>
      <c r="R59" s="534" t="s">
        <v>1132</v>
      </c>
    </row>
    <row r="60" spans="1:18" ht="34.5" customHeight="1" x14ac:dyDescent="0.2">
      <c r="A60" s="405">
        <v>5877</v>
      </c>
      <c r="B60" s="1129"/>
      <c r="C60" s="395" t="s">
        <v>1143</v>
      </c>
      <c r="D60" s="375">
        <v>9000</v>
      </c>
      <c r="E60" s="406">
        <v>0</v>
      </c>
      <c r="F60" s="527">
        <v>0</v>
      </c>
      <c r="G60" s="512">
        <v>9000</v>
      </c>
      <c r="H60" s="510">
        <v>9000</v>
      </c>
      <c r="I60" s="378">
        <v>0</v>
      </c>
      <c r="J60" s="528">
        <v>0</v>
      </c>
      <c r="K60" s="520">
        <v>0</v>
      </c>
      <c r="L60" s="377">
        <v>0</v>
      </c>
      <c r="M60" s="377">
        <v>0</v>
      </c>
      <c r="N60" s="509">
        <v>0</v>
      </c>
      <c r="O60" s="520">
        <v>0</v>
      </c>
      <c r="P60" s="377">
        <v>0</v>
      </c>
      <c r="Q60" s="509">
        <v>0</v>
      </c>
      <c r="R60" s="384" t="s">
        <v>70</v>
      </c>
    </row>
    <row r="61" spans="1:18" ht="24" customHeight="1" x14ac:dyDescent="0.2">
      <c r="A61" s="405">
        <v>5885</v>
      </c>
      <c r="B61" s="1129"/>
      <c r="C61" s="395" t="s">
        <v>1144</v>
      </c>
      <c r="D61" s="375">
        <v>7199</v>
      </c>
      <c r="E61" s="406">
        <v>0</v>
      </c>
      <c r="F61" s="527">
        <v>0</v>
      </c>
      <c r="G61" s="512">
        <v>187</v>
      </c>
      <c r="H61" s="510">
        <v>187</v>
      </c>
      <c r="I61" s="378">
        <v>0</v>
      </c>
      <c r="J61" s="528">
        <v>0</v>
      </c>
      <c r="K61" s="520">
        <v>7012</v>
      </c>
      <c r="L61" s="377">
        <v>7012</v>
      </c>
      <c r="M61" s="377">
        <v>0</v>
      </c>
      <c r="N61" s="509">
        <v>0</v>
      </c>
      <c r="O61" s="520">
        <v>0</v>
      </c>
      <c r="P61" s="377">
        <v>0</v>
      </c>
      <c r="Q61" s="509">
        <v>0</v>
      </c>
      <c r="R61" s="384" t="s">
        <v>70</v>
      </c>
    </row>
    <row r="62" spans="1:18" ht="24.75" customHeight="1" thickBot="1" x14ac:dyDescent="0.25">
      <c r="A62" s="405">
        <v>5949</v>
      </c>
      <c r="B62" s="1130"/>
      <c r="C62" s="395" t="s">
        <v>1145</v>
      </c>
      <c r="D62" s="375">
        <v>600</v>
      </c>
      <c r="E62" s="407">
        <v>0</v>
      </c>
      <c r="F62" s="533">
        <v>0</v>
      </c>
      <c r="G62" s="512">
        <v>600</v>
      </c>
      <c r="H62" s="510">
        <v>600</v>
      </c>
      <c r="I62" s="378">
        <v>0</v>
      </c>
      <c r="J62" s="528">
        <v>0</v>
      </c>
      <c r="K62" s="520">
        <v>0</v>
      </c>
      <c r="L62" s="377">
        <v>0</v>
      </c>
      <c r="M62" s="377">
        <v>0</v>
      </c>
      <c r="N62" s="509">
        <v>0</v>
      </c>
      <c r="O62" s="520">
        <v>0</v>
      </c>
      <c r="P62" s="385">
        <v>0</v>
      </c>
      <c r="Q62" s="522">
        <v>0</v>
      </c>
      <c r="R62" s="386" t="s">
        <v>70</v>
      </c>
    </row>
    <row r="63" spans="1:18" ht="15.75" customHeight="1" thickBot="1" x14ac:dyDescent="0.25">
      <c r="A63" s="380"/>
      <c r="B63" s="1081" t="s">
        <v>1146</v>
      </c>
      <c r="C63" s="1082"/>
      <c r="D63" s="381">
        <f>SUM(D40:D62)</f>
        <v>936062.74537999986</v>
      </c>
      <c r="E63" s="523">
        <f t="shared" ref="E63:Q63" si="3">SUM(E40:E62)</f>
        <v>36867.992849999995</v>
      </c>
      <c r="F63" s="524">
        <f t="shared" si="3"/>
        <v>5236.4741399999994</v>
      </c>
      <c r="G63" s="381">
        <f t="shared" si="3"/>
        <v>70641.448390000005</v>
      </c>
      <c r="H63" s="523">
        <f t="shared" si="3"/>
        <v>63535.448389999998</v>
      </c>
      <c r="I63" s="526">
        <f t="shared" si="3"/>
        <v>7064</v>
      </c>
      <c r="J63" s="524">
        <f t="shared" si="3"/>
        <v>42</v>
      </c>
      <c r="K63" s="523">
        <f t="shared" si="3"/>
        <v>215194.83000000002</v>
      </c>
      <c r="L63" s="526">
        <f t="shared" si="3"/>
        <v>215194.83000000002</v>
      </c>
      <c r="M63" s="526">
        <f t="shared" si="3"/>
        <v>0</v>
      </c>
      <c r="N63" s="524">
        <f t="shared" si="3"/>
        <v>0</v>
      </c>
      <c r="O63" s="523">
        <f t="shared" si="3"/>
        <v>191228</v>
      </c>
      <c r="P63" s="525">
        <f t="shared" si="3"/>
        <v>254874</v>
      </c>
      <c r="Q63" s="524">
        <f t="shared" si="3"/>
        <v>160092</v>
      </c>
      <c r="R63" s="387"/>
    </row>
    <row r="64" spans="1:18" ht="15.75" customHeight="1" thickBot="1" x14ac:dyDescent="0.2">
      <c r="A64" s="372"/>
      <c r="B64" s="1095" t="s">
        <v>1147</v>
      </c>
      <c r="C64" s="1096"/>
      <c r="D64" s="1096"/>
      <c r="E64" s="1096"/>
      <c r="F64" s="1096"/>
      <c r="G64" s="1096"/>
      <c r="H64" s="1096"/>
      <c r="I64" s="1096"/>
      <c r="J64" s="1096"/>
      <c r="K64" s="1096"/>
      <c r="L64" s="1096"/>
      <c r="M64" s="1096"/>
      <c r="N64" s="1096"/>
      <c r="O64" s="1096"/>
      <c r="P64" s="1096"/>
      <c r="Q64" s="1096"/>
      <c r="R64" s="1097"/>
    </row>
    <row r="65" spans="1:18" ht="21" x14ac:dyDescent="0.2">
      <c r="A65" s="408">
        <v>5307</v>
      </c>
      <c r="B65" s="1132"/>
      <c r="C65" s="395" t="s">
        <v>1542</v>
      </c>
      <c r="D65" s="375">
        <v>13529.6104</v>
      </c>
      <c r="E65" s="376">
        <v>2519.7666000000004</v>
      </c>
      <c r="F65" s="527">
        <v>4004.6800499999999</v>
      </c>
      <c r="G65" s="511">
        <v>3254.1437499999993</v>
      </c>
      <c r="H65" s="510">
        <v>3254.1437499999993</v>
      </c>
      <c r="I65" s="378">
        <v>0</v>
      </c>
      <c r="J65" s="528">
        <v>0</v>
      </c>
      <c r="K65" s="518">
        <v>3751.02</v>
      </c>
      <c r="L65" s="519">
        <v>3751.02</v>
      </c>
      <c r="M65" s="519">
        <v>0</v>
      </c>
      <c r="N65" s="507">
        <v>0</v>
      </c>
      <c r="O65" s="518">
        <v>0</v>
      </c>
      <c r="P65" s="519">
        <v>0</v>
      </c>
      <c r="Q65" s="536">
        <v>0</v>
      </c>
      <c r="R65" s="384" t="s">
        <v>70</v>
      </c>
    </row>
    <row r="66" spans="1:18" ht="24" customHeight="1" x14ac:dyDescent="0.2">
      <c r="A66" s="408">
        <v>5840</v>
      </c>
      <c r="B66" s="1123"/>
      <c r="C66" s="395" t="s">
        <v>1148</v>
      </c>
      <c r="D66" s="375">
        <v>5121.8229700000011</v>
      </c>
      <c r="E66" s="376">
        <v>0</v>
      </c>
      <c r="F66" s="527">
        <v>0</v>
      </c>
      <c r="G66" s="512">
        <v>5121.8229700000011</v>
      </c>
      <c r="H66" s="510">
        <v>2589.4929700000012</v>
      </c>
      <c r="I66" s="378">
        <v>2532.33</v>
      </c>
      <c r="J66" s="528">
        <v>0</v>
      </c>
      <c r="K66" s="520">
        <v>0</v>
      </c>
      <c r="L66" s="377">
        <v>0</v>
      </c>
      <c r="M66" s="377">
        <v>0</v>
      </c>
      <c r="N66" s="509">
        <v>0</v>
      </c>
      <c r="O66" s="520">
        <v>0</v>
      </c>
      <c r="P66" s="377">
        <v>0</v>
      </c>
      <c r="Q66" s="537">
        <v>0</v>
      </c>
      <c r="R66" s="384" t="s">
        <v>70</v>
      </c>
    </row>
    <row r="67" spans="1:18" ht="24.75" customHeight="1" thickBot="1" x14ac:dyDescent="0.25">
      <c r="A67" s="408">
        <v>5883</v>
      </c>
      <c r="B67" s="1124"/>
      <c r="C67" s="395" t="s">
        <v>1149</v>
      </c>
      <c r="D67" s="375">
        <v>100</v>
      </c>
      <c r="E67" s="376">
        <v>0</v>
      </c>
      <c r="F67" s="533">
        <v>0</v>
      </c>
      <c r="G67" s="512">
        <v>100</v>
      </c>
      <c r="H67" s="510">
        <v>100</v>
      </c>
      <c r="I67" s="409">
        <v>0</v>
      </c>
      <c r="J67" s="535">
        <v>0</v>
      </c>
      <c r="K67" s="520">
        <v>0</v>
      </c>
      <c r="L67" s="377">
        <v>0</v>
      </c>
      <c r="M67" s="385">
        <v>0</v>
      </c>
      <c r="N67" s="522">
        <v>0</v>
      </c>
      <c r="O67" s="520">
        <v>0</v>
      </c>
      <c r="P67" s="385">
        <v>0</v>
      </c>
      <c r="Q67" s="538">
        <v>0</v>
      </c>
      <c r="R67" s="386" t="s">
        <v>70</v>
      </c>
    </row>
    <row r="68" spans="1:18" ht="15.75" customHeight="1" thickBot="1" x14ac:dyDescent="0.25">
      <c r="A68" s="380"/>
      <c r="B68" s="1081" t="s">
        <v>1150</v>
      </c>
      <c r="C68" s="1082"/>
      <c r="D68" s="381">
        <f>SUM(D65:D67)</f>
        <v>18751.433369999999</v>
      </c>
      <c r="E68" s="523">
        <f t="shared" ref="E68:Q68" si="4">SUM(E65:E67)</f>
        <v>2519.7666000000004</v>
      </c>
      <c r="F68" s="524">
        <f t="shared" si="4"/>
        <v>4004.6800499999999</v>
      </c>
      <c r="G68" s="381">
        <f t="shared" si="4"/>
        <v>8475.9667200000004</v>
      </c>
      <c r="H68" s="523">
        <f t="shared" si="4"/>
        <v>5943.6367200000004</v>
      </c>
      <c r="I68" s="526">
        <f t="shared" si="4"/>
        <v>2532.33</v>
      </c>
      <c r="J68" s="524">
        <f t="shared" si="4"/>
        <v>0</v>
      </c>
      <c r="K68" s="523">
        <f t="shared" si="4"/>
        <v>3751.02</v>
      </c>
      <c r="L68" s="526">
        <f t="shared" si="4"/>
        <v>3751.02</v>
      </c>
      <c r="M68" s="526">
        <f t="shared" si="4"/>
        <v>0</v>
      </c>
      <c r="N68" s="524">
        <f t="shared" si="4"/>
        <v>0</v>
      </c>
      <c r="O68" s="523">
        <f t="shared" si="4"/>
        <v>0</v>
      </c>
      <c r="P68" s="525">
        <f t="shared" si="4"/>
        <v>0</v>
      </c>
      <c r="Q68" s="524">
        <f t="shared" si="4"/>
        <v>0</v>
      </c>
      <c r="R68" s="387"/>
    </row>
    <row r="69" spans="1:18" ht="18" customHeight="1" thickBot="1" x14ac:dyDescent="0.2">
      <c r="A69" s="372"/>
      <c r="B69" s="1095" t="s">
        <v>1151</v>
      </c>
      <c r="C69" s="1096"/>
      <c r="D69" s="1096"/>
      <c r="E69" s="1096"/>
      <c r="F69" s="1096"/>
      <c r="G69" s="1096"/>
      <c r="H69" s="1096"/>
      <c r="I69" s="1096"/>
      <c r="J69" s="1096"/>
      <c r="K69" s="1096"/>
      <c r="L69" s="1096"/>
      <c r="M69" s="1096"/>
      <c r="N69" s="1096"/>
      <c r="O69" s="1096"/>
      <c r="P69" s="1096"/>
      <c r="Q69" s="1096"/>
      <c r="R69" s="1097"/>
    </row>
    <row r="70" spans="1:18" ht="31.5" x14ac:dyDescent="0.2">
      <c r="A70" s="405">
        <v>5032</v>
      </c>
      <c r="B70" s="1132"/>
      <c r="C70" s="395" t="s">
        <v>1152</v>
      </c>
      <c r="D70" s="375">
        <v>7822.9595799999997</v>
      </c>
      <c r="E70" s="376">
        <v>1490</v>
      </c>
      <c r="F70" s="527">
        <v>2344.9595799999997</v>
      </c>
      <c r="G70" s="511">
        <v>2400</v>
      </c>
      <c r="H70" s="510">
        <v>2400</v>
      </c>
      <c r="I70" s="378">
        <v>0</v>
      </c>
      <c r="J70" s="528">
        <v>0</v>
      </c>
      <c r="K70" s="518">
        <v>1500</v>
      </c>
      <c r="L70" s="519">
        <v>1500</v>
      </c>
      <c r="M70" s="519">
        <v>0</v>
      </c>
      <c r="N70" s="507">
        <v>0</v>
      </c>
      <c r="O70" s="518">
        <v>0</v>
      </c>
      <c r="P70" s="519">
        <v>0</v>
      </c>
      <c r="Q70" s="507">
        <v>0</v>
      </c>
      <c r="R70" s="534" t="s">
        <v>1132</v>
      </c>
    </row>
    <row r="71" spans="1:18" ht="24" customHeight="1" x14ac:dyDescent="0.2">
      <c r="A71" s="405">
        <v>5316</v>
      </c>
      <c r="B71" s="1123"/>
      <c r="C71" s="395" t="s">
        <v>1153</v>
      </c>
      <c r="D71" s="375">
        <v>27399.997880000003</v>
      </c>
      <c r="E71" s="376">
        <v>12</v>
      </c>
      <c r="F71" s="527">
        <v>564.82799999999997</v>
      </c>
      <c r="G71" s="512">
        <v>15246.689880000002</v>
      </c>
      <c r="H71" s="510">
        <v>15246.689880000002</v>
      </c>
      <c r="I71" s="378">
        <v>0</v>
      </c>
      <c r="J71" s="528">
        <v>0</v>
      </c>
      <c r="K71" s="520">
        <v>11576.48</v>
      </c>
      <c r="L71" s="377">
        <v>11576.48</v>
      </c>
      <c r="M71" s="377">
        <v>0</v>
      </c>
      <c r="N71" s="509">
        <v>0</v>
      </c>
      <c r="O71" s="520">
        <v>0</v>
      </c>
      <c r="P71" s="377">
        <v>0</v>
      </c>
      <c r="Q71" s="509">
        <v>0</v>
      </c>
      <c r="R71" s="384" t="s">
        <v>70</v>
      </c>
    </row>
    <row r="72" spans="1:18" ht="31.5" x14ac:dyDescent="0.2">
      <c r="A72" s="405">
        <v>5347</v>
      </c>
      <c r="B72" s="1123"/>
      <c r="C72" s="395" t="s">
        <v>1154</v>
      </c>
      <c r="D72" s="375">
        <v>13114.721</v>
      </c>
      <c r="E72" s="376">
        <v>3526.721</v>
      </c>
      <c r="F72" s="527">
        <v>4800</v>
      </c>
      <c r="G72" s="512">
        <v>1500</v>
      </c>
      <c r="H72" s="510">
        <v>1500</v>
      </c>
      <c r="I72" s="378">
        <v>0</v>
      </c>
      <c r="J72" s="528">
        <v>0</v>
      </c>
      <c r="K72" s="520">
        <v>1600</v>
      </c>
      <c r="L72" s="377">
        <v>1600</v>
      </c>
      <c r="M72" s="377">
        <v>0</v>
      </c>
      <c r="N72" s="509">
        <v>0</v>
      </c>
      <c r="O72" s="520">
        <v>0</v>
      </c>
      <c r="P72" s="377">
        <v>0</v>
      </c>
      <c r="Q72" s="509">
        <v>0</v>
      </c>
      <c r="R72" s="534" t="s">
        <v>1132</v>
      </c>
    </row>
    <row r="73" spans="1:18" ht="24" customHeight="1" x14ac:dyDescent="0.2">
      <c r="A73" s="408">
        <v>5418</v>
      </c>
      <c r="B73" s="1123"/>
      <c r="C73" s="395" t="s">
        <v>1155</v>
      </c>
      <c r="D73" s="375">
        <v>73069.866170000008</v>
      </c>
      <c r="E73" s="376">
        <v>661.87</v>
      </c>
      <c r="F73" s="527">
        <v>385.25333000000001</v>
      </c>
      <c r="G73" s="512">
        <v>8659.3028400000003</v>
      </c>
      <c r="H73" s="510">
        <v>87.302840000000288</v>
      </c>
      <c r="I73" s="378">
        <v>8572</v>
      </c>
      <c r="J73" s="528">
        <v>0</v>
      </c>
      <c r="K73" s="520">
        <v>63363.44</v>
      </c>
      <c r="L73" s="377">
        <v>51593.440000000002</v>
      </c>
      <c r="M73" s="377">
        <v>11770</v>
      </c>
      <c r="N73" s="509">
        <v>0</v>
      </c>
      <c r="O73" s="520">
        <v>0</v>
      </c>
      <c r="P73" s="377">
        <v>0</v>
      </c>
      <c r="Q73" s="509">
        <v>0</v>
      </c>
      <c r="R73" s="410" t="s">
        <v>1156</v>
      </c>
    </row>
    <row r="74" spans="1:18" ht="24" customHeight="1" x14ac:dyDescent="0.2">
      <c r="A74" s="405">
        <v>5737</v>
      </c>
      <c r="B74" s="1123"/>
      <c r="C74" s="395" t="s">
        <v>1157</v>
      </c>
      <c r="D74" s="375">
        <v>249867.77499999999</v>
      </c>
      <c r="E74" s="376">
        <v>0</v>
      </c>
      <c r="F74" s="527">
        <v>240.79</v>
      </c>
      <c r="G74" s="512">
        <v>82.885000000000005</v>
      </c>
      <c r="H74" s="510">
        <v>82.885000000000005</v>
      </c>
      <c r="I74" s="378">
        <v>0</v>
      </c>
      <c r="J74" s="528">
        <v>0</v>
      </c>
      <c r="K74" s="520">
        <v>36844.1</v>
      </c>
      <c r="L74" s="377">
        <v>36844.1</v>
      </c>
      <c r="M74" s="377">
        <v>0</v>
      </c>
      <c r="N74" s="509">
        <v>0</v>
      </c>
      <c r="O74" s="520">
        <v>140000</v>
      </c>
      <c r="P74" s="377">
        <v>72700</v>
      </c>
      <c r="Q74" s="509">
        <v>0</v>
      </c>
      <c r="R74" s="384" t="s">
        <v>70</v>
      </c>
    </row>
    <row r="75" spans="1:18" ht="34.5" customHeight="1" x14ac:dyDescent="0.2">
      <c r="A75" s="405">
        <v>5757</v>
      </c>
      <c r="B75" s="1123"/>
      <c r="C75" s="395" t="s">
        <v>1158</v>
      </c>
      <c r="D75" s="375">
        <v>4712.95</v>
      </c>
      <c r="E75" s="376">
        <v>0</v>
      </c>
      <c r="F75" s="527">
        <v>3248.6849999999999</v>
      </c>
      <c r="G75" s="512">
        <v>1464.2650000000001</v>
      </c>
      <c r="H75" s="510">
        <v>1464.2650000000001</v>
      </c>
      <c r="I75" s="378">
        <v>0</v>
      </c>
      <c r="J75" s="528">
        <v>0</v>
      </c>
      <c r="K75" s="520">
        <v>0</v>
      </c>
      <c r="L75" s="377">
        <v>0</v>
      </c>
      <c r="M75" s="377">
        <v>0</v>
      </c>
      <c r="N75" s="509">
        <v>0</v>
      </c>
      <c r="O75" s="520">
        <v>0</v>
      </c>
      <c r="P75" s="377">
        <v>0</v>
      </c>
      <c r="Q75" s="509">
        <v>0</v>
      </c>
      <c r="R75" s="384" t="s">
        <v>70</v>
      </c>
    </row>
    <row r="76" spans="1:18" ht="24" customHeight="1" x14ac:dyDescent="0.2">
      <c r="A76" s="405">
        <v>5758</v>
      </c>
      <c r="B76" s="1123"/>
      <c r="C76" s="395" t="s">
        <v>1159</v>
      </c>
      <c r="D76" s="375">
        <v>160000</v>
      </c>
      <c r="E76" s="376">
        <v>0</v>
      </c>
      <c r="F76" s="527">
        <v>0</v>
      </c>
      <c r="G76" s="512">
        <v>302.5</v>
      </c>
      <c r="H76" s="510">
        <v>302.5</v>
      </c>
      <c r="I76" s="378">
        <v>0</v>
      </c>
      <c r="J76" s="528">
        <v>0</v>
      </c>
      <c r="K76" s="520">
        <v>3547.5</v>
      </c>
      <c r="L76" s="377">
        <v>3547.5</v>
      </c>
      <c r="M76" s="377">
        <v>0</v>
      </c>
      <c r="N76" s="509">
        <v>0</v>
      </c>
      <c r="O76" s="520">
        <v>50000</v>
      </c>
      <c r="P76" s="377">
        <v>70000</v>
      </c>
      <c r="Q76" s="509">
        <v>36150</v>
      </c>
      <c r="R76" s="384" t="s">
        <v>70</v>
      </c>
    </row>
    <row r="77" spans="1:18" ht="31.5" x14ac:dyDescent="0.2">
      <c r="A77" s="405">
        <v>5759</v>
      </c>
      <c r="B77" s="1123"/>
      <c r="C77" s="395" t="s">
        <v>1160</v>
      </c>
      <c r="D77" s="375">
        <v>7262.0380399999995</v>
      </c>
      <c r="E77" s="376">
        <v>0</v>
      </c>
      <c r="F77" s="527">
        <v>0</v>
      </c>
      <c r="G77" s="512">
        <v>6925.0380399999995</v>
      </c>
      <c r="H77" s="510">
        <v>6925.0380399999995</v>
      </c>
      <c r="I77" s="378">
        <v>0</v>
      </c>
      <c r="J77" s="528">
        <v>0</v>
      </c>
      <c r="K77" s="520">
        <v>0</v>
      </c>
      <c r="L77" s="377">
        <v>0</v>
      </c>
      <c r="M77" s="377">
        <v>0</v>
      </c>
      <c r="N77" s="509">
        <v>0</v>
      </c>
      <c r="O77" s="520">
        <v>0</v>
      </c>
      <c r="P77" s="377">
        <v>0</v>
      </c>
      <c r="Q77" s="509">
        <v>0</v>
      </c>
      <c r="R77" s="534" t="s">
        <v>1132</v>
      </c>
    </row>
    <row r="78" spans="1:18" ht="31.5" x14ac:dyDescent="0.2">
      <c r="A78" s="405">
        <v>5760</v>
      </c>
      <c r="B78" s="1123"/>
      <c r="C78" s="580" t="s">
        <v>1161</v>
      </c>
      <c r="D78" s="581">
        <v>9492</v>
      </c>
      <c r="E78" s="576">
        <v>0</v>
      </c>
      <c r="F78" s="527">
        <v>0</v>
      </c>
      <c r="G78" s="512">
        <v>500</v>
      </c>
      <c r="H78" s="510">
        <v>500</v>
      </c>
      <c r="I78" s="378">
        <v>0</v>
      </c>
      <c r="J78" s="528">
        <v>0</v>
      </c>
      <c r="K78" s="520">
        <v>0</v>
      </c>
      <c r="L78" s="377">
        <v>0</v>
      </c>
      <c r="M78" s="377">
        <v>0</v>
      </c>
      <c r="N78" s="509">
        <v>0</v>
      </c>
      <c r="O78" s="520">
        <v>0</v>
      </c>
      <c r="P78" s="377">
        <v>0</v>
      </c>
      <c r="Q78" s="509">
        <v>0</v>
      </c>
      <c r="R78" s="534" t="s">
        <v>1132</v>
      </c>
    </row>
    <row r="79" spans="1:18" ht="31.5" x14ac:dyDescent="0.2">
      <c r="A79" s="405">
        <v>5853</v>
      </c>
      <c r="B79" s="1123"/>
      <c r="C79" s="577" t="s">
        <v>1162</v>
      </c>
      <c r="D79" s="563">
        <v>5367</v>
      </c>
      <c r="E79" s="564">
        <v>0</v>
      </c>
      <c r="F79" s="565">
        <v>0</v>
      </c>
      <c r="G79" s="566">
        <v>1900</v>
      </c>
      <c r="H79" s="567">
        <v>1900</v>
      </c>
      <c r="I79" s="568">
        <v>0</v>
      </c>
      <c r="J79" s="569">
        <v>0</v>
      </c>
      <c r="K79" s="570">
        <v>0</v>
      </c>
      <c r="L79" s="571">
        <v>0</v>
      </c>
      <c r="M79" s="571">
        <v>0</v>
      </c>
      <c r="N79" s="572">
        <v>0</v>
      </c>
      <c r="O79" s="570">
        <v>0</v>
      </c>
      <c r="P79" s="571">
        <v>0</v>
      </c>
      <c r="Q79" s="572">
        <v>0</v>
      </c>
      <c r="R79" s="579" t="s">
        <v>1132</v>
      </c>
    </row>
    <row r="80" spans="1:18" ht="31.5" x14ac:dyDescent="0.2">
      <c r="A80" s="405">
        <v>5854</v>
      </c>
      <c r="B80" s="1123"/>
      <c r="C80" s="395" t="s">
        <v>1163</v>
      </c>
      <c r="D80" s="375">
        <v>1399</v>
      </c>
      <c r="E80" s="376">
        <v>0</v>
      </c>
      <c r="F80" s="527">
        <v>0</v>
      </c>
      <c r="G80" s="512">
        <v>1300</v>
      </c>
      <c r="H80" s="510">
        <v>1300</v>
      </c>
      <c r="I80" s="378">
        <v>0</v>
      </c>
      <c r="J80" s="528">
        <v>0</v>
      </c>
      <c r="K80" s="520">
        <v>0</v>
      </c>
      <c r="L80" s="377">
        <v>0</v>
      </c>
      <c r="M80" s="377">
        <v>0</v>
      </c>
      <c r="N80" s="509">
        <v>0</v>
      </c>
      <c r="O80" s="520">
        <v>0</v>
      </c>
      <c r="P80" s="377">
        <v>0</v>
      </c>
      <c r="Q80" s="509">
        <v>0</v>
      </c>
      <c r="R80" s="534" t="s">
        <v>1132</v>
      </c>
    </row>
    <row r="81" spans="1:18" ht="24" customHeight="1" x14ac:dyDescent="0.2">
      <c r="A81" s="405">
        <v>5882</v>
      </c>
      <c r="B81" s="1123"/>
      <c r="C81" s="395" t="s">
        <v>1164</v>
      </c>
      <c r="D81" s="375">
        <v>193.005</v>
      </c>
      <c r="E81" s="376">
        <v>0</v>
      </c>
      <c r="F81" s="527">
        <v>0</v>
      </c>
      <c r="G81" s="512">
        <v>193.005</v>
      </c>
      <c r="H81" s="510">
        <v>193.005</v>
      </c>
      <c r="I81" s="378">
        <v>0</v>
      </c>
      <c r="J81" s="528">
        <v>0</v>
      </c>
      <c r="K81" s="520">
        <v>0</v>
      </c>
      <c r="L81" s="377">
        <v>0</v>
      </c>
      <c r="M81" s="377">
        <v>0</v>
      </c>
      <c r="N81" s="509">
        <v>0</v>
      </c>
      <c r="O81" s="520">
        <v>0</v>
      </c>
      <c r="P81" s="377">
        <v>0</v>
      </c>
      <c r="Q81" s="509">
        <v>0</v>
      </c>
      <c r="R81" s="384" t="s">
        <v>70</v>
      </c>
    </row>
    <row r="82" spans="1:18" ht="12.75" x14ac:dyDescent="0.2">
      <c r="A82" s="405">
        <v>5925</v>
      </c>
      <c r="B82" s="1123"/>
      <c r="C82" s="395" t="s">
        <v>1165</v>
      </c>
      <c r="D82" s="375">
        <v>4000</v>
      </c>
      <c r="E82" s="376">
        <v>0</v>
      </c>
      <c r="F82" s="527">
        <v>0</v>
      </c>
      <c r="G82" s="512">
        <v>3000</v>
      </c>
      <c r="H82" s="510">
        <v>3000</v>
      </c>
      <c r="I82" s="378">
        <v>0</v>
      </c>
      <c r="J82" s="528">
        <v>0</v>
      </c>
      <c r="K82" s="520">
        <v>1000</v>
      </c>
      <c r="L82" s="377">
        <v>1000</v>
      </c>
      <c r="M82" s="377">
        <v>0</v>
      </c>
      <c r="N82" s="509">
        <v>0</v>
      </c>
      <c r="O82" s="520">
        <v>0</v>
      </c>
      <c r="P82" s="385">
        <v>0</v>
      </c>
      <c r="Q82" s="522">
        <v>0</v>
      </c>
      <c r="R82" s="386" t="s">
        <v>70</v>
      </c>
    </row>
    <row r="83" spans="1:18" ht="31.5" x14ac:dyDescent="0.2">
      <c r="A83" s="405">
        <v>5992</v>
      </c>
      <c r="B83" s="1123"/>
      <c r="C83" s="395" t="s">
        <v>1166</v>
      </c>
      <c r="D83" s="375">
        <v>520</v>
      </c>
      <c r="E83" s="376">
        <v>0</v>
      </c>
      <c r="F83" s="527">
        <v>0</v>
      </c>
      <c r="G83" s="512">
        <v>485</v>
      </c>
      <c r="H83" s="510">
        <v>485</v>
      </c>
      <c r="I83" s="378">
        <v>0</v>
      </c>
      <c r="J83" s="528">
        <v>0</v>
      </c>
      <c r="K83" s="520">
        <v>0</v>
      </c>
      <c r="L83" s="377">
        <v>0</v>
      </c>
      <c r="M83" s="377">
        <v>0</v>
      </c>
      <c r="N83" s="509">
        <v>0</v>
      </c>
      <c r="O83" s="520">
        <v>0</v>
      </c>
      <c r="P83" s="377">
        <v>0</v>
      </c>
      <c r="Q83" s="522">
        <v>0</v>
      </c>
      <c r="R83" s="534" t="s">
        <v>1132</v>
      </c>
    </row>
    <row r="84" spans="1:18" ht="34.5" customHeight="1" x14ac:dyDescent="0.2">
      <c r="A84" s="405">
        <v>5994</v>
      </c>
      <c r="B84" s="1123"/>
      <c r="C84" s="395" t="s">
        <v>1167</v>
      </c>
      <c r="D84" s="375">
        <v>658</v>
      </c>
      <c r="E84" s="376">
        <v>0</v>
      </c>
      <c r="F84" s="527">
        <v>0</v>
      </c>
      <c r="G84" s="512">
        <v>600</v>
      </c>
      <c r="H84" s="510">
        <v>600</v>
      </c>
      <c r="I84" s="378">
        <v>0</v>
      </c>
      <c r="J84" s="528">
        <v>0</v>
      </c>
      <c r="K84" s="520">
        <v>0</v>
      </c>
      <c r="L84" s="377">
        <v>0</v>
      </c>
      <c r="M84" s="377">
        <v>0</v>
      </c>
      <c r="N84" s="509">
        <v>0</v>
      </c>
      <c r="O84" s="520">
        <v>0</v>
      </c>
      <c r="P84" s="385">
        <v>0</v>
      </c>
      <c r="Q84" s="522">
        <v>0</v>
      </c>
      <c r="R84" s="534" t="s">
        <v>1132</v>
      </c>
    </row>
    <row r="85" spans="1:18" ht="32.25" thickBot="1" x14ac:dyDescent="0.25">
      <c r="A85" s="405">
        <v>5995</v>
      </c>
      <c r="B85" s="1124"/>
      <c r="C85" s="395" t="s">
        <v>1168</v>
      </c>
      <c r="D85" s="375">
        <v>204</v>
      </c>
      <c r="E85" s="376">
        <v>0</v>
      </c>
      <c r="F85" s="527">
        <v>0</v>
      </c>
      <c r="G85" s="512">
        <v>195</v>
      </c>
      <c r="H85" s="510">
        <v>195</v>
      </c>
      <c r="I85" s="378">
        <v>0</v>
      </c>
      <c r="J85" s="528">
        <v>0</v>
      </c>
      <c r="K85" s="520">
        <v>0</v>
      </c>
      <c r="L85" s="377">
        <v>0</v>
      </c>
      <c r="M85" s="377">
        <v>0</v>
      </c>
      <c r="N85" s="509">
        <v>0</v>
      </c>
      <c r="O85" s="520">
        <v>0</v>
      </c>
      <c r="P85" s="377">
        <v>0</v>
      </c>
      <c r="Q85" s="522">
        <v>0</v>
      </c>
      <c r="R85" s="534" t="s">
        <v>1132</v>
      </c>
    </row>
    <row r="86" spans="1:18" ht="15.75" customHeight="1" thickBot="1" x14ac:dyDescent="0.25">
      <c r="A86" s="380"/>
      <c r="B86" s="1081" t="s">
        <v>1169</v>
      </c>
      <c r="C86" s="1082"/>
      <c r="D86" s="381">
        <f>SUM(D70:D85)</f>
        <v>565083.31267000001</v>
      </c>
      <c r="E86" s="523">
        <f t="shared" ref="E86:Q86" si="5">SUM(E70:E85)</f>
        <v>5690.5909999999994</v>
      </c>
      <c r="F86" s="524">
        <f t="shared" si="5"/>
        <v>11584.51591</v>
      </c>
      <c r="G86" s="381">
        <f t="shared" si="5"/>
        <v>44753.68576</v>
      </c>
      <c r="H86" s="523">
        <f t="shared" si="5"/>
        <v>36181.68576</v>
      </c>
      <c r="I86" s="526">
        <f t="shared" si="5"/>
        <v>8572</v>
      </c>
      <c r="J86" s="524">
        <f t="shared" si="5"/>
        <v>0</v>
      </c>
      <c r="K86" s="523">
        <f t="shared" si="5"/>
        <v>119431.51999999999</v>
      </c>
      <c r="L86" s="526">
        <f t="shared" si="5"/>
        <v>107661.51999999999</v>
      </c>
      <c r="M86" s="526">
        <f t="shared" si="5"/>
        <v>11770</v>
      </c>
      <c r="N86" s="524">
        <f t="shared" si="5"/>
        <v>0</v>
      </c>
      <c r="O86" s="523">
        <f t="shared" si="5"/>
        <v>190000</v>
      </c>
      <c r="P86" s="525">
        <f t="shared" si="5"/>
        <v>142700</v>
      </c>
      <c r="Q86" s="524">
        <f t="shared" si="5"/>
        <v>36150</v>
      </c>
      <c r="R86" s="387"/>
    </row>
    <row r="87" spans="1:18" ht="18" customHeight="1" thickBot="1" x14ac:dyDescent="0.2">
      <c r="A87" s="372"/>
      <c r="B87" s="1095" t="s">
        <v>1170</v>
      </c>
      <c r="C87" s="1096"/>
      <c r="D87" s="1096"/>
      <c r="E87" s="1096"/>
      <c r="F87" s="1096"/>
      <c r="G87" s="1096"/>
      <c r="H87" s="1096"/>
      <c r="I87" s="1096"/>
      <c r="J87" s="1096"/>
      <c r="K87" s="1096"/>
      <c r="L87" s="1096"/>
      <c r="M87" s="1096"/>
      <c r="N87" s="1096"/>
      <c r="O87" s="1096"/>
      <c r="P87" s="1096"/>
      <c r="Q87" s="1096"/>
      <c r="R87" s="1097"/>
    </row>
    <row r="88" spans="1:18" ht="24" customHeight="1" x14ac:dyDescent="0.2">
      <c r="A88" s="405">
        <v>4001</v>
      </c>
      <c r="B88" s="1133"/>
      <c r="C88" s="395" t="s">
        <v>1171</v>
      </c>
      <c r="D88" s="375">
        <v>11000</v>
      </c>
      <c r="E88" s="376">
        <v>0</v>
      </c>
      <c r="F88" s="527">
        <v>0</v>
      </c>
      <c r="G88" s="511">
        <v>18</v>
      </c>
      <c r="H88" s="510">
        <v>18</v>
      </c>
      <c r="I88" s="378">
        <v>0</v>
      </c>
      <c r="J88" s="528">
        <v>0</v>
      </c>
      <c r="K88" s="518">
        <v>10982</v>
      </c>
      <c r="L88" s="519">
        <v>10982</v>
      </c>
      <c r="M88" s="519">
        <v>0</v>
      </c>
      <c r="N88" s="507">
        <v>0</v>
      </c>
      <c r="O88" s="518">
        <v>0</v>
      </c>
      <c r="P88" s="519"/>
      <c r="Q88" s="507"/>
      <c r="R88" s="410" t="s">
        <v>70</v>
      </c>
    </row>
    <row r="89" spans="1:18" ht="31.5" x14ac:dyDescent="0.2">
      <c r="A89" s="405">
        <v>5181</v>
      </c>
      <c r="B89" s="1134"/>
      <c r="C89" s="395" t="s">
        <v>1172</v>
      </c>
      <c r="D89" s="375">
        <v>29992.67426</v>
      </c>
      <c r="E89" s="385">
        <v>3995.83</v>
      </c>
      <c r="F89" s="527">
        <v>6985.9139999999998</v>
      </c>
      <c r="G89" s="512">
        <v>17108.930260000001</v>
      </c>
      <c r="H89" s="510">
        <v>13661.660260000001</v>
      </c>
      <c r="I89" s="378">
        <v>3447.27</v>
      </c>
      <c r="J89" s="528">
        <v>0</v>
      </c>
      <c r="K89" s="520">
        <v>140</v>
      </c>
      <c r="L89" s="377">
        <v>140</v>
      </c>
      <c r="M89" s="377">
        <v>0</v>
      </c>
      <c r="N89" s="509">
        <v>0</v>
      </c>
      <c r="O89" s="520">
        <v>0</v>
      </c>
      <c r="P89" s="377">
        <v>0</v>
      </c>
      <c r="Q89" s="509">
        <v>0</v>
      </c>
      <c r="R89" s="534" t="s">
        <v>1132</v>
      </c>
    </row>
    <row r="90" spans="1:18" ht="24" customHeight="1" x14ac:dyDescent="0.2">
      <c r="A90" s="405">
        <v>5195</v>
      </c>
      <c r="B90" s="1134"/>
      <c r="C90" s="395" t="s">
        <v>1173</v>
      </c>
      <c r="D90" s="375">
        <v>9004.5</v>
      </c>
      <c r="E90" s="385">
        <v>7642</v>
      </c>
      <c r="F90" s="527">
        <v>0</v>
      </c>
      <c r="G90" s="512">
        <v>1362.5</v>
      </c>
      <c r="H90" s="510">
        <v>1362.5</v>
      </c>
      <c r="I90" s="378">
        <v>0</v>
      </c>
      <c r="J90" s="528">
        <v>0</v>
      </c>
      <c r="K90" s="520">
        <v>0</v>
      </c>
      <c r="L90" s="377">
        <v>0</v>
      </c>
      <c r="M90" s="377">
        <v>0</v>
      </c>
      <c r="N90" s="509">
        <v>0</v>
      </c>
      <c r="O90" s="520">
        <v>0</v>
      </c>
      <c r="P90" s="377">
        <v>0</v>
      </c>
      <c r="Q90" s="509">
        <v>0</v>
      </c>
      <c r="R90" s="384" t="s">
        <v>70</v>
      </c>
    </row>
    <row r="91" spans="1:18" ht="31.5" x14ac:dyDescent="0.2">
      <c r="A91" s="405">
        <v>5385</v>
      </c>
      <c r="B91" s="1134"/>
      <c r="C91" s="395" t="s">
        <v>1174</v>
      </c>
      <c r="D91" s="375">
        <v>14593</v>
      </c>
      <c r="E91" s="385">
        <v>5185</v>
      </c>
      <c r="F91" s="527">
        <v>810</v>
      </c>
      <c r="G91" s="512">
        <v>3500</v>
      </c>
      <c r="H91" s="510">
        <v>3500</v>
      </c>
      <c r="I91" s="378">
        <v>0</v>
      </c>
      <c r="J91" s="528">
        <v>0</v>
      </c>
      <c r="K91" s="520">
        <v>3500</v>
      </c>
      <c r="L91" s="377">
        <v>3500</v>
      </c>
      <c r="M91" s="377">
        <v>0</v>
      </c>
      <c r="N91" s="509">
        <v>0</v>
      </c>
      <c r="O91" s="520">
        <v>0</v>
      </c>
      <c r="P91" s="377">
        <v>0</v>
      </c>
      <c r="Q91" s="509">
        <v>0</v>
      </c>
      <c r="R91" s="534" t="s">
        <v>1132</v>
      </c>
    </row>
    <row r="92" spans="1:18" ht="34.5" customHeight="1" x14ac:dyDescent="0.2">
      <c r="A92" s="405">
        <v>5456</v>
      </c>
      <c r="B92" s="1134"/>
      <c r="C92" s="395" t="s">
        <v>1175</v>
      </c>
      <c r="D92" s="375">
        <v>55927.451000000001</v>
      </c>
      <c r="E92" s="385">
        <v>0</v>
      </c>
      <c r="F92" s="527">
        <v>0</v>
      </c>
      <c r="G92" s="512">
        <v>467.18099999999998</v>
      </c>
      <c r="H92" s="510">
        <v>467.18099999999998</v>
      </c>
      <c r="I92" s="378">
        <v>0</v>
      </c>
      <c r="J92" s="528">
        <v>0</v>
      </c>
      <c r="K92" s="520">
        <v>12460.27</v>
      </c>
      <c r="L92" s="377">
        <v>12460.27</v>
      </c>
      <c r="M92" s="377">
        <v>0</v>
      </c>
      <c r="N92" s="509">
        <v>0</v>
      </c>
      <c r="O92" s="520">
        <v>43000</v>
      </c>
      <c r="P92" s="377">
        <v>0</v>
      </c>
      <c r="Q92" s="509">
        <v>0</v>
      </c>
      <c r="R92" s="384" t="s">
        <v>70</v>
      </c>
    </row>
    <row r="93" spans="1:18" ht="31.5" x14ac:dyDescent="0.2">
      <c r="A93" s="405">
        <v>5474</v>
      </c>
      <c r="B93" s="1134"/>
      <c r="C93" s="395" t="s">
        <v>1176</v>
      </c>
      <c r="D93" s="375">
        <v>16513.20289</v>
      </c>
      <c r="E93" s="377">
        <v>5953.7028899999996</v>
      </c>
      <c r="F93" s="527">
        <v>3000</v>
      </c>
      <c r="G93" s="512">
        <v>1437.9</v>
      </c>
      <c r="H93" s="510">
        <v>1437.9</v>
      </c>
      <c r="I93" s="378">
        <v>0</v>
      </c>
      <c r="J93" s="528">
        <v>0</v>
      </c>
      <c r="K93" s="520">
        <v>4426.6000000000004</v>
      </c>
      <c r="L93" s="377">
        <v>4426.6000000000004</v>
      </c>
      <c r="M93" s="377">
        <v>0</v>
      </c>
      <c r="N93" s="509">
        <v>0</v>
      </c>
      <c r="O93" s="520">
        <v>0</v>
      </c>
      <c r="P93" s="377">
        <v>0</v>
      </c>
      <c r="Q93" s="509">
        <v>0</v>
      </c>
      <c r="R93" s="534" t="s">
        <v>1132</v>
      </c>
    </row>
    <row r="94" spans="1:18" ht="34.5" customHeight="1" x14ac:dyDescent="0.2">
      <c r="A94" s="405">
        <v>5525</v>
      </c>
      <c r="B94" s="1134"/>
      <c r="C94" s="395" t="s">
        <v>1177</v>
      </c>
      <c r="D94" s="375">
        <v>25931.209410000003</v>
      </c>
      <c r="E94" s="377">
        <v>208.24099999999999</v>
      </c>
      <c r="F94" s="527">
        <v>69.877499999999998</v>
      </c>
      <c r="G94" s="512">
        <v>8742.810910000002</v>
      </c>
      <c r="H94" s="510">
        <v>8742.810910000002</v>
      </c>
      <c r="I94" s="378">
        <v>0</v>
      </c>
      <c r="J94" s="528">
        <v>0</v>
      </c>
      <c r="K94" s="520">
        <v>16656.28</v>
      </c>
      <c r="L94" s="377">
        <v>16656.28</v>
      </c>
      <c r="M94" s="377">
        <v>0</v>
      </c>
      <c r="N94" s="509">
        <v>0</v>
      </c>
      <c r="O94" s="520">
        <v>0</v>
      </c>
      <c r="P94" s="377">
        <v>0</v>
      </c>
      <c r="Q94" s="509">
        <v>0</v>
      </c>
      <c r="R94" s="534" t="s">
        <v>1132</v>
      </c>
    </row>
    <row r="95" spans="1:18" ht="24" customHeight="1" x14ac:dyDescent="0.2">
      <c r="A95" s="405">
        <v>5544</v>
      </c>
      <c r="B95" s="1134"/>
      <c r="C95" s="395" t="s">
        <v>1178</v>
      </c>
      <c r="D95" s="375">
        <v>7770.31315</v>
      </c>
      <c r="E95" s="377">
        <v>37.51</v>
      </c>
      <c r="F95" s="527">
        <v>14.484999999999999</v>
      </c>
      <c r="G95" s="512">
        <v>6175.8781499999996</v>
      </c>
      <c r="H95" s="510">
        <v>6175.8781499999996</v>
      </c>
      <c r="I95" s="378">
        <v>0</v>
      </c>
      <c r="J95" s="528">
        <v>0</v>
      </c>
      <c r="K95" s="520">
        <v>1542.44</v>
      </c>
      <c r="L95" s="377">
        <v>1542.44</v>
      </c>
      <c r="M95" s="377">
        <v>0</v>
      </c>
      <c r="N95" s="509">
        <v>0</v>
      </c>
      <c r="O95" s="520">
        <v>0</v>
      </c>
      <c r="P95" s="377">
        <v>0</v>
      </c>
      <c r="Q95" s="509">
        <v>0</v>
      </c>
      <c r="R95" s="384" t="s">
        <v>70</v>
      </c>
    </row>
    <row r="96" spans="1:18" ht="34.5" customHeight="1" x14ac:dyDescent="0.2">
      <c r="A96" s="405">
        <v>5556</v>
      </c>
      <c r="B96" s="1134"/>
      <c r="C96" s="395" t="s">
        <v>1179</v>
      </c>
      <c r="D96" s="375">
        <v>6176.5633899999993</v>
      </c>
      <c r="E96" s="377">
        <v>2476.5633899999998</v>
      </c>
      <c r="F96" s="527">
        <v>0</v>
      </c>
      <c r="G96" s="512">
        <v>3400</v>
      </c>
      <c r="H96" s="510">
        <v>3400</v>
      </c>
      <c r="I96" s="378">
        <v>0</v>
      </c>
      <c r="J96" s="528">
        <v>0</v>
      </c>
      <c r="K96" s="520">
        <v>0</v>
      </c>
      <c r="L96" s="377">
        <v>0</v>
      </c>
      <c r="M96" s="377">
        <v>0</v>
      </c>
      <c r="N96" s="509">
        <v>0</v>
      </c>
      <c r="O96" s="520">
        <v>0</v>
      </c>
      <c r="P96" s="377">
        <v>0</v>
      </c>
      <c r="Q96" s="509">
        <v>0</v>
      </c>
      <c r="R96" s="534" t="s">
        <v>1132</v>
      </c>
    </row>
    <row r="97" spans="1:18" ht="34.5" customHeight="1" x14ac:dyDescent="0.2">
      <c r="A97" s="405">
        <v>5671</v>
      </c>
      <c r="B97" s="1134"/>
      <c r="C97" s="395" t="s">
        <v>1180</v>
      </c>
      <c r="D97" s="375">
        <v>4182.2960000000003</v>
      </c>
      <c r="E97" s="377">
        <v>45.98</v>
      </c>
      <c r="F97" s="527">
        <v>2786.89</v>
      </c>
      <c r="G97" s="512">
        <v>1349.4260000000002</v>
      </c>
      <c r="H97" s="510">
        <v>1349.4260000000002</v>
      </c>
      <c r="I97" s="378">
        <v>0</v>
      </c>
      <c r="J97" s="528">
        <v>0</v>
      </c>
      <c r="K97" s="520">
        <v>0</v>
      </c>
      <c r="L97" s="377">
        <v>0</v>
      </c>
      <c r="M97" s="377">
        <v>0</v>
      </c>
      <c r="N97" s="509">
        <v>0</v>
      </c>
      <c r="O97" s="520">
        <v>0</v>
      </c>
      <c r="P97" s="377">
        <v>0</v>
      </c>
      <c r="Q97" s="509">
        <v>0</v>
      </c>
      <c r="R97" s="384" t="s">
        <v>1181</v>
      </c>
    </row>
    <row r="98" spans="1:18" ht="34.5" customHeight="1" x14ac:dyDescent="0.2">
      <c r="A98" s="405">
        <v>5677</v>
      </c>
      <c r="B98" s="1134"/>
      <c r="C98" s="395" t="s">
        <v>1182</v>
      </c>
      <c r="D98" s="375">
        <v>6513.53478</v>
      </c>
      <c r="E98" s="377">
        <v>3077.8339999999998</v>
      </c>
      <c r="F98" s="527">
        <v>2749.0039999999999</v>
      </c>
      <c r="G98" s="512">
        <v>686.69677999999999</v>
      </c>
      <c r="H98" s="510">
        <v>686.69677999999999</v>
      </c>
      <c r="I98" s="378">
        <v>0</v>
      </c>
      <c r="J98" s="528">
        <v>0</v>
      </c>
      <c r="K98" s="520">
        <v>0</v>
      </c>
      <c r="L98" s="377">
        <v>0</v>
      </c>
      <c r="M98" s="377">
        <v>0</v>
      </c>
      <c r="N98" s="509">
        <v>0</v>
      </c>
      <c r="O98" s="520">
        <v>0</v>
      </c>
      <c r="P98" s="377">
        <v>0</v>
      </c>
      <c r="Q98" s="509">
        <v>0</v>
      </c>
      <c r="R98" s="384" t="s">
        <v>1181</v>
      </c>
    </row>
    <row r="99" spans="1:18" ht="24" customHeight="1" x14ac:dyDescent="0.2">
      <c r="A99" s="405">
        <v>5681</v>
      </c>
      <c r="B99" s="1134"/>
      <c r="C99" s="395" t="s">
        <v>1183</v>
      </c>
      <c r="D99" s="375">
        <v>104999.993</v>
      </c>
      <c r="E99" s="377">
        <v>0</v>
      </c>
      <c r="F99" s="527">
        <v>0</v>
      </c>
      <c r="G99" s="512">
        <v>976.84299999999996</v>
      </c>
      <c r="H99" s="510">
        <v>976.84299999999996</v>
      </c>
      <c r="I99" s="378">
        <v>0</v>
      </c>
      <c r="J99" s="528">
        <v>0</v>
      </c>
      <c r="K99" s="520">
        <v>6223.15</v>
      </c>
      <c r="L99" s="377">
        <v>6223.15</v>
      </c>
      <c r="M99" s="377">
        <v>0</v>
      </c>
      <c r="N99" s="509">
        <v>0</v>
      </c>
      <c r="O99" s="520">
        <v>10000</v>
      </c>
      <c r="P99" s="377">
        <v>87800</v>
      </c>
      <c r="Q99" s="509">
        <v>0</v>
      </c>
      <c r="R99" s="384" t="s">
        <v>70</v>
      </c>
    </row>
    <row r="100" spans="1:18" ht="31.5" x14ac:dyDescent="0.2">
      <c r="A100" s="405">
        <v>5712</v>
      </c>
      <c r="B100" s="1134"/>
      <c r="C100" s="395" t="s">
        <v>1184</v>
      </c>
      <c r="D100" s="375">
        <v>60788.949110000001</v>
      </c>
      <c r="E100" s="385">
        <v>679.65700000000004</v>
      </c>
      <c r="F100" s="527">
        <v>0</v>
      </c>
      <c r="G100" s="512">
        <v>44665.292110000002</v>
      </c>
      <c r="H100" s="510">
        <v>44665.292110000002</v>
      </c>
      <c r="I100" s="378">
        <v>0</v>
      </c>
      <c r="J100" s="528">
        <v>0</v>
      </c>
      <c r="K100" s="520">
        <v>15089</v>
      </c>
      <c r="L100" s="377">
        <v>15089</v>
      </c>
      <c r="M100" s="377">
        <v>0</v>
      </c>
      <c r="N100" s="509">
        <v>0</v>
      </c>
      <c r="O100" s="520">
        <v>0</v>
      </c>
      <c r="P100" s="377">
        <v>0</v>
      </c>
      <c r="Q100" s="509">
        <v>0</v>
      </c>
      <c r="R100" s="534" t="s">
        <v>1132</v>
      </c>
    </row>
    <row r="101" spans="1:18" ht="31.5" x14ac:dyDescent="0.2">
      <c r="A101" s="405">
        <v>5727</v>
      </c>
      <c r="B101" s="1134"/>
      <c r="C101" s="395" t="s">
        <v>1185</v>
      </c>
      <c r="D101" s="375">
        <v>7331.1023800000003</v>
      </c>
      <c r="E101" s="385">
        <v>3001.1203799999998</v>
      </c>
      <c r="F101" s="527">
        <v>3733.279</v>
      </c>
      <c r="G101" s="512">
        <v>582.70299999999997</v>
      </c>
      <c r="H101" s="510">
        <v>582.70299999999997</v>
      </c>
      <c r="I101" s="378">
        <v>0</v>
      </c>
      <c r="J101" s="528">
        <v>0</v>
      </c>
      <c r="K101" s="520">
        <v>0</v>
      </c>
      <c r="L101" s="377">
        <v>0</v>
      </c>
      <c r="M101" s="377">
        <v>0</v>
      </c>
      <c r="N101" s="509">
        <v>0</v>
      </c>
      <c r="O101" s="520">
        <v>0</v>
      </c>
      <c r="P101" s="377">
        <v>0</v>
      </c>
      <c r="Q101" s="509">
        <v>0</v>
      </c>
      <c r="R101" s="534" t="s">
        <v>1132</v>
      </c>
    </row>
    <row r="102" spans="1:18" ht="31.5" x14ac:dyDescent="0.2">
      <c r="A102" s="405">
        <v>5730</v>
      </c>
      <c r="B102" s="1134"/>
      <c r="C102" s="580" t="s">
        <v>1553</v>
      </c>
      <c r="D102" s="581">
        <v>180327.019</v>
      </c>
      <c r="E102" s="377">
        <v>22</v>
      </c>
      <c r="F102" s="527">
        <v>96.8</v>
      </c>
      <c r="G102" s="512">
        <v>1796.729</v>
      </c>
      <c r="H102" s="510">
        <v>1796.729</v>
      </c>
      <c r="I102" s="378">
        <v>0</v>
      </c>
      <c r="J102" s="528">
        <v>0</v>
      </c>
      <c r="K102" s="520">
        <v>15406.49</v>
      </c>
      <c r="L102" s="377">
        <v>15406.49</v>
      </c>
      <c r="M102" s="377">
        <v>0</v>
      </c>
      <c r="N102" s="509">
        <v>0</v>
      </c>
      <c r="O102" s="520">
        <v>100000</v>
      </c>
      <c r="P102" s="377">
        <v>63000</v>
      </c>
      <c r="Q102" s="509">
        <v>0</v>
      </c>
      <c r="R102" s="534" t="s">
        <v>1132</v>
      </c>
    </row>
    <row r="103" spans="1:18" ht="31.5" x14ac:dyDescent="0.2">
      <c r="A103" s="405">
        <v>5733</v>
      </c>
      <c r="B103" s="1134"/>
      <c r="C103" s="577" t="s">
        <v>1186</v>
      </c>
      <c r="D103" s="563">
        <v>7544</v>
      </c>
      <c r="E103" s="583">
        <v>84.7</v>
      </c>
      <c r="F103" s="565">
        <v>6180.0988600000001</v>
      </c>
      <c r="G103" s="566">
        <v>1135.2011399999999</v>
      </c>
      <c r="H103" s="567">
        <v>1135.2011399999999</v>
      </c>
      <c r="I103" s="568">
        <v>0</v>
      </c>
      <c r="J103" s="569">
        <v>0</v>
      </c>
      <c r="K103" s="570">
        <v>0</v>
      </c>
      <c r="L103" s="571">
        <v>0</v>
      </c>
      <c r="M103" s="571">
        <v>0</v>
      </c>
      <c r="N103" s="572">
        <v>0</v>
      </c>
      <c r="O103" s="570">
        <v>0</v>
      </c>
      <c r="P103" s="571">
        <v>0</v>
      </c>
      <c r="Q103" s="572">
        <v>0</v>
      </c>
      <c r="R103" s="579" t="s">
        <v>1132</v>
      </c>
    </row>
    <row r="104" spans="1:18" ht="34.5" customHeight="1" x14ac:dyDescent="0.2">
      <c r="A104" s="405">
        <v>5750</v>
      </c>
      <c r="B104" s="1134"/>
      <c r="C104" s="395" t="s">
        <v>1187</v>
      </c>
      <c r="D104" s="375">
        <v>74499.99397000001</v>
      </c>
      <c r="E104" s="385">
        <v>0</v>
      </c>
      <c r="F104" s="527">
        <v>957</v>
      </c>
      <c r="G104" s="512">
        <v>438.63396999999998</v>
      </c>
      <c r="H104" s="510">
        <v>438.63396999999998</v>
      </c>
      <c r="I104" s="378">
        <v>0</v>
      </c>
      <c r="J104" s="528">
        <v>0</v>
      </c>
      <c r="K104" s="520">
        <v>34104.36</v>
      </c>
      <c r="L104" s="377">
        <v>34104.36</v>
      </c>
      <c r="M104" s="377">
        <v>0</v>
      </c>
      <c r="N104" s="509">
        <v>0</v>
      </c>
      <c r="O104" s="520">
        <v>39000</v>
      </c>
      <c r="P104" s="377">
        <v>0</v>
      </c>
      <c r="Q104" s="509">
        <v>0</v>
      </c>
      <c r="R104" s="386" t="s">
        <v>70</v>
      </c>
    </row>
    <row r="105" spans="1:18" ht="45" customHeight="1" x14ac:dyDescent="0.2">
      <c r="A105" s="405">
        <v>5754</v>
      </c>
      <c r="B105" s="1134"/>
      <c r="C105" s="395" t="s">
        <v>1543</v>
      </c>
      <c r="D105" s="375">
        <v>88417.1247</v>
      </c>
      <c r="E105" s="385">
        <v>0</v>
      </c>
      <c r="F105" s="527">
        <v>23659.802769999998</v>
      </c>
      <c r="G105" s="512">
        <v>8732.0619299999998</v>
      </c>
      <c r="H105" s="510">
        <v>8732.0619299999998</v>
      </c>
      <c r="I105" s="378">
        <v>0</v>
      </c>
      <c r="J105" s="528">
        <v>0</v>
      </c>
      <c r="K105" s="520">
        <v>26025.26</v>
      </c>
      <c r="L105" s="377">
        <v>26025.26</v>
      </c>
      <c r="M105" s="377">
        <v>0</v>
      </c>
      <c r="N105" s="509">
        <v>0</v>
      </c>
      <c r="O105" s="520">
        <v>30000</v>
      </c>
      <c r="P105" s="377">
        <v>0</v>
      </c>
      <c r="Q105" s="509">
        <v>0</v>
      </c>
      <c r="R105" s="386" t="s">
        <v>70</v>
      </c>
    </row>
    <row r="106" spans="1:18" ht="31.5" x14ac:dyDescent="0.2">
      <c r="A106" s="405">
        <v>5781</v>
      </c>
      <c r="B106" s="1134"/>
      <c r="C106" s="395" t="s">
        <v>1188</v>
      </c>
      <c r="D106" s="375">
        <v>11528.090670000001</v>
      </c>
      <c r="E106" s="385">
        <v>0</v>
      </c>
      <c r="F106" s="527">
        <v>0</v>
      </c>
      <c r="G106" s="512">
        <v>5958.4906700000001</v>
      </c>
      <c r="H106" s="510">
        <v>5958.4906700000001</v>
      </c>
      <c r="I106" s="378">
        <v>0</v>
      </c>
      <c r="J106" s="528">
        <v>0</v>
      </c>
      <c r="K106" s="520">
        <v>5246.6</v>
      </c>
      <c r="L106" s="377">
        <v>5246.6</v>
      </c>
      <c r="M106" s="377">
        <v>0</v>
      </c>
      <c r="N106" s="509">
        <v>0</v>
      </c>
      <c r="O106" s="520">
        <v>0</v>
      </c>
      <c r="P106" s="377">
        <v>0</v>
      </c>
      <c r="Q106" s="509">
        <v>0</v>
      </c>
      <c r="R106" s="534" t="s">
        <v>1132</v>
      </c>
    </row>
    <row r="107" spans="1:18" ht="34.5" customHeight="1" x14ac:dyDescent="0.2">
      <c r="A107" s="405">
        <v>5782</v>
      </c>
      <c r="B107" s="1134"/>
      <c r="C107" s="395" t="s">
        <v>1189</v>
      </c>
      <c r="D107" s="375">
        <v>9428</v>
      </c>
      <c r="E107" s="385">
        <v>0</v>
      </c>
      <c r="F107" s="527">
        <v>0</v>
      </c>
      <c r="G107" s="512">
        <v>8900</v>
      </c>
      <c r="H107" s="510">
        <v>8900</v>
      </c>
      <c r="I107" s="378">
        <v>0</v>
      </c>
      <c r="J107" s="528">
        <v>0</v>
      </c>
      <c r="K107" s="520">
        <v>0</v>
      </c>
      <c r="L107" s="377">
        <v>0</v>
      </c>
      <c r="M107" s="377">
        <v>0</v>
      </c>
      <c r="N107" s="509">
        <v>0</v>
      </c>
      <c r="O107" s="520">
        <v>0</v>
      </c>
      <c r="P107" s="377">
        <v>0</v>
      </c>
      <c r="Q107" s="509">
        <v>0</v>
      </c>
      <c r="R107" s="534" t="s">
        <v>1132</v>
      </c>
    </row>
    <row r="108" spans="1:18" ht="31.5" x14ac:dyDescent="0.2">
      <c r="A108" s="405">
        <v>5784</v>
      </c>
      <c r="B108" s="1134"/>
      <c r="C108" s="395" t="s">
        <v>1190</v>
      </c>
      <c r="D108" s="375">
        <v>3000.0073499999999</v>
      </c>
      <c r="E108" s="385">
        <v>0</v>
      </c>
      <c r="F108" s="527">
        <v>0</v>
      </c>
      <c r="G108" s="512">
        <v>823.83735000000001</v>
      </c>
      <c r="H108" s="510">
        <v>823.83735000000001</v>
      </c>
      <c r="I108" s="378">
        <v>0</v>
      </c>
      <c r="J108" s="528">
        <v>0</v>
      </c>
      <c r="K108" s="520">
        <v>1176.17</v>
      </c>
      <c r="L108" s="377">
        <v>1176.17</v>
      </c>
      <c r="M108" s="377">
        <v>0</v>
      </c>
      <c r="N108" s="509">
        <v>0</v>
      </c>
      <c r="O108" s="520">
        <v>0</v>
      </c>
      <c r="P108" s="377">
        <v>0</v>
      </c>
      <c r="Q108" s="509">
        <v>0</v>
      </c>
      <c r="R108" s="534" t="s">
        <v>1132</v>
      </c>
    </row>
    <row r="109" spans="1:18" ht="34.5" customHeight="1" x14ac:dyDescent="0.2">
      <c r="A109" s="405">
        <v>5785</v>
      </c>
      <c r="B109" s="1134"/>
      <c r="C109" s="395" t="s">
        <v>1191</v>
      </c>
      <c r="D109" s="375">
        <v>11449.149150000001</v>
      </c>
      <c r="E109" s="385">
        <v>0</v>
      </c>
      <c r="F109" s="527">
        <v>7964.5711500000007</v>
      </c>
      <c r="G109" s="512">
        <v>3484.578</v>
      </c>
      <c r="H109" s="510">
        <v>3484.578</v>
      </c>
      <c r="I109" s="378">
        <v>0</v>
      </c>
      <c r="J109" s="528">
        <v>0</v>
      </c>
      <c r="K109" s="520">
        <v>0</v>
      </c>
      <c r="L109" s="377">
        <v>0</v>
      </c>
      <c r="M109" s="377">
        <v>0</v>
      </c>
      <c r="N109" s="509">
        <v>0</v>
      </c>
      <c r="O109" s="520">
        <v>0</v>
      </c>
      <c r="P109" s="377">
        <v>0</v>
      </c>
      <c r="Q109" s="509">
        <v>0</v>
      </c>
      <c r="R109" s="386" t="s">
        <v>70</v>
      </c>
    </row>
    <row r="110" spans="1:18" ht="31.5" x14ac:dyDescent="0.2">
      <c r="A110" s="405">
        <v>5789</v>
      </c>
      <c r="B110" s="1134"/>
      <c r="C110" s="395" t="s">
        <v>1192</v>
      </c>
      <c r="D110" s="375">
        <v>8622.1048699999992</v>
      </c>
      <c r="E110" s="385">
        <v>0</v>
      </c>
      <c r="F110" s="527">
        <v>200</v>
      </c>
      <c r="G110" s="512">
        <v>3018.1048700000001</v>
      </c>
      <c r="H110" s="510">
        <v>3018.1048700000001</v>
      </c>
      <c r="I110" s="378">
        <v>0</v>
      </c>
      <c r="J110" s="528">
        <v>0</v>
      </c>
      <c r="K110" s="520">
        <v>5300</v>
      </c>
      <c r="L110" s="377">
        <v>5300</v>
      </c>
      <c r="M110" s="377">
        <v>0</v>
      </c>
      <c r="N110" s="509">
        <v>0</v>
      </c>
      <c r="O110" s="520">
        <v>0</v>
      </c>
      <c r="P110" s="377">
        <v>0</v>
      </c>
      <c r="Q110" s="509">
        <v>0</v>
      </c>
      <c r="R110" s="534" t="s">
        <v>1132</v>
      </c>
    </row>
    <row r="111" spans="1:18" ht="34.5" customHeight="1" x14ac:dyDescent="0.2">
      <c r="A111" s="405">
        <v>5796</v>
      </c>
      <c r="B111" s="1134"/>
      <c r="C111" s="395" t="s">
        <v>1193</v>
      </c>
      <c r="D111" s="375">
        <v>1615.0085399999998</v>
      </c>
      <c r="E111" s="385">
        <v>0</v>
      </c>
      <c r="F111" s="527">
        <v>1023.0346099999999</v>
      </c>
      <c r="G111" s="512">
        <v>334.87392999999997</v>
      </c>
      <c r="H111" s="510">
        <v>334.87392999999997</v>
      </c>
      <c r="I111" s="378">
        <v>0</v>
      </c>
      <c r="J111" s="528">
        <v>0</v>
      </c>
      <c r="K111" s="520">
        <v>257.10000000000002</v>
      </c>
      <c r="L111" s="377">
        <v>257.10000000000002</v>
      </c>
      <c r="M111" s="377">
        <v>0</v>
      </c>
      <c r="N111" s="509">
        <v>0</v>
      </c>
      <c r="O111" s="520">
        <v>0</v>
      </c>
      <c r="P111" s="377">
        <v>0</v>
      </c>
      <c r="Q111" s="509">
        <v>0</v>
      </c>
      <c r="R111" s="400" t="s">
        <v>70</v>
      </c>
    </row>
    <row r="112" spans="1:18" ht="34.5" customHeight="1" x14ac:dyDescent="0.2">
      <c r="A112" s="405">
        <v>5801</v>
      </c>
      <c r="B112" s="1134"/>
      <c r="C112" s="395" t="s">
        <v>1194</v>
      </c>
      <c r="D112" s="375">
        <v>8412</v>
      </c>
      <c r="E112" s="385">
        <v>0</v>
      </c>
      <c r="F112" s="527">
        <v>2000</v>
      </c>
      <c r="G112" s="512">
        <v>3700</v>
      </c>
      <c r="H112" s="510">
        <v>3700</v>
      </c>
      <c r="I112" s="378">
        <v>0</v>
      </c>
      <c r="J112" s="528">
        <v>0</v>
      </c>
      <c r="K112" s="520">
        <v>0</v>
      </c>
      <c r="L112" s="377">
        <v>0</v>
      </c>
      <c r="M112" s="377">
        <v>0</v>
      </c>
      <c r="N112" s="509">
        <v>0</v>
      </c>
      <c r="O112" s="520">
        <v>0</v>
      </c>
      <c r="P112" s="377">
        <v>0</v>
      </c>
      <c r="Q112" s="509">
        <v>0</v>
      </c>
      <c r="R112" s="534" t="s">
        <v>1132</v>
      </c>
    </row>
    <row r="113" spans="1:18" ht="31.5" x14ac:dyDescent="0.2">
      <c r="A113" s="405">
        <v>5802</v>
      </c>
      <c r="B113" s="1134"/>
      <c r="C113" s="395" t="s">
        <v>1195</v>
      </c>
      <c r="D113" s="375">
        <v>579</v>
      </c>
      <c r="E113" s="385">
        <v>0</v>
      </c>
      <c r="F113" s="527">
        <v>0</v>
      </c>
      <c r="G113" s="512">
        <v>475</v>
      </c>
      <c r="H113" s="510">
        <v>475</v>
      </c>
      <c r="I113" s="378">
        <v>0</v>
      </c>
      <c r="J113" s="528">
        <v>0</v>
      </c>
      <c r="K113" s="520">
        <v>0</v>
      </c>
      <c r="L113" s="377">
        <v>0</v>
      </c>
      <c r="M113" s="377">
        <v>0</v>
      </c>
      <c r="N113" s="509">
        <v>0</v>
      </c>
      <c r="O113" s="520">
        <v>0</v>
      </c>
      <c r="P113" s="377">
        <v>0</v>
      </c>
      <c r="Q113" s="509">
        <v>0</v>
      </c>
      <c r="R113" s="534" t="s">
        <v>1132</v>
      </c>
    </row>
    <row r="114" spans="1:18" ht="34.5" customHeight="1" x14ac:dyDescent="0.2">
      <c r="A114" s="405">
        <v>5804</v>
      </c>
      <c r="B114" s="1134"/>
      <c r="C114" s="395" t="s">
        <v>1196</v>
      </c>
      <c r="D114" s="375">
        <v>2813</v>
      </c>
      <c r="E114" s="385">
        <v>0</v>
      </c>
      <c r="F114" s="527">
        <v>0</v>
      </c>
      <c r="G114" s="512">
        <v>1700</v>
      </c>
      <c r="H114" s="510">
        <v>1700</v>
      </c>
      <c r="I114" s="378">
        <v>0</v>
      </c>
      <c r="J114" s="528">
        <v>0</v>
      </c>
      <c r="K114" s="520">
        <v>0</v>
      </c>
      <c r="L114" s="377">
        <v>0</v>
      </c>
      <c r="M114" s="377">
        <v>0</v>
      </c>
      <c r="N114" s="509">
        <v>0</v>
      </c>
      <c r="O114" s="520">
        <v>0</v>
      </c>
      <c r="P114" s="377">
        <v>0</v>
      </c>
      <c r="Q114" s="509">
        <v>0</v>
      </c>
      <c r="R114" s="534" t="s">
        <v>1132</v>
      </c>
    </row>
    <row r="115" spans="1:18" ht="34.5" customHeight="1" x14ac:dyDescent="0.2">
      <c r="A115" s="405">
        <v>5810</v>
      </c>
      <c r="B115" s="1134"/>
      <c r="C115" s="395" t="s">
        <v>1197</v>
      </c>
      <c r="D115" s="375">
        <v>24500.00561</v>
      </c>
      <c r="E115" s="385">
        <v>0</v>
      </c>
      <c r="F115" s="527">
        <v>410</v>
      </c>
      <c r="G115" s="512">
        <v>12586.785609999999</v>
      </c>
      <c r="H115" s="510">
        <v>12586.785609999999</v>
      </c>
      <c r="I115" s="378">
        <v>0</v>
      </c>
      <c r="J115" s="528">
        <v>0</v>
      </c>
      <c r="K115" s="520">
        <v>11503.22</v>
      </c>
      <c r="L115" s="377">
        <v>11503.22</v>
      </c>
      <c r="M115" s="377">
        <v>0</v>
      </c>
      <c r="N115" s="509">
        <v>0</v>
      </c>
      <c r="O115" s="520">
        <v>0</v>
      </c>
      <c r="P115" s="377">
        <v>0</v>
      </c>
      <c r="Q115" s="509">
        <v>0</v>
      </c>
      <c r="R115" s="400" t="s">
        <v>70</v>
      </c>
    </row>
    <row r="116" spans="1:18" ht="45" customHeight="1" x14ac:dyDescent="0.2">
      <c r="A116" s="405">
        <v>5815</v>
      </c>
      <c r="B116" s="1134"/>
      <c r="C116" s="395" t="s">
        <v>1198</v>
      </c>
      <c r="D116" s="375">
        <v>19258.42784</v>
      </c>
      <c r="E116" s="385">
        <v>0</v>
      </c>
      <c r="F116" s="527">
        <v>1158.42491</v>
      </c>
      <c r="G116" s="512">
        <v>422.30293</v>
      </c>
      <c r="H116" s="510">
        <v>422.30293</v>
      </c>
      <c r="I116" s="378">
        <v>0</v>
      </c>
      <c r="J116" s="528">
        <v>0</v>
      </c>
      <c r="K116" s="520">
        <v>17677.7</v>
      </c>
      <c r="L116" s="377">
        <v>17677.7</v>
      </c>
      <c r="M116" s="377">
        <v>0</v>
      </c>
      <c r="N116" s="509">
        <v>0</v>
      </c>
      <c r="O116" s="520">
        <v>0</v>
      </c>
      <c r="P116" s="377">
        <v>0</v>
      </c>
      <c r="Q116" s="509">
        <v>0</v>
      </c>
      <c r="R116" s="400" t="s">
        <v>70</v>
      </c>
    </row>
    <row r="117" spans="1:18" ht="34.5" customHeight="1" x14ac:dyDescent="0.2">
      <c r="A117" s="405">
        <v>5816</v>
      </c>
      <c r="B117" s="1134"/>
      <c r="C117" s="395" t="s">
        <v>1199</v>
      </c>
      <c r="D117" s="375">
        <v>13950</v>
      </c>
      <c r="E117" s="385">
        <v>0</v>
      </c>
      <c r="F117" s="527">
        <v>0</v>
      </c>
      <c r="G117" s="512">
        <v>352.27</v>
      </c>
      <c r="H117" s="510">
        <v>352.27</v>
      </c>
      <c r="I117" s="378">
        <v>0</v>
      </c>
      <c r="J117" s="528">
        <v>0</v>
      </c>
      <c r="K117" s="520">
        <v>13597.73</v>
      </c>
      <c r="L117" s="377">
        <v>13597.73</v>
      </c>
      <c r="M117" s="377">
        <v>0</v>
      </c>
      <c r="N117" s="509">
        <v>0</v>
      </c>
      <c r="O117" s="520">
        <v>0</v>
      </c>
      <c r="P117" s="377">
        <v>0</v>
      </c>
      <c r="Q117" s="509">
        <v>0</v>
      </c>
      <c r="R117" s="400" t="s">
        <v>70</v>
      </c>
    </row>
    <row r="118" spans="1:18" ht="34.5" customHeight="1" x14ac:dyDescent="0.2">
      <c r="A118" s="405">
        <v>5833</v>
      </c>
      <c r="B118" s="1134"/>
      <c r="C118" s="395" t="s">
        <v>1200</v>
      </c>
      <c r="D118" s="375">
        <v>6538.6809999999996</v>
      </c>
      <c r="E118" s="385">
        <v>0</v>
      </c>
      <c r="F118" s="527">
        <v>0</v>
      </c>
      <c r="G118" s="512">
        <v>6538.6809999999996</v>
      </c>
      <c r="H118" s="510">
        <v>6538.6809999999996</v>
      </c>
      <c r="I118" s="378">
        <v>0</v>
      </c>
      <c r="J118" s="528">
        <v>0</v>
      </c>
      <c r="K118" s="520">
        <v>0</v>
      </c>
      <c r="L118" s="377">
        <v>0</v>
      </c>
      <c r="M118" s="377">
        <v>0</v>
      </c>
      <c r="N118" s="509">
        <v>0</v>
      </c>
      <c r="O118" s="520">
        <v>0</v>
      </c>
      <c r="P118" s="377">
        <v>0</v>
      </c>
      <c r="Q118" s="509">
        <v>0</v>
      </c>
      <c r="R118" s="400" t="s">
        <v>70</v>
      </c>
    </row>
    <row r="119" spans="1:18" ht="31.5" x14ac:dyDescent="0.2">
      <c r="A119" s="405">
        <v>5834</v>
      </c>
      <c r="B119" s="1134"/>
      <c r="C119" s="395" t="s">
        <v>1201</v>
      </c>
      <c r="D119" s="375">
        <v>2650.009</v>
      </c>
      <c r="E119" s="385">
        <v>0</v>
      </c>
      <c r="F119" s="527">
        <v>100</v>
      </c>
      <c r="G119" s="512">
        <v>1641.4190000000001</v>
      </c>
      <c r="H119" s="510">
        <v>1641.4190000000001</v>
      </c>
      <c r="I119" s="378">
        <v>0</v>
      </c>
      <c r="J119" s="528">
        <v>0</v>
      </c>
      <c r="K119" s="520">
        <v>908.59</v>
      </c>
      <c r="L119" s="377">
        <v>908.59</v>
      </c>
      <c r="M119" s="377">
        <v>0</v>
      </c>
      <c r="N119" s="509">
        <v>0</v>
      </c>
      <c r="O119" s="520">
        <v>0</v>
      </c>
      <c r="P119" s="377">
        <v>0</v>
      </c>
      <c r="Q119" s="509">
        <v>0</v>
      </c>
      <c r="R119" s="400" t="s">
        <v>70</v>
      </c>
    </row>
    <row r="120" spans="1:18" ht="34.5" customHeight="1" x14ac:dyDescent="0.2">
      <c r="A120" s="405">
        <v>5836</v>
      </c>
      <c r="B120" s="1134"/>
      <c r="C120" s="395" t="s">
        <v>1202</v>
      </c>
      <c r="D120" s="375">
        <v>28400.27968</v>
      </c>
      <c r="E120" s="385">
        <v>0</v>
      </c>
      <c r="F120" s="527">
        <v>100</v>
      </c>
      <c r="G120" s="512">
        <v>28300.27968</v>
      </c>
      <c r="H120" s="510">
        <v>28300.27968</v>
      </c>
      <c r="I120" s="378">
        <v>0</v>
      </c>
      <c r="J120" s="528">
        <v>0</v>
      </c>
      <c r="K120" s="520">
        <v>0</v>
      </c>
      <c r="L120" s="377">
        <v>0</v>
      </c>
      <c r="M120" s="377">
        <v>0</v>
      </c>
      <c r="N120" s="509">
        <v>0</v>
      </c>
      <c r="O120" s="520">
        <v>0</v>
      </c>
      <c r="P120" s="377">
        <v>0</v>
      </c>
      <c r="Q120" s="509">
        <v>0</v>
      </c>
      <c r="R120" s="400" t="s">
        <v>70</v>
      </c>
    </row>
    <row r="121" spans="1:18" ht="34.5" customHeight="1" x14ac:dyDescent="0.2">
      <c r="A121" s="405">
        <v>5837</v>
      </c>
      <c r="B121" s="1134"/>
      <c r="C121" s="395" t="s">
        <v>1203</v>
      </c>
      <c r="D121" s="375">
        <v>4160.0039999999999</v>
      </c>
      <c r="E121" s="385">
        <v>0</v>
      </c>
      <c r="F121" s="527">
        <v>0</v>
      </c>
      <c r="G121" s="512">
        <v>522.06399999999996</v>
      </c>
      <c r="H121" s="510">
        <v>522.06399999999996</v>
      </c>
      <c r="I121" s="378">
        <v>0</v>
      </c>
      <c r="J121" s="528">
        <v>0</v>
      </c>
      <c r="K121" s="520">
        <v>3477.94</v>
      </c>
      <c r="L121" s="377">
        <v>3477.94</v>
      </c>
      <c r="M121" s="377">
        <v>0</v>
      </c>
      <c r="N121" s="509">
        <v>0</v>
      </c>
      <c r="O121" s="520">
        <v>0</v>
      </c>
      <c r="P121" s="377">
        <v>0</v>
      </c>
      <c r="Q121" s="509">
        <v>0</v>
      </c>
      <c r="R121" s="534" t="s">
        <v>1132</v>
      </c>
    </row>
    <row r="122" spans="1:18" ht="34.5" customHeight="1" x14ac:dyDescent="0.2">
      <c r="A122" s="405">
        <v>5838</v>
      </c>
      <c r="B122" s="1134"/>
      <c r="C122" s="580" t="s">
        <v>1204</v>
      </c>
      <c r="D122" s="581">
        <v>402</v>
      </c>
      <c r="E122" s="377">
        <v>0</v>
      </c>
      <c r="F122" s="527">
        <v>73.81</v>
      </c>
      <c r="G122" s="512">
        <v>276.19</v>
      </c>
      <c r="H122" s="510">
        <v>276.19</v>
      </c>
      <c r="I122" s="378">
        <v>0</v>
      </c>
      <c r="J122" s="528">
        <v>0</v>
      </c>
      <c r="K122" s="520">
        <v>0</v>
      </c>
      <c r="L122" s="377">
        <v>0</v>
      </c>
      <c r="M122" s="377">
        <v>0</v>
      </c>
      <c r="N122" s="509">
        <v>0</v>
      </c>
      <c r="O122" s="520">
        <v>0</v>
      </c>
      <c r="P122" s="377">
        <v>0</v>
      </c>
      <c r="Q122" s="509">
        <v>0</v>
      </c>
      <c r="R122" s="534" t="s">
        <v>1132</v>
      </c>
    </row>
    <row r="123" spans="1:18" ht="31.5" x14ac:dyDescent="0.2">
      <c r="A123" s="405">
        <v>5855</v>
      </c>
      <c r="B123" s="1134"/>
      <c r="C123" s="577" t="s">
        <v>1205</v>
      </c>
      <c r="D123" s="563">
        <v>6483.2102500000001</v>
      </c>
      <c r="E123" s="583">
        <v>0</v>
      </c>
      <c r="F123" s="565">
        <v>0</v>
      </c>
      <c r="G123" s="566">
        <v>5770.2102500000001</v>
      </c>
      <c r="H123" s="567">
        <v>5770.2102500000001</v>
      </c>
      <c r="I123" s="568">
        <v>0</v>
      </c>
      <c r="J123" s="569">
        <v>0</v>
      </c>
      <c r="K123" s="570">
        <v>0</v>
      </c>
      <c r="L123" s="571">
        <v>0</v>
      </c>
      <c r="M123" s="571">
        <v>0</v>
      </c>
      <c r="N123" s="572">
        <v>0</v>
      </c>
      <c r="O123" s="570">
        <v>0</v>
      </c>
      <c r="P123" s="571">
        <v>0</v>
      </c>
      <c r="Q123" s="572">
        <v>0</v>
      </c>
      <c r="R123" s="579" t="s">
        <v>1132</v>
      </c>
    </row>
    <row r="124" spans="1:18" ht="34.5" customHeight="1" x14ac:dyDescent="0.2">
      <c r="A124" s="405">
        <v>5856</v>
      </c>
      <c r="B124" s="1134"/>
      <c r="C124" s="395" t="s">
        <v>1206</v>
      </c>
      <c r="D124" s="375">
        <v>13342.00144</v>
      </c>
      <c r="E124" s="385">
        <v>0</v>
      </c>
      <c r="F124" s="527">
        <v>0</v>
      </c>
      <c r="G124" s="512">
        <v>2325.98144</v>
      </c>
      <c r="H124" s="510">
        <v>2325.98144</v>
      </c>
      <c r="I124" s="378">
        <v>0</v>
      </c>
      <c r="J124" s="528">
        <v>0</v>
      </c>
      <c r="K124" s="520">
        <v>6274.02</v>
      </c>
      <c r="L124" s="377">
        <v>6274.02</v>
      </c>
      <c r="M124" s="377">
        <v>0</v>
      </c>
      <c r="N124" s="509">
        <v>0</v>
      </c>
      <c r="O124" s="520">
        <v>4000</v>
      </c>
      <c r="P124" s="377">
        <v>0</v>
      </c>
      <c r="Q124" s="509">
        <v>0</v>
      </c>
      <c r="R124" s="534" t="s">
        <v>1132</v>
      </c>
    </row>
    <row r="125" spans="1:18" ht="34.5" customHeight="1" x14ac:dyDescent="0.2">
      <c r="A125" s="405">
        <v>5857</v>
      </c>
      <c r="B125" s="1134"/>
      <c r="C125" s="395" t="s">
        <v>1207</v>
      </c>
      <c r="D125" s="375">
        <v>325.96795000000003</v>
      </c>
      <c r="E125" s="385">
        <v>0</v>
      </c>
      <c r="F125" s="527">
        <v>0</v>
      </c>
      <c r="G125" s="512">
        <v>325.96795000000003</v>
      </c>
      <c r="H125" s="510">
        <v>325.96795000000003</v>
      </c>
      <c r="I125" s="378">
        <v>0</v>
      </c>
      <c r="J125" s="528">
        <v>0</v>
      </c>
      <c r="K125" s="520">
        <v>0</v>
      </c>
      <c r="L125" s="377">
        <v>0</v>
      </c>
      <c r="M125" s="377">
        <v>0</v>
      </c>
      <c r="N125" s="509">
        <v>0</v>
      </c>
      <c r="O125" s="520">
        <v>0</v>
      </c>
      <c r="P125" s="377">
        <v>0</v>
      </c>
      <c r="Q125" s="509">
        <v>0</v>
      </c>
      <c r="R125" s="384" t="s">
        <v>70</v>
      </c>
    </row>
    <row r="126" spans="1:18" ht="34.5" customHeight="1" x14ac:dyDescent="0.2">
      <c r="A126" s="405">
        <v>5858</v>
      </c>
      <c r="B126" s="1134"/>
      <c r="C126" s="395" t="s">
        <v>1208</v>
      </c>
      <c r="D126" s="375">
        <v>2388</v>
      </c>
      <c r="E126" s="385">
        <v>0</v>
      </c>
      <c r="F126" s="527">
        <v>0</v>
      </c>
      <c r="G126" s="512">
        <v>1770</v>
      </c>
      <c r="H126" s="510">
        <v>1770</v>
      </c>
      <c r="I126" s="378">
        <v>0</v>
      </c>
      <c r="J126" s="528">
        <v>0</v>
      </c>
      <c r="K126" s="520">
        <v>0</v>
      </c>
      <c r="L126" s="377">
        <v>0</v>
      </c>
      <c r="M126" s="377">
        <v>0</v>
      </c>
      <c r="N126" s="509">
        <v>0</v>
      </c>
      <c r="O126" s="520">
        <v>0</v>
      </c>
      <c r="P126" s="377">
        <v>0</v>
      </c>
      <c r="Q126" s="509">
        <v>0</v>
      </c>
      <c r="R126" s="534" t="s">
        <v>1132</v>
      </c>
    </row>
    <row r="127" spans="1:18" ht="34.5" customHeight="1" x14ac:dyDescent="0.2">
      <c r="A127" s="405">
        <v>5859</v>
      </c>
      <c r="B127" s="1134"/>
      <c r="C127" s="395" t="s">
        <v>1209</v>
      </c>
      <c r="D127" s="375">
        <v>5101</v>
      </c>
      <c r="E127" s="385">
        <v>0</v>
      </c>
      <c r="F127" s="527">
        <v>0</v>
      </c>
      <c r="G127" s="512">
        <v>3900</v>
      </c>
      <c r="H127" s="510">
        <v>3900</v>
      </c>
      <c r="I127" s="378">
        <v>0</v>
      </c>
      <c r="J127" s="528">
        <v>0</v>
      </c>
      <c r="K127" s="520">
        <v>0</v>
      </c>
      <c r="L127" s="377">
        <v>0</v>
      </c>
      <c r="M127" s="377">
        <v>0</v>
      </c>
      <c r="N127" s="509">
        <v>0</v>
      </c>
      <c r="O127" s="520">
        <v>0</v>
      </c>
      <c r="P127" s="377">
        <v>0</v>
      </c>
      <c r="Q127" s="509">
        <v>0</v>
      </c>
      <c r="R127" s="534" t="s">
        <v>1132</v>
      </c>
    </row>
    <row r="128" spans="1:18" ht="34.5" customHeight="1" x14ac:dyDescent="0.2">
      <c r="A128" s="405">
        <v>5860</v>
      </c>
      <c r="B128" s="1134"/>
      <c r="C128" s="395" t="s">
        <v>1210</v>
      </c>
      <c r="D128" s="375">
        <v>6455.8997499999996</v>
      </c>
      <c r="E128" s="385">
        <v>0</v>
      </c>
      <c r="F128" s="527">
        <v>0</v>
      </c>
      <c r="G128" s="512">
        <v>5249.8997499999996</v>
      </c>
      <c r="H128" s="510">
        <v>5249.8997499999996</v>
      </c>
      <c r="I128" s="378">
        <v>0</v>
      </c>
      <c r="J128" s="528">
        <v>0</v>
      </c>
      <c r="K128" s="520">
        <v>0</v>
      </c>
      <c r="L128" s="377">
        <v>0</v>
      </c>
      <c r="M128" s="377">
        <v>0</v>
      </c>
      <c r="N128" s="509">
        <v>0</v>
      </c>
      <c r="O128" s="520">
        <v>0</v>
      </c>
      <c r="P128" s="377">
        <v>0</v>
      </c>
      <c r="Q128" s="509">
        <v>0</v>
      </c>
      <c r="R128" s="534" t="s">
        <v>1132</v>
      </c>
    </row>
    <row r="129" spans="1:18" ht="34.5" customHeight="1" x14ac:dyDescent="0.2">
      <c r="A129" s="405">
        <v>5861</v>
      </c>
      <c r="B129" s="1134"/>
      <c r="C129" s="395" t="s">
        <v>1211</v>
      </c>
      <c r="D129" s="375">
        <v>3085</v>
      </c>
      <c r="E129" s="385">
        <v>0</v>
      </c>
      <c r="F129" s="527">
        <v>0</v>
      </c>
      <c r="G129" s="512">
        <v>3000</v>
      </c>
      <c r="H129" s="510">
        <v>3000</v>
      </c>
      <c r="I129" s="378">
        <v>0</v>
      </c>
      <c r="J129" s="528">
        <v>0</v>
      </c>
      <c r="K129" s="520">
        <v>0</v>
      </c>
      <c r="L129" s="377">
        <v>0</v>
      </c>
      <c r="M129" s="377">
        <v>0</v>
      </c>
      <c r="N129" s="509">
        <v>0</v>
      </c>
      <c r="O129" s="520">
        <v>0</v>
      </c>
      <c r="P129" s="377">
        <v>0</v>
      </c>
      <c r="Q129" s="509">
        <v>0</v>
      </c>
      <c r="R129" s="534" t="s">
        <v>1132</v>
      </c>
    </row>
    <row r="130" spans="1:18" ht="34.5" customHeight="1" x14ac:dyDescent="0.2">
      <c r="A130" s="405">
        <v>5862</v>
      </c>
      <c r="B130" s="1134"/>
      <c r="C130" s="395" t="s">
        <v>1212</v>
      </c>
      <c r="D130" s="375">
        <v>7400</v>
      </c>
      <c r="E130" s="385">
        <v>0</v>
      </c>
      <c r="F130" s="527">
        <v>0</v>
      </c>
      <c r="G130" s="512">
        <v>245</v>
      </c>
      <c r="H130" s="510">
        <v>245</v>
      </c>
      <c r="I130" s="378">
        <v>0</v>
      </c>
      <c r="J130" s="528">
        <v>0</v>
      </c>
      <c r="K130" s="520">
        <v>7155</v>
      </c>
      <c r="L130" s="377">
        <v>7155</v>
      </c>
      <c r="M130" s="377">
        <v>0</v>
      </c>
      <c r="N130" s="509">
        <v>0</v>
      </c>
      <c r="O130" s="520">
        <v>0</v>
      </c>
      <c r="P130" s="377">
        <v>0</v>
      </c>
      <c r="Q130" s="509">
        <v>0</v>
      </c>
      <c r="R130" s="410" t="s">
        <v>70</v>
      </c>
    </row>
    <row r="131" spans="1:18" ht="34.5" customHeight="1" x14ac:dyDescent="0.2">
      <c r="A131" s="405">
        <v>5863</v>
      </c>
      <c r="B131" s="1134"/>
      <c r="C131" s="395" t="s">
        <v>1213</v>
      </c>
      <c r="D131" s="375">
        <v>1330</v>
      </c>
      <c r="E131" s="385">
        <v>0</v>
      </c>
      <c r="F131" s="527">
        <v>0</v>
      </c>
      <c r="G131" s="512">
        <v>1330</v>
      </c>
      <c r="H131" s="510">
        <v>1330</v>
      </c>
      <c r="I131" s="378">
        <v>0</v>
      </c>
      <c r="J131" s="528">
        <v>0</v>
      </c>
      <c r="K131" s="520">
        <v>0</v>
      </c>
      <c r="L131" s="377">
        <v>0</v>
      </c>
      <c r="M131" s="377">
        <v>0</v>
      </c>
      <c r="N131" s="509">
        <v>0</v>
      </c>
      <c r="O131" s="520">
        <v>0</v>
      </c>
      <c r="P131" s="377">
        <v>0</v>
      </c>
      <c r="Q131" s="509">
        <v>0</v>
      </c>
      <c r="R131" s="410" t="s">
        <v>70</v>
      </c>
    </row>
    <row r="132" spans="1:18" ht="34.5" customHeight="1" x14ac:dyDescent="0.2">
      <c r="A132" s="405">
        <v>5864</v>
      </c>
      <c r="B132" s="1134"/>
      <c r="C132" s="395" t="s">
        <v>1214</v>
      </c>
      <c r="D132" s="375">
        <v>7100.0059999999994</v>
      </c>
      <c r="E132" s="385">
        <v>0</v>
      </c>
      <c r="F132" s="527">
        <v>0</v>
      </c>
      <c r="G132" s="512">
        <v>2928.0259999999998</v>
      </c>
      <c r="H132" s="510">
        <v>2928.0259999999998</v>
      </c>
      <c r="I132" s="378">
        <v>0</v>
      </c>
      <c r="J132" s="528">
        <v>0</v>
      </c>
      <c r="K132" s="520">
        <v>4171.9799999999996</v>
      </c>
      <c r="L132" s="377">
        <v>4171.9799999999996</v>
      </c>
      <c r="M132" s="377">
        <v>0</v>
      </c>
      <c r="N132" s="509">
        <v>0</v>
      </c>
      <c r="O132" s="520">
        <v>0</v>
      </c>
      <c r="P132" s="377">
        <v>0</v>
      </c>
      <c r="Q132" s="509">
        <v>0</v>
      </c>
      <c r="R132" s="410" t="s">
        <v>70</v>
      </c>
    </row>
    <row r="133" spans="1:18" ht="34.5" customHeight="1" x14ac:dyDescent="0.2">
      <c r="A133" s="405">
        <v>5865</v>
      </c>
      <c r="B133" s="1134"/>
      <c r="C133" s="395" t="s">
        <v>1215</v>
      </c>
      <c r="D133" s="375">
        <v>754</v>
      </c>
      <c r="E133" s="385">
        <v>0</v>
      </c>
      <c r="F133" s="527">
        <v>0</v>
      </c>
      <c r="G133" s="512">
        <v>500</v>
      </c>
      <c r="H133" s="510">
        <v>500</v>
      </c>
      <c r="I133" s="378">
        <v>0</v>
      </c>
      <c r="J133" s="528">
        <v>0</v>
      </c>
      <c r="K133" s="520">
        <v>0</v>
      </c>
      <c r="L133" s="377">
        <v>0</v>
      </c>
      <c r="M133" s="377">
        <v>0</v>
      </c>
      <c r="N133" s="509">
        <v>0</v>
      </c>
      <c r="O133" s="520">
        <v>0</v>
      </c>
      <c r="P133" s="377">
        <v>0</v>
      </c>
      <c r="Q133" s="509">
        <v>0</v>
      </c>
      <c r="R133" s="534" t="s">
        <v>1132</v>
      </c>
    </row>
    <row r="134" spans="1:18" ht="31.5" x14ac:dyDescent="0.2">
      <c r="A134" s="405">
        <v>5866</v>
      </c>
      <c r="B134" s="1134"/>
      <c r="C134" s="395" t="s">
        <v>1216</v>
      </c>
      <c r="D134" s="375">
        <v>21921.777999999998</v>
      </c>
      <c r="E134" s="385">
        <v>0</v>
      </c>
      <c r="F134" s="527">
        <v>0</v>
      </c>
      <c r="G134" s="512">
        <v>921.77800000000002</v>
      </c>
      <c r="H134" s="510">
        <v>921.77800000000002</v>
      </c>
      <c r="I134" s="378">
        <v>0</v>
      </c>
      <c r="J134" s="528">
        <v>0</v>
      </c>
      <c r="K134" s="520">
        <v>12000</v>
      </c>
      <c r="L134" s="377">
        <v>12000</v>
      </c>
      <c r="M134" s="377">
        <v>0</v>
      </c>
      <c r="N134" s="509">
        <v>0</v>
      </c>
      <c r="O134" s="520">
        <v>9000</v>
      </c>
      <c r="P134" s="377">
        <v>0</v>
      </c>
      <c r="Q134" s="509">
        <v>0</v>
      </c>
      <c r="R134" s="384" t="s">
        <v>70</v>
      </c>
    </row>
    <row r="135" spans="1:18" ht="24" customHeight="1" x14ac:dyDescent="0.2">
      <c r="A135" s="405">
        <v>5873</v>
      </c>
      <c r="B135" s="1134"/>
      <c r="C135" s="395" t="s">
        <v>1217</v>
      </c>
      <c r="D135" s="375">
        <v>11467.43</v>
      </c>
      <c r="E135" s="385">
        <v>0</v>
      </c>
      <c r="F135" s="527">
        <v>6140</v>
      </c>
      <c r="G135" s="512">
        <v>3669</v>
      </c>
      <c r="H135" s="510">
        <v>3669</v>
      </c>
      <c r="I135" s="378">
        <v>0</v>
      </c>
      <c r="J135" s="528">
        <v>0</v>
      </c>
      <c r="K135" s="520">
        <v>1658.43</v>
      </c>
      <c r="L135" s="377">
        <v>1658.43</v>
      </c>
      <c r="M135" s="377">
        <v>0</v>
      </c>
      <c r="N135" s="509">
        <v>0</v>
      </c>
      <c r="O135" s="520">
        <v>0</v>
      </c>
      <c r="P135" s="377">
        <v>0</v>
      </c>
      <c r="Q135" s="509"/>
      <c r="R135" s="400" t="s">
        <v>70</v>
      </c>
    </row>
    <row r="136" spans="1:18" ht="24" customHeight="1" x14ac:dyDescent="0.2">
      <c r="A136" s="405">
        <v>5874</v>
      </c>
      <c r="B136" s="1134"/>
      <c r="C136" s="395" t="s">
        <v>1218</v>
      </c>
      <c r="D136" s="375">
        <v>6016.5</v>
      </c>
      <c r="E136" s="385">
        <v>0</v>
      </c>
      <c r="F136" s="527">
        <v>1337.5</v>
      </c>
      <c r="G136" s="512">
        <v>2259</v>
      </c>
      <c r="H136" s="510">
        <v>2259</v>
      </c>
      <c r="I136" s="378">
        <v>0</v>
      </c>
      <c r="J136" s="528">
        <v>0</v>
      </c>
      <c r="K136" s="520">
        <v>2420</v>
      </c>
      <c r="L136" s="377">
        <v>2420</v>
      </c>
      <c r="M136" s="377">
        <v>0</v>
      </c>
      <c r="N136" s="509">
        <v>0</v>
      </c>
      <c r="O136" s="520">
        <v>0</v>
      </c>
      <c r="P136" s="377">
        <v>0</v>
      </c>
      <c r="Q136" s="509">
        <v>0</v>
      </c>
      <c r="R136" s="386" t="s">
        <v>70</v>
      </c>
    </row>
    <row r="137" spans="1:18" ht="34.5" customHeight="1" x14ac:dyDescent="0.2">
      <c r="A137" s="405">
        <v>5879</v>
      </c>
      <c r="B137" s="1134"/>
      <c r="C137" s="395" t="s">
        <v>1219</v>
      </c>
      <c r="D137" s="375">
        <v>589.27</v>
      </c>
      <c r="E137" s="385">
        <v>0</v>
      </c>
      <c r="F137" s="527">
        <v>0</v>
      </c>
      <c r="G137" s="512">
        <v>96.8</v>
      </c>
      <c r="H137" s="510">
        <v>96.8</v>
      </c>
      <c r="I137" s="378">
        <v>0</v>
      </c>
      <c r="J137" s="528">
        <v>0</v>
      </c>
      <c r="K137" s="520">
        <v>492.47</v>
      </c>
      <c r="L137" s="377">
        <v>492.47</v>
      </c>
      <c r="M137" s="377">
        <v>0</v>
      </c>
      <c r="N137" s="509">
        <v>0</v>
      </c>
      <c r="O137" s="520">
        <v>0</v>
      </c>
      <c r="P137" s="377">
        <v>0</v>
      </c>
      <c r="Q137" s="509">
        <v>0</v>
      </c>
      <c r="R137" s="386" t="s">
        <v>70</v>
      </c>
    </row>
    <row r="138" spans="1:18" ht="34.5" customHeight="1" x14ac:dyDescent="0.2">
      <c r="A138" s="405">
        <v>5884</v>
      </c>
      <c r="B138" s="1134"/>
      <c r="C138" s="395" t="s">
        <v>1220</v>
      </c>
      <c r="D138" s="375">
        <v>253499.39199999999</v>
      </c>
      <c r="E138" s="385">
        <v>1680.4</v>
      </c>
      <c r="F138" s="527">
        <v>380.4</v>
      </c>
      <c r="G138" s="512">
        <v>3230.5419999999999</v>
      </c>
      <c r="H138" s="510">
        <v>3230.5419999999999</v>
      </c>
      <c r="I138" s="378">
        <v>0</v>
      </c>
      <c r="J138" s="528">
        <v>0</v>
      </c>
      <c r="K138" s="520">
        <v>134905.04999999999</v>
      </c>
      <c r="L138" s="377">
        <v>134905.04999999999</v>
      </c>
      <c r="M138" s="377">
        <v>0</v>
      </c>
      <c r="N138" s="509">
        <v>0</v>
      </c>
      <c r="O138" s="520">
        <v>113102</v>
      </c>
      <c r="P138" s="377">
        <v>0</v>
      </c>
      <c r="Q138" s="509">
        <v>0</v>
      </c>
      <c r="R138" s="534" t="s">
        <v>1132</v>
      </c>
    </row>
    <row r="139" spans="1:18" ht="34.5" customHeight="1" x14ac:dyDescent="0.2">
      <c r="A139" s="405">
        <v>5886</v>
      </c>
      <c r="B139" s="1134"/>
      <c r="C139" s="395" t="s">
        <v>1221</v>
      </c>
      <c r="D139" s="375">
        <v>3227.5955199999999</v>
      </c>
      <c r="E139" s="385">
        <v>0</v>
      </c>
      <c r="F139" s="527">
        <v>0</v>
      </c>
      <c r="G139" s="512">
        <v>2927.5955199999999</v>
      </c>
      <c r="H139" s="510">
        <v>2927.5955199999999</v>
      </c>
      <c r="I139" s="378">
        <v>0</v>
      </c>
      <c r="J139" s="528">
        <v>0</v>
      </c>
      <c r="K139" s="520">
        <v>0</v>
      </c>
      <c r="L139" s="377">
        <v>0</v>
      </c>
      <c r="M139" s="377">
        <v>0</v>
      </c>
      <c r="N139" s="509">
        <v>0</v>
      </c>
      <c r="O139" s="520">
        <v>0</v>
      </c>
      <c r="P139" s="377">
        <v>0</v>
      </c>
      <c r="Q139" s="509">
        <v>0</v>
      </c>
      <c r="R139" s="534" t="s">
        <v>1132</v>
      </c>
    </row>
    <row r="140" spans="1:18" ht="34.5" customHeight="1" x14ac:dyDescent="0.2">
      <c r="A140" s="405">
        <v>5887</v>
      </c>
      <c r="B140" s="1134"/>
      <c r="C140" s="395" t="s">
        <v>1222</v>
      </c>
      <c r="D140" s="375">
        <v>10500.00065</v>
      </c>
      <c r="E140" s="385">
        <v>0</v>
      </c>
      <c r="F140" s="527">
        <v>0</v>
      </c>
      <c r="G140" s="512">
        <v>6083.6906500000005</v>
      </c>
      <c r="H140" s="510">
        <v>6083.6906500000005</v>
      </c>
      <c r="I140" s="378">
        <v>0</v>
      </c>
      <c r="J140" s="528">
        <v>0</v>
      </c>
      <c r="K140" s="520">
        <v>3916.31</v>
      </c>
      <c r="L140" s="377">
        <v>3916.31</v>
      </c>
      <c r="M140" s="377">
        <v>0</v>
      </c>
      <c r="N140" s="509">
        <v>0</v>
      </c>
      <c r="O140" s="520">
        <v>0</v>
      </c>
      <c r="P140" s="377">
        <v>0</v>
      </c>
      <c r="Q140" s="509">
        <v>0</v>
      </c>
      <c r="R140" s="534" t="s">
        <v>1132</v>
      </c>
    </row>
    <row r="141" spans="1:18" ht="31.5" x14ac:dyDescent="0.2">
      <c r="A141" s="405">
        <v>5888</v>
      </c>
      <c r="B141" s="1134"/>
      <c r="C141" s="395" t="s">
        <v>1223</v>
      </c>
      <c r="D141" s="375">
        <v>5117</v>
      </c>
      <c r="E141" s="385">
        <v>0</v>
      </c>
      <c r="F141" s="527">
        <v>0</v>
      </c>
      <c r="G141" s="512">
        <v>1700</v>
      </c>
      <c r="H141" s="510">
        <v>1700</v>
      </c>
      <c r="I141" s="378">
        <v>0</v>
      </c>
      <c r="J141" s="528">
        <v>0</v>
      </c>
      <c r="K141" s="520">
        <v>0</v>
      </c>
      <c r="L141" s="377">
        <v>0</v>
      </c>
      <c r="M141" s="377">
        <v>0</v>
      </c>
      <c r="N141" s="509">
        <v>0</v>
      </c>
      <c r="O141" s="520">
        <v>0</v>
      </c>
      <c r="P141" s="377">
        <v>0</v>
      </c>
      <c r="Q141" s="509">
        <v>0</v>
      </c>
      <c r="R141" s="534" t="s">
        <v>1132</v>
      </c>
    </row>
    <row r="142" spans="1:18" ht="24" customHeight="1" x14ac:dyDescent="0.2">
      <c r="A142" s="405">
        <v>5889</v>
      </c>
      <c r="B142" s="1134"/>
      <c r="C142" s="395" t="s">
        <v>1224</v>
      </c>
      <c r="D142" s="375">
        <v>798.82500000000005</v>
      </c>
      <c r="E142" s="385">
        <v>0</v>
      </c>
      <c r="F142" s="527">
        <v>0</v>
      </c>
      <c r="G142" s="512">
        <v>798.82500000000005</v>
      </c>
      <c r="H142" s="510">
        <v>798.82500000000005</v>
      </c>
      <c r="I142" s="378">
        <v>0</v>
      </c>
      <c r="J142" s="528">
        <v>0</v>
      </c>
      <c r="K142" s="520">
        <v>0</v>
      </c>
      <c r="L142" s="377">
        <v>0</v>
      </c>
      <c r="M142" s="377">
        <v>0</v>
      </c>
      <c r="N142" s="509">
        <v>0</v>
      </c>
      <c r="O142" s="520">
        <v>0</v>
      </c>
      <c r="P142" s="377">
        <v>0</v>
      </c>
      <c r="Q142" s="509">
        <v>0</v>
      </c>
      <c r="R142" s="386" t="s">
        <v>70</v>
      </c>
    </row>
    <row r="143" spans="1:18" ht="42" x14ac:dyDescent="0.2">
      <c r="A143" s="405">
        <v>5890</v>
      </c>
      <c r="B143" s="1134"/>
      <c r="C143" s="580" t="s">
        <v>1225</v>
      </c>
      <c r="D143" s="581">
        <v>2496.1793900000002</v>
      </c>
      <c r="E143" s="377">
        <v>0</v>
      </c>
      <c r="F143" s="527">
        <v>0</v>
      </c>
      <c r="G143" s="512">
        <v>836.17939000000001</v>
      </c>
      <c r="H143" s="510">
        <v>836.17939000000001</v>
      </c>
      <c r="I143" s="378">
        <v>0</v>
      </c>
      <c r="J143" s="528">
        <v>0</v>
      </c>
      <c r="K143" s="520">
        <v>1600</v>
      </c>
      <c r="L143" s="377">
        <v>1600</v>
      </c>
      <c r="M143" s="377">
        <v>0</v>
      </c>
      <c r="N143" s="509">
        <v>0</v>
      </c>
      <c r="O143" s="520">
        <v>0</v>
      </c>
      <c r="P143" s="377">
        <v>0</v>
      </c>
      <c r="Q143" s="509">
        <v>0</v>
      </c>
      <c r="R143" s="534" t="s">
        <v>1132</v>
      </c>
    </row>
    <row r="144" spans="1:18" ht="34.5" customHeight="1" x14ac:dyDescent="0.2">
      <c r="A144" s="405">
        <v>5891</v>
      </c>
      <c r="B144" s="1134"/>
      <c r="C144" s="577" t="s">
        <v>1226</v>
      </c>
      <c r="D144" s="563">
        <v>1111.1206500000001</v>
      </c>
      <c r="E144" s="583">
        <v>23</v>
      </c>
      <c r="F144" s="565">
        <v>0</v>
      </c>
      <c r="G144" s="566">
        <v>965.12065000000007</v>
      </c>
      <c r="H144" s="567">
        <v>965.12065000000007</v>
      </c>
      <c r="I144" s="568">
        <v>0</v>
      </c>
      <c r="J144" s="569">
        <v>0</v>
      </c>
      <c r="K144" s="570">
        <v>0</v>
      </c>
      <c r="L144" s="571">
        <v>0</v>
      </c>
      <c r="M144" s="571">
        <v>0</v>
      </c>
      <c r="N144" s="572">
        <v>0</v>
      </c>
      <c r="O144" s="570">
        <v>0</v>
      </c>
      <c r="P144" s="571">
        <v>0</v>
      </c>
      <c r="Q144" s="572">
        <v>0</v>
      </c>
      <c r="R144" s="579" t="s">
        <v>1132</v>
      </c>
    </row>
    <row r="145" spans="1:18" ht="34.5" customHeight="1" x14ac:dyDescent="0.2">
      <c r="A145" s="405">
        <v>5892</v>
      </c>
      <c r="B145" s="1134"/>
      <c r="C145" s="395" t="s">
        <v>1544</v>
      </c>
      <c r="D145" s="375">
        <v>2832.44787</v>
      </c>
      <c r="E145" s="385">
        <v>0</v>
      </c>
      <c r="F145" s="527">
        <v>0</v>
      </c>
      <c r="G145" s="512">
        <v>2832.44787</v>
      </c>
      <c r="H145" s="510">
        <v>2832.44787</v>
      </c>
      <c r="I145" s="378">
        <v>0</v>
      </c>
      <c r="J145" s="528">
        <v>0</v>
      </c>
      <c r="K145" s="520">
        <v>0</v>
      </c>
      <c r="L145" s="377">
        <v>0</v>
      </c>
      <c r="M145" s="377">
        <v>0</v>
      </c>
      <c r="N145" s="509">
        <v>0</v>
      </c>
      <c r="O145" s="520">
        <v>0</v>
      </c>
      <c r="P145" s="377">
        <v>0</v>
      </c>
      <c r="Q145" s="509">
        <v>0</v>
      </c>
      <c r="R145" s="386" t="s">
        <v>70</v>
      </c>
    </row>
    <row r="146" spans="1:18" ht="34.5" customHeight="1" x14ac:dyDescent="0.2">
      <c r="A146" s="405">
        <v>5894</v>
      </c>
      <c r="B146" s="1134"/>
      <c r="C146" s="395" t="s">
        <v>1227</v>
      </c>
      <c r="D146" s="375">
        <v>3491</v>
      </c>
      <c r="E146" s="385">
        <v>0</v>
      </c>
      <c r="F146" s="527">
        <v>0</v>
      </c>
      <c r="G146" s="512">
        <v>3400</v>
      </c>
      <c r="H146" s="510">
        <v>3400</v>
      </c>
      <c r="I146" s="378">
        <v>0</v>
      </c>
      <c r="J146" s="528">
        <v>0</v>
      </c>
      <c r="K146" s="520">
        <v>0</v>
      </c>
      <c r="L146" s="377">
        <v>0</v>
      </c>
      <c r="M146" s="377">
        <v>0</v>
      </c>
      <c r="N146" s="509">
        <v>0</v>
      </c>
      <c r="O146" s="520">
        <v>0</v>
      </c>
      <c r="P146" s="377">
        <v>0</v>
      </c>
      <c r="Q146" s="509">
        <v>0</v>
      </c>
      <c r="R146" s="534" t="s">
        <v>1132</v>
      </c>
    </row>
    <row r="147" spans="1:18" ht="31.5" x14ac:dyDescent="0.2">
      <c r="A147" s="405">
        <v>5895</v>
      </c>
      <c r="B147" s="1134"/>
      <c r="C147" s="395" t="s">
        <v>1228</v>
      </c>
      <c r="D147" s="375">
        <v>6242</v>
      </c>
      <c r="E147" s="385">
        <v>0</v>
      </c>
      <c r="F147" s="527">
        <v>0</v>
      </c>
      <c r="G147" s="512">
        <v>6241</v>
      </c>
      <c r="H147" s="510">
        <v>6241</v>
      </c>
      <c r="I147" s="378">
        <v>0</v>
      </c>
      <c r="J147" s="528">
        <v>0</v>
      </c>
      <c r="K147" s="520">
        <v>0</v>
      </c>
      <c r="L147" s="377">
        <v>0</v>
      </c>
      <c r="M147" s="377">
        <v>0</v>
      </c>
      <c r="N147" s="509">
        <v>0</v>
      </c>
      <c r="O147" s="520">
        <v>0</v>
      </c>
      <c r="P147" s="377">
        <v>0</v>
      </c>
      <c r="Q147" s="509">
        <v>0</v>
      </c>
      <c r="R147" s="534" t="s">
        <v>1132</v>
      </c>
    </row>
    <row r="148" spans="1:18" ht="34.5" customHeight="1" x14ac:dyDescent="0.2">
      <c r="A148" s="405">
        <v>5896</v>
      </c>
      <c r="B148" s="1134"/>
      <c r="C148" s="395" t="s">
        <v>1229</v>
      </c>
      <c r="D148" s="375">
        <v>5600.0081099999998</v>
      </c>
      <c r="E148" s="385">
        <v>0</v>
      </c>
      <c r="F148" s="527">
        <v>0</v>
      </c>
      <c r="G148" s="512">
        <v>3001.5281099999997</v>
      </c>
      <c r="H148" s="510">
        <v>3001.5281099999997</v>
      </c>
      <c r="I148" s="378">
        <v>0</v>
      </c>
      <c r="J148" s="528">
        <v>0</v>
      </c>
      <c r="K148" s="520">
        <v>1598.48</v>
      </c>
      <c r="L148" s="377">
        <v>1598.48</v>
      </c>
      <c r="M148" s="377">
        <v>0</v>
      </c>
      <c r="N148" s="509">
        <v>0</v>
      </c>
      <c r="O148" s="520">
        <v>0</v>
      </c>
      <c r="P148" s="377">
        <v>0</v>
      </c>
      <c r="Q148" s="509">
        <v>0</v>
      </c>
      <c r="R148" s="534" t="s">
        <v>1132</v>
      </c>
    </row>
    <row r="149" spans="1:18" ht="31.5" x14ac:dyDescent="0.2">
      <c r="A149" s="405">
        <v>5897</v>
      </c>
      <c r="B149" s="1134"/>
      <c r="C149" s="395" t="s">
        <v>1230</v>
      </c>
      <c r="D149" s="375">
        <v>2246</v>
      </c>
      <c r="E149" s="385">
        <v>0</v>
      </c>
      <c r="F149" s="527">
        <v>0</v>
      </c>
      <c r="G149" s="512">
        <v>2000</v>
      </c>
      <c r="H149" s="510">
        <v>2000</v>
      </c>
      <c r="I149" s="378">
        <v>0</v>
      </c>
      <c r="J149" s="528">
        <v>0</v>
      </c>
      <c r="K149" s="520">
        <v>0</v>
      </c>
      <c r="L149" s="377">
        <v>0</v>
      </c>
      <c r="M149" s="377">
        <v>0</v>
      </c>
      <c r="N149" s="509">
        <v>0</v>
      </c>
      <c r="O149" s="520">
        <v>0</v>
      </c>
      <c r="P149" s="377">
        <v>0</v>
      </c>
      <c r="Q149" s="509">
        <v>0</v>
      </c>
      <c r="R149" s="534" t="s">
        <v>1132</v>
      </c>
    </row>
    <row r="150" spans="1:18" ht="34.5" customHeight="1" x14ac:dyDescent="0.2">
      <c r="A150" s="405">
        <v>5898</v>
      </c>
      <c r="B150" s="1134"/>
      <c r="C150" s="395" t="s">
        <v>1231</v>
      </c>
      <c r="D150" s="375">
        <v>4253</v>
      </c>
      <c r="E150" s="385">
        <v>0</v>
      </c>
      <c r="F150" s="527">
        <v>0</v>
      </c>
      <c r="G150" s="512">
        <v>4000</v>
      </c>
      <c r="H150" s="510">
        <v>4000</v>
      </c>
      <c r="I150" s="378">
        <v>0</v>
      </c>
      <c r="J150" s="528">
        <v>0</v>
      </c>
      <c r="K150" s="520">
        <v>0</v>
      </c>
      <c r="L150" s="377">
        <v>0</v>
      </c>
      <c r="M150" s="377">
        <v>0</v>
      </c>
      <c r="N150" s="509">
        <v>0</v>
      </c>
      <c r="O150" s="520">
        <v>0</v>
      </c>
      <c r="P150" s="377">
        <v>0</v>
      </c>
      <c r="Q150" s="509">
        <v>0</v>
      </c>
      <c r="R150" s="534" t="s">
        <v>1132</v>
      </c>
    </row>
    <row r="151" spans="1:18" ht="34.5" customHeight="1" x14ac:dyDescent="0.2">
      <c r="A151" s="405">
        <v>5899</v>
      </c>
      <c r="B151" s="1134"/>
      <c r="C151" s="395" t="s">
        <v>1232</v>
      </c>
      <c r="D151" s="375">
        <v>3078</v>
      </c>
      <c r="E151" s="385">
        <v>0</v>
      </c>
      <c r="F151" s="527">
        <v>0</v>
      </c>
      <c r="G151" s="512">
        <v>2500</v>
      </c>
      <c r="H151" s="510">
        <v>2500</v>
      </c>
      <c r="I151" s="378">
        <v>0</v>
      </c>
      <c r="J151" s="528">
        <v>0</v>
      </c>
      <c r="K151" s="520">
        <v>0</v>
      </c>
      <c r="L151" s="377">
        <v>0</v>
      </c>
      <c r="M151" s="377">
        <v>0</v>
      </c>
      <c r="N151" s="509">
        <v>0</v>
      </c>
      <c r="O151" s="520">
        <v>0</v>
      </c>
      <c r="P151" s="377">
        <v>0</v>
      </c>
      <c r="Q151" s="509">
        <v>0</v>
      </c>
      <c r="R151" s="534" t="s">
        <v>1132</v>
      </c>
    </row>
    <row r="152" spans="1:18" ht="45" customHeight="1" x14ac:dyDescent="0.2">
      <c r="A152" s="405">
        <v>5900</v>
      </c>
      <c r="B152" s="1134"/>
      <c r="C152" s="395" t="s">
        <v>1233</v>
      </c>
      <c r="D152" s="375">
        <v>3850.1495299999997</v>
      </c>
      <c r="E152" s="385">
        <v>0</v>
      </c>
      <c r="F152" s="527">
        <v>0</v>
      </c>
      <c r="G152" s="512">
        <v>3850.1495299999997</v>
      </c>
      <c r="H152" s="510">
        <v>3850.1495299999997</v>
      </c>
      <c r="I152" s="378">
        <v>0</v>
      </c>
      <c r="J152" s="528">
        <v>0</v>
      </c>
      <c r="K152" s="520">
        <v>0</v>
      </c>
      <c r="L152" s="377">
        <v>0</v>
      </c>
      <c r="M152" s="377">
        <v>0</v>
      </c>
      <c r="N152" s="509">
        <v>0</v>
      </c>
      <c r="O152" s="520">
        <v>0</v>
      </c>
      <c r="P152" s="377">
        <v>0</v>
      </c>
      <c r="Q152" s="509">
        <v>0</v>
      </c>
      <c r="R152" s="386" t="s">
        <v>70</v>
      </c>
    </row>
    <row r="153" spans="1:18" ht="34.5" customHeight="1" x14ac:dyDescent="0.2">
      <c r="A153" s="405">
        <v>5901</v>
      </c>
      <c r="B153" s="1134"/>
      <c r="C153" s="395" t="s">
        <v>1234</v>
      </c>
      <c r="D153" s="375">
        <v>2113</v>
      </c>
      <c r="E153" s="385">
        <v>0</v>
      </c>
      <c r="F153" s="527">
        <v>0</v>
      </c>
      <c r="G153" s="512">
        <v>2000</v>
      </c>
      <c r="H153" s="510">
        <v>2000</v>
      </c>
      <c r="I153" s="378">
        <v>0</v>
      </c>
      <c r="J153" s="528">
        <v>0</v>
      </c>
      <c r="K153" s="520">
        <v>0</v>
      </c>
      <c r="L153" s="377">
        <v>0</v>
      </c>
      <c r="M153" s="377">
        <v>0</v>
      </c>
      <c r="N153" s="509">
        <v>0</v>
      </c>
      <c r="O153" s="520">
        <v>0</v>
      </c>
      <c r="P153" s="377">
        <v>0</v>
      </c>
      <c r="Q153" s="509">
        <v>0</v>
      </c>
      <c r="R153" s="534" t="s">
        <v>1132</v>
      </c>
    </row>
    <row r="154" spans="1:18" ht="31.5" x14ac:dyDescent="0.2">
      <c r="A154" s="405">
        <v>5902</v>
      </c>
      <c r="B154" s="1134"/>
      <c r="C154" s="395" t="s">
        <v>1235</v>
      </c>
      <c r="D154" s="375">
        <v>2391</v>
      </c>
      <c r="E154" s="385">
        <v>0</v>
      </c>
      <c r="F154" s="527">
        <v>0</v>
      </c>
      <c r="G154" s="512">
        <v>2350</v>
      </c>
      <c r="H154" s="510">
        <v>2350</v>
      </c>
      <c r="I154" s="378">
        <v>0</v>
      </c>
      <c r="J154" s="528">
        <v>0</v>
      </c>
      <c r="K154" s="520">
        <v>0</v>
      </c>
      <c r="L154" s="377">
        <v>0</v>
      </c>
      <c r="M154" s="377">
        <v>0</v>
      </c>
      <c r="N154" s="509">
        <v>0</v>
      </c>
      <c r="O154" s="520">
        <v>0</v>
      </c>
      <c r="P154" s="377">
        <v>0</v>
      </c>
      <c r="Q154" s="509">
        <v>0</v>
      </c>
      <c r="R154" s="534" t="s">
        <v>1132</v>
      </c>
    </row>
    <row r="155" spans="1:18" ht="34.5" customHeight="1" x14ac:dyDescent="0.2">
      <c r="A155" s="405">
        <v>5903</v>
      </c>
      <c r="B155" s="1134"/>
      <c r="C155" s="395" t="s">
        <v>1236</v>
      </c>
      <c r="D155" s="375">
        <v>1225.576</v>
      </c>
      <c r="E155" s="385">
        <v>0</v>
      </c>
      <c r="F155" s="527">
        <v>0</v>
      </c>
      <c r="G155" s="512">
        <v>1225.576</v>
      </c>
      <c r="H155" s="510">
        <v>1225.576</v>
      </c>
      <c r="I155" s="378">
        <v>0</v>
      </c>
      <c r="J155" s="528">
        <v>0</v>
      </c>
      <c r="K155" s="520">
        <v>0</v>
      </c>
      <c r="L155" s="377">
        <v>0</v>
      </c>
      <c r="M155" s="377">
        <v>0</v>
      </c>
      <c r="N155" s="509">
        <v>0</v>
      </c>
      <c r="O155" s="520">
        <v>0</v>
      </c>
      <c r="P155" s="377">
        <v>0</v>
      </c>
      <c r="Q155" s="509">
        <v>0</v>
      </c>
      <c r="R155" s="400" t="s">
        <v>70</v>
      </c>
    </row>
    <row r="156" spans="1:18" ht="34.5" customHeight="1" x14ac:dyDescent="0.2">
      <c r="A156" s="405">
        <v>5904</v>
      </c>
      <c r="B156" s="1134"/>
      <c r="C156" s="395" t="s">
        <v>1237</v>
      </c>
      <c r="D156" s="375">
        <v>219.84869</v>
      </c>
      <c r="E156" s="385">
        <v>0</v>
      </c>
      <c r="F156" s="527">
        <v>0</v>
      </c>
      <c r="G156" s="512">
        <v>219.84869</v>
      </c>
      <c r="H156" s="510">
        <v>219.84869</v>
      </c>
      <c r="I156" s="378">
        <v>0</v>
      </c>
      <c r="J156" s="528">
        <v>0</v>
      </c>
      <c r="K156" s="520">
        <v>0</v>
      </c>
      <c r="L156" s="377">
        <v>0</v>
      </c>
      <c r="M156" s="377">
        <v>0</v>
      </c>
      <c r="N156" s="509">
        <v>0</v>
      </c>
      <c r="O156" s="520">
        <v>0</v>
      </c>
      <c r="P156" s="377">
        <v>0</v>
      </c>
      <c r="Q156" s="509">
        <v>0</v>
      </c>
      <c r="R156" s="400" t="s">
        <v>70</v>
      </c>
    </row>
    <row r="157" spans="1:18" ht="34.5" customHeight="1" x14ac:dyDescent="0.2">
      <c r="A157" s="405">
        <v>5905</v>
      </c>
      <c r="B157" s="1134"/>
      <c r="C157" s="395" t="s">
        <v>1238</v>
      </c>
      <c r="D157" s="375">
        <v>1000.00495</v>
      </c>
      <c r="E157" s="385">
        <v>0</v>
      </c>
      <c r="F157" s="527">
        <v>0</v>
      </c>
      <c r="G157" s="512">
        <v>620.20494999999994</v>
      </c>
      <c r="H157" s="510">
        <v>620.20494999999994</v>
      </c>
      <c r="I157" s="378">
        <v>0</v>
      </c>
      <c r="J157" s="528">
        <v>0</v>
      </c>
      <c r="K157" s="520">
        <v>379.8</v>
      </c>
      <c r="L157" s="377">
        <v>379.8</v>
      </c>
      <c r="M157" s="377">
        <v>0</v>
      </c>
      <c r="N157" s="509">
        <v>0</v>
      </c>
      <c r="O157" s="520">
        <v>0</v>
      </c>
      <c r="P157" s="377">
        <v>0</v>
      </c>
      <c r="Q157" s="509">
        <v>0</v>
      </c>
      <c r="R157" s="400" t="s">
        <v>70</v>
      </c>
    </row>
    <row r="158" spans="1:18" ht="34.5" customHeight="1" x14ac:dyDescent="0.2">
      <c r="A158" s="405">
        <v>5906</v>
      </c>
      <c r="B158" s="1134"/>
      <c r="C158" s="395" t="s">
        <v>1239</v>
      </c>
      <c r="D158" s="375">
        <v>1449</v>
      </c>
      <c r="E158" s="385">
        <v>0</v>
      </c>
      <c r="F158" s="527">
        <v>0</v>
      </c>
      <c r="G158" s="512">
        <v>1300</v>
      </c>
      <c r="H158" s="510">
        <v>1300</v>
      </c>
      <c r="I158" s="378">
        <v>0</v>
      </c>
      <c r="J158" s="528">
        <v>0</v>
      </c>
      <c r="K158" s="520">
        <v>0</v>
      </c>
      <c r="L158" s="377">
        <v>0</v>
      </c>
      <c r="M158" s="377">
        <v>0</v>
      </c>
      <c r="N158" s="509">
        <v>0</v>
      </c>
      <c r="O158" s="520">
        <v>0</v>
      </c>
      <c r="P158" s="377">
        <v>0</v>
      </c>
      <c r="Q158" s="509">
        <v>0</v>
      </c>
      <c r="R158" s="534" t="s">
        <v>1132</v>
      </c>
    </row>
    <row r="159" spans="1:18" ht="31.5" x14ac:dyDescent="0.2">
      <c r="A159" s="405">
        <v>5907</v>
      </c>
      <c r="B159" s="1134"/>
      <c r="C159" s="395" t="s">
        <v>1240</v>
      </c>
      <c r="D159" s="375">
        <v>2193.6534999999999</v>
      </c>
      <c r="E159" s="385">
        <v>0</v>
      </c>
      <c r="F159" s="527">
        <v>0</v>
      </c>
      <c r="G159" s="512">
        <v>2193.6534999999999</v>
      </c>
      <c r="H159" s="510">
        <v>2193.6534999999999</v>
      </c>
      <c r="I159" s="378">
        <v>0</v>
      </c>
      <c r="J159" s="528">
        <v>0</v>
      </c>
      <c r="K159" s="520">
        <v>0</v>
      </c>
      <c r="L159" s="377">
        <v>0</v>
      </c>
      <c r="M159" s="377">
        <v>0</v>
      </c>
      <c r="N159" s="509">
        <v>0</v>
      </c>
      <c r="O159" s="520">
        <v>0</v>
      </c>
      <c r="P159" s="377">
        <v>0</v>
      </c>
      <c r="Q159" s="509">
        <v>0</v>
      </c>
      <c r="R159" s="400" t="s">
        <v>70</v>
      </c>
    </row>
    <row r="160" spans="1:18" ht="42" x14ac:dyDescent="0.2">
      <c r="A160" s="405">
        <v>5909</v>
      </c>
      <c r="B160" s="1134"/>
      <c r="C160" s="395" t="s">
        <v>1241</v>
      </c>
      <c r="D160" s="375">
        <v>5016.8441299999995</v>
      </c>
      <c r="E160" s="385">
        <v>0</v>
      </c>
      <c r="F160" s="527">
        <v>0</v>
      </c>
      <c r="G160" s="512">
        <v>5016.8441299999995</v>
      </c>
      <c r="H160" s="510">
        <v>5016.8441299999995</v>
      </c>
      <c r="I160" s="378">
        <v>0</v>
      </c>
      <c r="J160" s="528">
        <v>0</v>
      </c>
      <c r="K160" s="520">
        <v>0</v>
      </c>
      <c r="L160" s="377">
        <v>0</v>
      </c>
      <c r="M160" s="377">
        <v>0</v>
      </c>
      <c r="N160" s="509">
        <v>0</v>
      </c>
      <c r="O160" s="520">
        <v>0</v>
      </c>
      <c r="P160" s="377">
        <v>0</v>
      </c>
      <c r="Q160" s="509">
        <v>0</v>
      </c>
      <c r="R160" s="400" t="s">
        <v>70</v>
      </c>
    </row>
    <row r="161" spans="1:18" ht="31.5" x14ac:dyDescent="0.2">
      <c r="A161" s="405">
        <v>5910</v>
      </c>
      <c r="B161" s="1134"/>
      <c r="C161" s="395" t="s">
        <v>1242</v>
      </c>
      <c r="D161" s="375">
        <v>3289</v>
      </c>
      <c r="E161" s="385">
        <v>0</v>
      </c>
      <c r="F161" s="527">
        <v>0</v>
      </c>
      <c r="G161" s="512">
        <v>2000</v>
      </c>
      <c r="H161" s="510">
        <v>2000</v>
      </c>
      <c r="I161" s="378">
        <v>0</v>
      </c>
      <c r="J161" s="528">
        <v>0</v>
      </c>
      <c r="K161" s="520">
        <v>0</v>
      </c>
      <c r="L161" s="377">
        <v>0</v>
      </c>
      <c r="M161" s="377">
        <v>0</v>
      </c>
      <c r="N161" s="509">
        <v>0</v>
      </c>
      <c r="O161" s="520">
        <v>0</v>
      </c>
      <c r="P161" s="377">
        <v>0</v>
      </c>
      <c r="Q161" s="509">
        <v>0</v>
      </c>
      <c r="R161" s="534" t="s">
        <v>1132</v>
      </c>
    </row>
    <row r="162" spans="1:18" ht="34.5" customHeight="1" x14ac:dyDescent="0.2">
      <c r="A162" s="405">
        <v>5911</v>
      </c>
      <c r="B162" s="1134"/>
      <c r="C162" s="395" t="s">
        <v>1243</v>
      </c>
      <c r="D162" s="375">
        <v>1489</v>
      </c>
      <c r="E162" s="385">
        <v>0</v>
      </c>
      <c r="F162" s="527">
        <v>0</v>
      </c>
      <c r="G162" s="512">
        <v>1200</v>
      </c>
      <c r="H162" s="510">
        <v>1200</v>
      </c>
      <c r="I162" s="378">
        <v>0</v>
      </c>
      <c r="J162" s="528">
        <v>0</v>
      </c>
      <c r="K162" s="520">
        <v>0</v>
      </c>
      <c r="L162" s="377">
        <v>0</v>
      </c>
      <c r="M162" s="377">
        <v>0</v>
      </c>
      <c r="N162" s="509">
        <v>0</v>
      </c>
      <c r="O162" s="520">
        <v>0</v>
      </c>
      <c r="P162" s="377">
        <v>0</v>
      </c>
      <c r="Q162" s="509">
        <v>0</v>
      </c>
      <c r="R162" s="386" t="s">
        <v>70</v>
      </c>
    </row>
    <row r="163" spans="1:18" ht="31.5" x14ac:dyDescent="0.2">
      <c r="A163" s="405">
        <v>5917</v>
      </c>
      <c r="B163" s="1134"/>
      <c r="C163" s="580" t="s">
        <v>1244</v>
      </c>
      <c r="D163" s="581">
        <v>1105.4885400000001</v>
      </c>
      <c r="E163" s="377">
        <v>0</v>
      </c>
      <c r="F163" s="527">
        <v>0</v>
      </c>
      <c r="G163" s="512">
        <v>1066.4885400000001</v>
      </c>
      <c r="H163" s="510">
        <v>1066.4885400000001</v>
      </c>
      <c r="I163" s="378">
        <v>0</v>
      </c>
      <c r="J163" s="528">
        <v>0</v>
      </c>
      <c r="K163" s="520">
        <v>0</v>
      </c>
      <c r="L163" s="377">
        <v>0</v>
      </c>
      <c r="M163" s="377">
        <v>0</v>
      </c>
      <c r="N163" s="509">
        <v>0</v>
      </c>
      <c r="O163" s="520">
        <v>0</v>
      </c>
      <c r="P163" s="377">
        <v>0</v>
      </c>
      <c r="Q163" s="509">
        <v>0</v>
      </c>
      <c r="R163" s="534" t="s">
        <v>1132</v>
      </c>
    </row>
    <row r="164" spans="1:18" ht="34.5" customHeight="1" x14ac:dyDescent="0.2">
      <c r="A164" s="405">
        <v>5927</v>
      </c>
      <c r="B164" s="1134"/>
      <c r="C164" s="577" t="s">
        <v>1245</v>
      </c>
      <c r="D164" s="563">
        <v>5200</v>
      </c>
      <c r="E164" s="571">
        <v>0</v>
      </c>
      <c r="F164" s="565">
        <v>0</v>
      </c>
      <c r="G164" s="566">
        <v>169.4</v>
      </c>
      <c r="H164" s="567">
        <v>169.4</v>
      </c>
      <c r="I164" s="568">
        <v>0</v>
      </c>
      <c r="J164" s="569">
        <v>0</v>
      </c>
      <c r="K164" s="570">
        <v>5030.6000000000004</v>
      </c>
      <c r="L164" s="571">
        <v>5030.6000000000004</v>
      </c>
      <c r="M164" s="571">
        <v>0</v>
      </c>
      <c r="N164" s="572">
        <v>0</v>
      </c>
      <c r="O164" s="570">
        <v>0</v>
      </c>
      <c r="P164" s="571">
        <v>0</v>
      </c>
      <c r="Q164" s="572">
        <v>0</v>
      </c>
      <c r="R164" s="584" t="s">
        <v>70</v>
      </c>
    </row>
    <row r="165" spans="1:18" ht="34.5" customHeight="1" x14ac:dyDescent="0.2">
      <c r="A165" s="405">
        <v>5928</v>
      </c>
      <c r="B165" s="1134"/>
      <c r="C165" s="395" t="s">
        <v>1246</v>
      </c>
      <c r="D165" s="375">
        <v>6754.7804400000005</v>
      </c>
      <c r="E165" s="377">
        <v>0</v>
      </c>
      <c r="F165" s="527">
        <v>0</v>
      </c>
      <c r="G165" s="512">
        <v>4995.7804400000005</v>
      </c>
      <c r="H165" s="510">
        <v>4995.7804400000005</v>
      </c>
      <c r="I165" s="378">
        <v>0</v>
      </c>
      <c r="J165" s="528">
        <v>0</v>
      </c>
      <c r="K165" s="520">
        <v>0</v>
      </c>
      <c r="L165" s="377">
        <v>0</v>
      </c>
      <c r="M165" s="377">
        <v>0</v>
      </c>
      <c r="N165" s="509">
        <v>0</v>
      </c>
      <c r="O165" s="520">
        <v>0</v>
      </c>
      <c r="P165" s="377">
        <v>0</v>
      </c>
      <c r="Q165" s="509">
        <v>0</v>
      </c>
      <c r="R165" s="534" t="s">
        <v>1132</v>
      </c>
    </row>
    <row r="166" spans="1:18" ht="31.5" x14ac:dyDescent="0.2">
      <c r="A166" s="405">
        <v>5929</v>
      </c>
      <c r="B166" s="1134"/>
      <c r="C166" s="395" t="s">
        <v>1247</v>
      </c>
      <c r="D166" s="375">
        <v>2663</v>
      </c>
      <c r="E166" s="377">
        <v>0</v>
      </c>
      <c r="F166" s="527">
        <v>0</v>
      </c>
      <c r="G166" s="512">
        <v>2000</v>
      </c>
      <c r="H166" s="510">
        <v>2000</v>
      </c>
      <c r="I166" s="378">
        <v>0</v>
      </c>
      <c r="J166" s="528">
        <v>0</v>
      </c>
      <c r="K166" s="520">
        <v>0</v>
      </c>
      <c r="L166" s="377">
        <v>0</v>
      </c>
      <c r="M166" s="377">
        <v>0</v>
      </c>
      <c r="N166" s="509">
        <v>0</v>
      </c>
      <c r="O166" s="520">
        <v>0</v>
      </c>
      <c r="P166" s="377">
        <v>0</v>
      </c>
      <c r="Q166" s="509">
        <v>0</v>
      </c>
      <c r="R166" s="534" t="s">
        <v>1132</v>
      </c>
    </row>
    <row r="167" spans="1:18" ht="34.5" customHeight="1" x14ac:dyDescent="0.2">
      <c r="A167" s="405">
        <v>5930</v>
      </c>
      <c r="B167" s="1134"/>
      <c r="C167" s="395" t="s">
        <v>1248</v>
      </c>
      <c r="D167" s="375">
        <v>496.30732</v>
      </c>
      <c r="E167" s="377">
        <v>0</v>
      </c>
      <c r="F167" s="527">
        <v>0</v>
      </c>
      <c r="G167" s="512">
        <v>496.30732</v>
      </c>
      <c r="H167" s="510">
        <v>496.30732</v>
      </c>
      <c r="I167" s="378">
        <v>0</v>
      </c>
      <c r="J167" s="528">
        <v>0</v>
      </c>
      <c r="K167" s="520">
        <v>0</v>
      </c>
      <c r="L167" s="377">
        <v>0</v>
      </c>
      <c r="M167" s="377">
        <v>0</v>
      </c>
      <c r="N167" s="509">
        <v>0</v>
      </c>
      <c r="O167" s="520">
        <v>0</v>
      </c>
      <c r="P167" s="377">
        <v>0</v>
      </c>
      <c r="Q167" s="509">
        <v>0</v>
      </c>
      <c r="R167" s="410" t="s">
        <v>70</v>
      </c>
    </row>
    <row r="168" spans="1:18" ht="34.5" customHeight="1" x14ac:dyDescent="0.2">
      <c r="A168" s="405">
        <v>5941</v>
      </c>
      <c r="B168" s="1134"/>
      <c r="C168" s="395" t="s">
        <v>1249</v>
      </c>
      <c r="D168" s="375">
        <v>3000</v>
      </c>
      <c r="E168" s="377">
        <v>0</v>
      </c>
      <c r="F168" s="527">
        <v>0</v>
      </c>
      <c r="G168" s="512">
        <v>83.49</v>
      </c>
      <c r="H168" s="510">
        <v>83.49</v>
      </c>
      <c r="I168" s="378">
        <v>0</v>
      </c>
      <c r="J168" s="528">
        <v>0</v>
      </c>
      <c r="K168" s="520">
        <v>2916.51</v>
      </c>
      <c r="L168" s="377">
        <v>2916.51</v>
      </c>
      <c r="M168" s="377">
        <v>0</v>
      </c>
      <c r="N168" s="509">
        <v>0</v>
      </c>
      <c r="O168" s="520">
        <v>0</v>
      </c>
      <c r="P168" s="377">
        <v>0</v>
      </c>
      <c r="Q168" s="509">
        <v>0</v>
      </c>
      <c r="R168" s="410" t="s">
        <v>70</v>
      </c>
    </row>
    <row r="169" spans="1:18" ht="34.5" customHeight="1" x14ac:dyDescent="0.2">
      <c r="A169" s="405">
        <v>5948</v>
      </c>
      <c r="B169" s="1134"/>
      <c r="C169" s="395" t="s">
        <v>1250</v>
      </c>
      <c r="D169" s="375">
        <v>1195.8756799999999</v>
      </c>
      <c r="E169" s="377">
        <v>0</v>
      </c>
      <c r="F169" s="527">
        <v>0</v>
      </c>
      <c r="G169" s="512">
        <v>1134.8756799999999</v>
      </c>
      <c r="H169" s="510">
        <v>1134.8756799999999</v>
      </c>
      <c r="I169" s="378">
        <v>0</v>
      </c>
      <c r="J169" s="528">
        <v>0</v>
      </c>
      <c r="K169" s="520">
        <v>0</v>
      </c>
      <c r="L169" s="377">
        <v>0</v>
      </c>
      <c r="M169" s="377">
        <v>0</v>
      </c>
      <c r="N169" s="509">
        <v>0</v>
      </c>
      <c r="O169" s="520">
        <v>0</v>
      </c>
      <c r="P169" s="385">
        <v>0</v>
      </c>
      <c r="Q169" s="522">
        <v>0</v>
      </c>
      <c r="R169" s="534" t="s">
        <v>1132</v>
      </c>
    </row>
    <row r="170" spans="1:18" ht="34.5" customHeight="1" x14ac:dyDescent="0.2">
      <c r="A170" s="405">
        <v>5996</v>
      </c>
      <c r="B170" s="1134"/>
      <c r="C170" s="395" t="s">
        <v>1251</v>
      </c>
      <c r="D170" s="375">
        <v>303</v>
      </c>
      <c r="E170" s="377">
        <v>0</v>
      </c>
      <c r="F170" s="527">
        <v>0</v>
      </c>
      <c r="G170" s="512">
        <v>300</v>
      </c>
      <c r="H170" s="510">
        <v>300</v>
      </c>
      <c r="I170" s="378">
        <v>0</v>
      </c>
      <c r="J170" s="528">
        <v>0</v>
      </c>
      <c r="K170" s="520">
        <v>0</v>
      </c>
      <c r="L170" s="377">
        <v>0</v>
      </c>
      <c r="M170" s="377">
        <v>0</v>
      </c>
      <c r="N170" s="509">
        <v>0</v>
      </c>
      <c r="O170" s="520">
        <v>0</v>
      </c>
      <c r="P170" s="385">
        <v>0</v>
      </c>
      <c r="Q170" s="522">
        <v>0</v>
      </c>
      <c r="R170" s="534" t="s">
        <v>1132</v>
      </c>
    </row>
    <row r="171" spans="1:18" ht="35.25" customHeight="1" thickBot="1" x14ac:dyDescent="0.25">
      <c r="A171" s="405">
        <v>5997</v>
      </c>
      <c r="B171" s="1135"/>
      <c r="C171" s="395" t="s">
        <v>1252</v>
      </c>
      <c r="D171" s="375">
        <v>1000.0036</v>
      </c>
      <c r="E171" s="385">
        <v>0</v>
      </c>
      <c r="F171" s="533">
        <v>0</v>
      </c>
      <c r="G171" s="512">
        <v>167.95359999999999</v>
      </c>
      <c r="H171" s="510">
        <v>167.95359999999999</v>
      </c>
      <c r="I171" s="378">
        <v>0</v>
      </c>
      <c r="J171" s="528">
        <v>0</v>
      </c>
      <c r="K171" s="520">
        <v>832.05</v>
      </c>
      <c r="L171" s="377">
        <v>832.05</v>
      </c>
      <c r="M171" s="377">
        <v>0</v>
      </c>
      <c r="N171" s="509">
        <v>0</v>
      </c>
      <c r="O171" s="520">
        <v>0</v>
      </c>
      <c r="P171" s="385">
        <v>0</v>
      </c>
      <c r="Q171" s="522">
        <v>0</v>
      </c>
      <c r="R171" s="400" t="s">
        <v>70</v>
      </c>
    </row>
    <row r="172" spans="1:18" ht="15.75" customHeight="1" thickBot="1" x14ac:dyDescent="0.25">
      <c r="A172" s="380"/>
      <c r="B172" s="1081" t="s">
        <v>1253</v>
      </c>
      <c r="C172" s="1082"/>
      <c r="D172" s="381">
        <f>SUM(D88:D171)</f>
        <v>1313026.8597099998</v>
      </c>
      <c r="E172" s="523">
        <f t="shared" ref="E172:Q172" si="6">SUM(E88:E171)</f>
        <v>34113.538659999998</v>
      </c>
      <c r="F172" s="525">
        <f t="shared" si="6"/>
        <v>71930.891799999998</v>
      </c>
      <c r="G172" s="381">
        <f t="shared" si="6"/>
        <v>288810.82925000007</v>
      </c>
      <c r="H172" s="539">
        <f t="shared" si="6"/>
        <v>285363.55925000005</v>
      </c>
      <c r="I172" s="526">
        <f t="shared" si="6"/>
        <v>3447.27</v>
      </c>
      <c r="J172" s="525">
        <f t="shared" si="6"/>
        <v>0</v>
      </c>
      <c r="K172" s="523">
        <f t="shared" si="6"/>
        <v>391051.6</v>
      </c>
      <c r="L172" s="526">
        <f t="shared" si="6"/>
        <v>391051.6</v>
      </c>
      <c r="M172" s="526">
        <f t="shared" si="6"/>
        <v>0</v>
      </c>
      <c r="N172" s="524">
        <f t="shared" si="6"/>
        <v>0</v>
      </c>
      <c r="O172" s="523">
        <f t="shared" si="6"/>
        <v>348102</v>
      </c>
      <c r="P172" s="525">
        <f t="shared" si="6"/>
        <v>150800</v>
      </c>
      <c r="Q172" s="524">
        <f t="shared" si="6"/>
        <v>0</v>
      </c>
      <c r="R172" s="387"/>
    </row>
    <row r="173" spans="1:18" ht="18" customHeight="1" thickBot="1" x14ac:dyDescent="0.2">
      <c r="A173" s="372"/>
      <c r="B173" s="1095" t="s">
        <v>1254</v>
      </c>
      <c r="C173" s="1096"/>
      <c r="D173" s="1096"/>
      <c r="E173" s="1096"/>
      <c r="F173" s="1096"/>
      <c r="G173" s="1096"/>
      <c r="H173" s="1096"/>
      <c r="I173" s="1096"/>
      <c r="J173" s="1096"/>
      <c r="K173" s="1096"/>
      <c r="L173" s="1096"/>
      <c r="M173" s="1096"/>
      <c r="N173" s="1096"/>
      <c r="O173" s="1096"/>
      <c r="P173" s="1096"/>
      <c r="Q173" s="1096"/>
      <c r="R173" s="1097"/>
    </row>
    <row r="174" spans="1:18" ht="24" customHeight="1" x14ac:dyDescent="0.2">
      <c r="A174" s="389">
        <v>4057</v>
      </c>
      <c r="B174" s="1128"/>
      <c r="C174" s="395" t="s">
        <v>1545</v>
      </c>
      <c r="D174" s="375">
        <v>5500.0085899999995</v>
      </c>
      <c r="E174" s="376">
        <v>0</v>
      </c>
      <c r="F174" s="527">
        <v>0</v>
      </c>
      <c r="G174" s="511">
        <v>2908.2585899999999</v>
      </c>
      <c r="H174" s="510">
        <v>2908.2585899999999</v>
      </c>
      <c r="I174" s="378">
        <v>0</v>
      </c>
      <c r="J174" s="528">
        <v>0</v>
      </c>
      <c r="K174" s="518">
        <v>2591.75</v>
      </c>
      <c r="L174" s="519">
        <v>2591.75</v>
      </c>
      <c r="M174" s="519">
        <v>0</v>
      </c>
      <c r="N174" s="507">
        <v>0</v>
      </c>
      <c r="O174" s="518">
        <v>0</v>
      </c>
      <c r="P174" s="543">
        <v>0</v>
      </c>
      <c r="Q174" s="544">
        <v>0</v>
      </c>
      <c r="R174" s="534" t="s">
        <v>70</v>
      </c>
    </row>
    <row r="175" spans="1:18" ht="12.75" customHeight="1" x14ac:dyDescent="0.2">
      <c r="A175" s="389">
        <v>4058</v>
      </c>
      <c r="B175" s="1129"/>
      <c r="C175" s="395" t="s">
        <v>1255</v>
      </c>
      <c r="D175" s="375">
        <v>1250</v>
      </c>
      <c r="E175" s="376">
        <v>0</v>
      </c>
      <c r="F175" s="527">
        <v>0</v>
      </c>
      <c r="G175" s="512">
        <v>53.97</v>
      </c>
      <c r="H175" s="510">
        <v>53.97</v>
      </c>
      <c r="I175" s="378">
        <v>0</v>
      </c>
      <c r="J175" s="528">
        <v>0</v>
      </c>
      <c r="K175" s="520">
        <v>1196.03</v>
      </c>
      <c r="L175" s="377">
        <v>1196.03</v>
      </c>
      <c r="M175" s="377">
        <v>0</v>
      </c>
      <c r="N175" s="509">
        <v>0</v>
      </c>
      <c r="O175" s="520">
        <v>0</v>
      </c>
      <c r="P175" s="399">
        <v>0</v>
      </c>
      <c r="Q175" s="545">
        <v>0</v>
      </c>
      <c r="R175" s="534" t="s">
        <v>70</v>
      </c>
    </row>
    <row r="176" spans="1:18" ht="24" customHeight="1" x14ac:dyDescent="0.2">
      <c r="A176" s="389">
        <v>4181</v>
      </c>
      <c r="B176" s="1129"/>
      <c r="C176" s="395" t="s">
        <v>1256</v>
      </c>
      <c r="D176" s="375">
        <v>2000.0040000000001</v>
      </c>
      <c r="E176" s="376">
        <v>0</v>
      </c>
      <c r="F176" s="527">
        <v>0</v>
      </c>
      <c r="G176" s="512">
        <v>87.603999999999999</v>
      </c>
      <c r="H176" s="510">
        <v>87.603999999999999</v>
      </c>
      <c r="I176" s="378">
        <v>0</v>
      </c>
      <c r="J176" s="528">
        <v>0</v>
      </c>
      <c r="K176" s="520">
        <v>1912.4</v>
      </c>
      <c r="L176" s="377">
        <v>1912.4</v>
      </c>
      <c r="M176" s="377">
        <v>0</v>
      </c>
      <c r="N176" s="509">
        <v>0</v>
      </c>
      <c r="O176" s="520">
        <v>0</v>
      </c>
      <c r="P176" s="377">
        <v>0</v>
      </c>
      <c r="Q176" s="509">
        <v>0</v>
      </c>
      <c r="R176" s="540" t="s">
        <v>70</v>
      </c>
    </row>
    <row r="177" spans="1:18" ht="24" customHeight="1" x14ac:dyDescent="0.2">
      <c r="A177" s="389">
        <v>4496</v>
      </c>
      <c r="B177" s="1129"/>
      <c r="C177" s="395" t="s">
        <v>1257</v>
      </c>
      <c r="D177" s="375">
        <v>45000.008350000004</v>
      </c>
      <c r="E177" s="376">
        <v>0</v>
      </c>
      <c r="F177" s="527">
        <v>0</v>
      </c>
      <c r="G177" s="512">
        <v>369.81834999999995</v>
      </c>
      <c r="H177" s="510">
        <v>369.81834999999995</v>
      </c>
      <c r="I177" s="378">
        <v>0</v>
      </c>
      <c r="J177" s="528">
        <v>0</v>
      </c>
      <c r="K177" s="520">
        <v>23630.19</v>
      </c>
      <c r="L177" s="377">
        <v>23630.19</v>
      </c>
      <c r="M177" s="377">
        <v>0</v>
      </c>
      <c r="N177" s="509">
        <v>0</v>
      </c>
      <c r="O177" s="520">
        <v>21000</v>
      </c>
      <c r="P177" s="377">
        <v>0</v>
      </c>
      <c r="Q177" s="509">
        <v>0</v>
      </c>
      <c r="R177" s="541" t="s">
        <v>70</v>
      </c>
    </row>
    <row r="178" spans="1:18" ht="24" customHeight="1" x14ac:dyDescent="0.2">
      <c r="A178" s="405">
        <v>4771</v>
      </c>
      <c r="B178" s="1129"/>
      <c r="C178" s="395" t="s">
        <v>1258</v>
      </c>
      <c r="D178" s="375">
        <v>4231.00713</v>
      </c>
      <c r="E178" s="376">
        <v>0</v>
      </c>
      <c r="F178" s="527">
        <v>0</v>
      </c>
      <c r="G178" s="512">
        <v>2031.00713</v>
      </c>
      <c r="H178" s="510">
        <v>2031.00713</v>
      </c>
      <c r="I178" s="378">
        <v>0</v>
      </c>
      <c r="J178" s="528">
        <v>0</v>
      </c>
      <c r="K178" s="520">
        <v>2200</v>
      </c>
      <c r="L178" s="377">
        <v>2200</v>
      </c>
      <c r="M178" s="377">
        <v>0</v>
      </c>
      <c r="N178" s="509">
        <v>0</v>
      </c>
      <c r="O178" s="520">
        <v>0</v>
      </c>
      <c r="P178" s="377">
        <v>0</v>
      </c>
      <c r="Q178" s="509">
        <v>0</v>
      </c>
      <c r="R178" s="540" t="s">
        <v>70</v>
      </c>
    </row>
    <row r="179" spans="1:18" ht="24" customHeight="1" x14ac:dyDescent="0.2">
      <c r="A179" s="405">
        <v>4887</v>
      </c>
      <c r="B179" s="1129"/>
      <c r="C179" s="395" t="s">
        <v>1259</v>
      </c>
      <c r="D179" s="375">
        <v>1711.4214999999999</v>
      </c>
      <c r="E179" s="376">
        <v>0</v>
      </c>
      <c r="F179" s="527">
        <v>0</v>
      </c>
      <c r="G179" s="512">
        <v>1711.4214999999999</v>
      </c>
      <c r="H179" s="510">
        <v>1711.4214999999999</v>
      </c>
      <c r="I179" s="378">
        <v>0</v>
      </c>
      <c r="J179" s="528">
        <v>0</v>
      </c>
      <c r="K179" s="520">
        <v>0</v>
      </c>
      <c r="L179" s="377">
        <v>0</v>
      </c>
      <c r="M179" s="377">
        <v>0</v>
      </c>
      <c r="N179" s="509">
        <v>0</v>
      </c>
      <c r="O179" s="520">
        <v>0</v>
      </c>
      <c r="P179" s="377">
        <v>0</v>
      </c>
      <c r="Q179" s="509">
        <v>0</v>
      </c>
      <c r="R179" s="540" t="s">
        <v>70</v>
      </c>
    </row>
    <row r="180" spans="1:18" ht="12.75" x14ac:dyDescent="0.2">
      <c r="A180" s="405">
        <v>4963</v>
      </c>
      <c r="B180" s="1129"/>
      <c r="C180" s="395" t="s">
        <v>1260</v>
      </c>
      <c r="D180" s="375">
        <v>1198.8546000000001</v>
      </c>
      <c r="E180" s="376">
        <v>0</v>
      </c>
      <c r="F180" s="527">
        <v>0</v>
      </c>
      <c r="G180" s="512">
        <v>1198.8546000000001</v>
      </c>
      <c r="H180" s="510">
        <v>1198.8546000000001</v>
      </c>
      <c r="I180" s="378">
        <v>0</v>
      </c>
      <c r="J180" s="528">
        <v>0</v>
      </c>
      <c r="K180" s="520">
        <v>0</v>
      </c>
      <c r="L180" s="377">
        <v>0</v>
      </c>
      <c r="M180" s="377">
        <v>0</v>
      </c>
      <c r="N180" s="509">
        <v>0</v>
      </c>
      <c r="O180" s="520">
        <v>0</v>
      </c>
      <c r="P180" s="377">
        <v>0</v>
      </c>
      <c r="Q180" s="509">
        <v>0</v>
      </c>
      <c r="R180" s="540" t="s">
        <v>70</v>
      </c>
    </row>
    <row r="181" spans="1:18" ht="67.5" customHeight="1" x14ac:dyDescent="0.2">
      <c r="A181" s="389">
        <v>5100</v>
      </c>
      <c r="B181" s="1129"/>
      <c r="C181" s="395" t="s">
        <v>1261</v>
      </c>
      <c r="D181" s="375">
        <v>344698.52541</v>
      </c>
      <c r="E181" s="376">
        <v>67343.282519999993</v>
      </c>
      <c r="F181" s="527">
        <v>1747.7393999999999</v>
      </c>
      <c r="G181" s="512">
        <v>4801.3634900000006</v>
      </c>
      <c r="H181" s="510">
        <v>4801.3634900000006</v>
      </c>
      <c r="I181" s="378">
        <v>0</v>
      </c>
      <c r="J181" s="528">
        <v>0</v>
      </c>
      <c r="K181" s="520">
        <v>61000.14</v>
      </c>
      <c r="L181" s="377">
        <v>61000.14</v>
      </c>
      <c r="M181" s="377">
        <v>0</v>
      </c>
      <c r="N181" s="509">
        <v>0</v>
      </c>
      <c r="O181" s="520">
        <v>16948</v>
      </c>
      <c r="P181" s="377">
        <v>17104</v>
      </c>
      <c r="Q181" s="509">
        <v>175754</v>
      </c>
      <c r="R181" s="540" t="s">
        <v>1262</v>
      </c>
    </row>
    <row r="182" spans="1:18" ht="24" customHeight="1" x14ac:dyDescent="0.2">
      <c r="A182" s="389">
        <v>5162</v>
      </c>
      <c r="B182" s="1129"/>
      <c r="C182" s="395" t="s">
        <v>1263</v>
      </c>
      <c r="D182" s="375">
        <v>12925.34577</v>
      </c>
      <c r="E182" s="376">
        <v>760.74277000000006</v>
      </c>
      <c r="F182" s="527">
        <v>6000</v>
      </c>
      <c r="G182" s="512">
        <v>6164.6030000000001</v>
      </c>
      <c r="H182" s="510">
        <v>6164.6030000000001</v>
      </c>
      <c r="I182" s="378">
        <v>0</v>
      </c>
      <c r="J182" s="528">
        <v>0</v>
      </c>
      <c r="K182" s="520">
        <v>0</v>
      </c>
      <c r="L182" s="377">
        <v>0</v>
      </c>
      <c r="M182" s="377">
        <v>0</v>
      </c>
      <c r="N182" s="509">
        <v>0</v>
      </c>
      <c r="O182" s="520">
        <v>0</v>
      </c>
      <c r="P182" s="377">
        <v>0</v>
      </c>
      <c r="Q182" s="509">
        <v>0</v>
      </c>
      <c r="R182" s="541" t="s">
        <v>70</v>
      </c>
    </row>
    <row r="183" spans="1:18" ht="24" customHeight="1" x14ac:dyDescent="0.2">
      <c r="A183" s="405">
        <v>5482</v>
      </c>
      <c r="B183" s="1129"/>
      <c r="C183" s="395" t="s">
        <v>1264</v>
      </c>
      <c r="D183" s="375">
        <v>1293.914</v>
      </c>
      <c r="E183" s="376">
        <v>1201.53</v>
      </c>
      <c r="F183" s="527">
        <v>42.954999999999998</v>
      </c>
      <c r="G183" s="512">
        <v>49.429000000000002</v>
      </c>
      <c r="H183" s="510">
        <v>49.429000000000002</v>
      </c>
      <c r="I183" s="378">
        <v>0</v>
      </c>
      <c r="J183" s="528">
        <v>0</v>
      </c>
      <c r="K183" s="520">
        <v>0</v>
      </c>
      <c r="L183" s="377">
        <v>0</v>
      </c>
      <c r="M183" s="377">
        <v>0</v>
      </c>
      <c r="N183" s="509">
        <v>0</v>
      </c>
      <c r="O183" s="520">
        <v>0</v>
      </c>
      <c r="P183" s="377">
        <v>0</v>
      </c>
      <c r="Q183" s="509">
        <v>0</v>
      </c>
      <c r="R183" s="540" t="s">
        <v>1181</v>
      </c>
    </row>
    <row r="184" spans="1:18" ht="24" customHeight="1" x14ac:dyDescent="0.2">
      <c r="A184" s="405">
        <v>5578</v>
      </c>
      <c r="B184" s="1129"/>
      <c r="C184" s="395" t="s">
        <v>1265</v>
      </c>
      <c r="D184" s="375">
        <v>6100.0010000000002</v>
      </c>
      <c r="E184" s="376">
        <v>65.5</v>
      </c>
      <c r="F184" s="527">
        <v>0</v>
      </c>
      <c r="G184" s="512">
        <v>381.27100000000002</v>
      </c>
      <c r="H184" s="510">
        <v>381.27100000000002</v>
      </c>
      <c r="I184" s="378">
        <v>0</v>
      </c>
      <c r="J184" s="528">
        <v>0</v>
      </c>
      <c r="K184" s="520">
        <v>3653.23</v>
      </c>
      <c r="L184" s="377">
        <v>3653.23</v>
      </c>
      <c r="M184" s="377">
        <v>0</v>
      </c>
      <c r="N184" s="509">
        <v>0</v>
      </c>
      <c r="O184" s="520">
        <v>0</v>
      </c>
      <c r="P184" s="377">
        <v>0</v>
      </c>
      <c r="Q184" s="509">
        <v>0</v>
      </c>
      <c r="R184" s="384" t="s">
        <v>1266</v>
      </c>
    </row>
    <row r="185" spans="1:18" ht="31.5" x14ac:dyDescent="0.2">
      <c r="A185" s="405">
        <v>5594</v>
      </c>
      <c r="B185" s="1129"/>
      <c r="C185" s="395" t="s">
        <v>1267</v>
      </c>
      <c r="D185" s="375">
        <v>85395.692999999999</v>
      </c>
      <c r="E185" s="376">
        <v>0</v>
      </c>
      <c r="F185" s="527">
        <v>599.31299999999999</v>
      </c>
      <c r="G185" s="512">
        <v>5750.38</v>
      </c>
      <c r="H185" s="510">
        <v>5750.38</v>
      </c>
      <c r="I185" s="378">
        <v>0</v>
      </c>
      <c r="J185" s="528">
        <v>0</v>
      </c>
      <c r="K185" s="520">
        <v>79000</v>
      </c>
      <c r="L185" s="377">
        <v>79000</v>
      </c>
      <c r="M185" s="377">
        <v>0</v>
      </c>
      <c r="N185" s="509">
        <v>0</v>
      </c>
      <c r="O185" s="520">
        <v>0</v>
      </c>
      <c r="P185" s="377">
        <v>0</v>
      </c>
      <c r="Q185" s="509">
        <v>0</v>
      </c>
      <c r="R185" s="534" t="s">
        <v>1132</v>
      </c>
    </row>
    <row r="186" spans="1:18" ht="31.5" x14ac:dyDescent="0.2">
      <c r="A186" s="405">
        <v>5684</v>
      </c>
      <c r="B186" s="1129"/>
      <c r="C186" s="395" t="s">
        <v>1268</v>
      </c>
      <c r="D186" s="375">
        <v>70610.000000000015</v>
      </c>
      <c r="E186" s="376">
        <v>0</v>
      </c>
      <c r="F186" s="527">
        <v>1142.7730999999999</v>
      </c>
      <c r="G186" s="512">
        <v>68187.226900000009</v>
      </c>
      <c r="H186" s="510">
        <v>68187.226900000009</v>
      </c>
      <c r="I186" s="378">
        <v>0</v>
      </c>
      <c r="J186" s="528">
        <v>0</v>
      </c>
      <c r="K186" s="520">
        <v>0</v>
      </c>
      <c r="L186" s="377">
        <v>0</v>
      </c>
      <c r="M186" s="377">
        <v>0</v>
      </c>
      <c r="N186" s="509">
        <v>0</v>
      </c>
      <c r="O186" s="520">
        <v>0</v>
      </c>
      <c r="P186" s="377">
        <v>0</v>
      </c>
      <c r="Q186" s="509">
        <v>0</v>
      </c>
      <c r="R186" s="534" t="s">
        <v>1132</v>
      </c>
    </row>
    <row r="187" spans="1:18" ht="24" customHeight="1" x14ac:dyDescent="0.2">
      <c r="A187" s="405">
        <v>5690</v>
      </c>
      <c r="B187" s="1129"/>
      <c r="C187" s="580" t="s">
        <v>1269</v>
      </c>
      <c r="D187" s="581">
        <v>188400.3</v>
      </c>
      <c r="E187" s="576">
        <v>459.8</v>
      </c>
      <c r="F187" s="527">
        <v>3327.5</v>
      </c>
      <c r="G187" s="512">
        <v>0</v>
      </c>
      <c r="H187" s="510">
        <v>0</v>
      </c>
      <c r="I187" s="378">
        <v>0</v>
      </c>
      <c r="J187" s="528">
        <v>0</v>
      </c>
      <c r="K187" s="520">
        <v>16073</v>
      </c>
      <c r="L187" s="377">
        <v>16073</v>
      </c>
      <c r="M187" s="377">
        <v>0</v>
      </c>
      <c r="N187" s="509">
        <v>0</v>
      </c>
      <c r="O187" s="520">
        <v>115000</v>
      </c>
      <c r="P187" s="377">
        <v>53540</v>
      </c>
      <c r="Q187" s="509">
        <v>0</v>
      </c>
      <c r="R187" s="540" t="s">
        <v>1096</v>
      </c>
    </row>
    <row r="188" spans="1:18" ht="12.75" x14ac:dyDescent="0.2">
      <c r="A188" s="405">
        <v>5693</v>
      </c>
      <c r="B188" s="1129"/>
      <c r="C188" s="577" t="s">
        <v>1270</v>
      </c>
      <c r="D188" s="563">
        <v>123058.78245</v>
      </c>
      <c r="E188" s="564">
        <v>15858.294950000001</v>
      </c>
      <c r="F188" s="565">
        <v>7126.6735799999997</v>
      </c>
      <c r="G188" s="566">
        <v>52343.113919999996</v>
      </c>
      <c r="H188" s="567">
        <v>52343.113919999996</v>
      </c>
      <c r="I188" s="568">
        <v>0</v>
      </c>
      <c r="J188" s="569">
        <v>0</v>
      </c>
      <c r="K188" s="570">
        <v>47730.7</v>
      </c>
      <c r="L188" s="571">
        <v>47730.7</v>
      </c>
      <c r="M188" s="571">
        <v>0</v>
      </c>
      <c r="N188" s="572">
        <v>0</v>
      </c>
      <c r="O188" s="570">
        <v>0</v>
      </c>
      <c r="P188" s="571">
        <v>0</v>
      </c>
      <c r="Q188" s="572">
        <v>0</v>
      </c>
      <c r="R188" s="542" t="s">
        <v>70</v>
      </c>
    </row>
    <row r="189" spans="1:18" ht="24" customHeight="1" x14ac:dyDescent="0.2">
      <c r="A189" s="405">
        <v>5729</v>
      </c>
      <c r="B189" s="1129"/>
      <c r="C189" s="395" t="s">
        <v>1546</v>
      </c>
      <c r="D189" s="375">
        <v>2120.2085400000001</v>
      </c>
      <c r="E189" s="376">
        <v>47.916699999999999</v>
      </c>
      <c r="F189" s="527">
        <v>1795.30249</v>
      </c>
      <c r="G189" s="512">
        <v>276.98935</v>
      </c>
      <c r="H189" s="510">
        <v>276.98935</v>
      </c>
      <c r="I189" s="378">
        <v>0</v>
      </c>
      <c r="J189" s="528">
        <v>0</v>
      </c>
      <c r="K189" s="520">
        <v>0</v>
      </c>
      <c r="L189" s="377">
        <v>0</v>
      </c>
      <c r="M189" s="377">
        <v>0</v>
      </c>
      <c r="N189" s="509">
        <v>0</v>
      </c>
      <c r="O189" s="520">
        <v>0</v>
      </c>
      <c r="P189" s="377">
        <v>0</v>
      </c>
      <c r="Q189" s="509">
        <v>0</v>
      </c>
      <c r="R189" s="541" t="s">
        <v>70</v>
      </c>
    </row>
    <row r="190" spans="1:18" ht="34.5" customHeight="1" x14ac:dyDescent="0.2">
      <c r="A190" s="405">
        <v>5732</v>
      </c>
      <c r="B190" s="1129"/>
      <c r="C190" s="395" t="s">
        <v>1271</v>
      </c>
      <c r="D190" s="375">
        <v>22393.71168</v>
      </c>
      <c r="E190" s="376">
        <v>73</v>
      </c>
      <c r="F190" s="527">
        <v>937.93352000000004</v>
      </c>
      <c r="G190" s="512">
        <v>21382.778160000002</v>
      </c>
      <c r="H190" s="510">
        <v>21382.778160000002</v>
      </c>
      <c r="I190" s="378">
        <v>0</v>
      </c>
      <c r="J190" s="528">
        <v>0</v>
      </c>
      <c r="K190" s="520">
        <v>0</v>
      </c>
      <c r="L190" s="377">
        <v>0</v>
      </c>
      <c r="M190" s="377">
        <v>0</v>
      </c>
      <c r="N190" s="509">
        <v>0</v>
      </c>
      <c r="O190" s="520">
        <v>0</v>
      </c>
      <c r="P190" s="377">
        <v>0</v>
      </c>
      <c r="Q190" s="509">
        <v>0</v>
      </c>
      <c r="R190" s="541" t="s">
        <v>70</v>
      </c>
    </row>
    <row r="191" spans="1:18" ht="34.5" customHeight="1" x14ac:dyDescent="0.2">
      <c r="A191" s="405">
        <v>5738</v>
      </c>
      <c r="B191" s="1129"/>
      <c r="C191" s="395" t="s">
        <v>1272</v>
      </c>
      <c r="D191" s="375">
        <v>4500.0046199999997</v>
      </c>
      <c r="E191" s="376">
        <v>0</v>
      </c>
      <c r="F191" s="527">
        <v>0</v>
      </c>
      <c r="G191" s="512">
        <v>1608.6146200000001</v>
      </c>
      <c r="H191" s="510">
        <v>1608.6146200000001</v>
      </c>
      <c r="I191" s="378">
        <v>0</v>
      </c>
      <c r="J191" s="528">
        <v>0</v>
      </c>
      <c r="K191" s="520">
        <v>2891.39</v>
      </c>
      <c r="L191" s="377">
        <v>2891.39</v>
      </c>
      <c r="M191" s="377">
        <v>0</v>
      </c>
      <c r="N191" s="509">
        <v>0</v>
      </c>
      <c r="O191" s="520">
        <v>0</v>
      </c>
      <c r="P191" s="377">
        <v>0</v>
      </c>
      <c r="Q191" s="509">
        <v>0</v>
      </c>
      <c r="R191" s="541" t="s">
        <v>70</v>
      </c>
    </row>
    <row r="192" spans="1:18" ht="24" customHeight="1" x14ac:dyDescent="0.2">
      <c r="A192" s="405">
        <v>5761</v>
      </c>
      <c r="B192" s="1129"/>
      <c r="C192" s="395" t="s">
        <v>1273</v>
      </c>
      <c r="D192" s="375">
        <v>45130.68</v>
      </c>
      <c r="E192" s="376">
        <v>0</v>
      </c>
      <c r="F192" s="527">
        <v>0</v>
      </c>
      <c r="G192" s="512">
        <v>130.68</v>
      </c>
      <c r="H192" s="510">
        <v>130.68</v>
      </c>
      <c r="I192" s="378">
        <v>0</v>
      </c>
      <c r="J192" s="528">
        <v>0</v>
      </c>
      <c r="K192" s="520">
        <v>9250</v>
      </c>
      <c r="L192" s="377">
        <v>9250</v>
      </c>
      <c r="M192" s="377">
        <v>0</v>
      </c>
      <c r="N192" s="509">
        <v>0</v>
      </c>
      <c r="O192" s="520">
        <v>22750</v>
      </c>
      <c r="P192" s="377">
        <v>13000</v>
      </c>
      <c r="Q192" s="509">
        <v>0</v>
      </c>
      <c r="R192" s="540" t="s">
        <v>70</v>
      </c>
    </row>
    <row r="193" spans="1:18" ht="31.5" x14ac:dyDescent="0.2">
      <c r="A193" s="405">
        <v>5764</v>
      </c>
      <c r="B193" s="1129"/>
      <c r="C193" s="395" t="s">
        <v>1274</v>
      </c>
      <c r="D193" s="375">
        <v>58291.26</v>
      </c>
      <c r="E193" s="376">
        <v>0</v>
      </c>
      <c r="F193" s="527">
        <v>5000</v>
      </c>
      <c r="G193" s="512">
        <v>51000</v>
      </c>
      <c r="H193" s="510">
        <v>51000</v>
      </c>
      <c r="I193" s="378">
        <v>0</v>
      </c>
      <c r="J193" s="528">
        <v>0</v>
      </c>
      <c r="K193" s="520">
        <v>0</v>
      </c>
      <c r="L193" s="377">
        <v>0</v>
      </c>
      <c r="M193" s="377">
        <v>0</v>
      </c>
      <c r="N193" s="509">
        <v>0</v>
      </c>
      <c r="O193" s="520">
        <v>0</v>
      </c>
      <c r="P193" s="377">
        <v>0</v>
      </c>
      <c r="Q193" s="509">
        <v>0</v>
      </c>
      <c r="R193" s="534" t="s">
        <v>1132</v>
      </c>
    </row>
    <row r="194" spans="1:18" ht="42" x14ac:dyDescent="0.2">
      <c r="A194" s="405">
        <v>5765</v>
      </c>
      <c r="B194" s="1129"/>
      <c r="C194" s="395" t="s">
        <v>1275</v>
      </c>
      <c r="D194" s="375">
        <v>80396</v>
      </c>
      <c r="E194" s="376">
        <v>0</v>
      </c>
      <c r="F194" s="527">
        <v>0</v>
      </c>
      <c r="G194" s="512">
        <v>29444</v>
      </c>
      <c r="H194" s="510">
        <v>29444</v>
      </c>
      <c r="I194" s="378">
        <v>0</v>
      </c>
      <c r="J194" s="528">
        <v>0</v>
      </c>
      <c r="K194" s="520">
        <v>46500</v>
      </c>
      <c r="L194" s="377">
        <v>46500</v>
      </c>
      <c r="M194" s="377">
        <v>0</v>
      </c>
      <c r="N194" s="509">
        <v>0</v>
      </c>
      <c r="O194" s="520">
        <v>0</v>
      </c>
      <c r="P194" s="377">
        <v>0</v>
      </c>
      <c r="Q194" s="509">
        <v>0</v>
      </c>
      <c r="R194" s="410" t="s">
        <v>1547</v>
      </c>
    </row>
    <row r="195" spans="1:18" ht="21" x14ac:dyDescent="0.2">
      <c r="A195" s="405">
        <v>5806</v>
      </c>
      <c r="B195" s="1129"/>
      <c r="C195" s="395" t="s">
        <v>1276</v>
      </c>
      <c r="D195" s="375">
        <v>4000</v>
      </c>
      <c r="E195" s="376">
        <v>0</v>
      </c>
      <c r="F195" s="527">
        <v>0</v>
      </c>
      <c r="G195" s="512">
        <v>180.29</v>
      </c>
      <c r="H195" s="510">
        <v>180.29</v>
      </c>
      <c r="I195" s="378">
        <v>0</v>
      </c>
      <c r="J195" s="528">
        <v>0</v>
      </c>
      <c r="K195" s="520">
        <v>3819.71</v>
      </c>
      <c r="L195" s="377">
        <v>3819.71</v>
      </c>
      <c r="M195" s="377">
        <v>0</v>
      </c>
      <c r="N195" s="509">
        <v>0</v>
      </c>
      <c r="O195" s="520">
        <v>0</v>
      </c>
      <c r="P195" s="377">
        <v>0</v>
      </c>
      <c r="Q195" s="509">
        <v>0</v>
      </c>
      <c r="R195" s="384" t="s">
        <v>70</v>
      </c>
    </row>
    <row r="196" spans="1:18" ht="34.5" customHeight="1" x14ac:dyDescent="0.2">
      <c r="A196" s="405">
        <v>5832</v>
      </c>
      <c r="B196" s="1129"/>
      <c r="C196" s="395" t="s">
        <v>1277</v>
      </c>
      <c r="D196" s="375">
        <v>3616</v>
      </c>
      <c r="E196" s="376">
        <v>0</v>
      </c>
      <c r="F196" s="527">
        <v>0</v>
      </c>
      <c r="G196" s="512">
        <v>3200</v>
      </c>
      <c r="H196" s="510">
        <v>3200</v>
      </c>
      <c r="I196" s="378">
        <v>0</v>
      </c>
      <c r="J196" s="528">
        <v>0</v>
      </c>
      <c r="K196" s="520">
        <v>0</v>
      </c>
      <c r="L196" s="377">
        <v>0</v>
      </c>
      <c r="M196" s="377">
        <v>0</v>
      </c>
      <c r="N196" s="509">
        <v>0</v>
      </c>
      <c r="O196" s="520">
        <v>0</v>
      </c>
      <c r="P196" s="377">
        <v>0</v>
      </c>
      <c r="Q196" s="509">
        <v>0</v>
      </c>
      <c r="R196" s="534" t="s">
        <v>1132</v>
      </c>
    </row>
    <row r="197" spans="1:18" ht="34.5" customHeight="1" x14ac:dyDescent="0.2">
      <c r="A197" s="405">
        <v>5869</v>
      </c>
      <c r="B197" s="1129"/>
      <c r="C197" s="395" t="s">
        <v>1278</v>
      </c>
      <c r="D197" s="375">
        <v>55719</v>
      </c>
      <c r="E197" s="376">
        <v>0</v>
      </c>
      <c r="F197" s="527">
        <v>0</v>
      </c>
      <c r="G197" s="512">
        <v>45500</v>
      </c>
      <c r="H197" s="510">
        <v>45500</v>
      </c>
      <c r="I197" s="378">
        <v>0</v>
      </c>
      <c r="J197" s="528">
        <v>0</v>
      </c>
      <c r="K197" s="520">
        <v>0</v>
      </c>
      <c r="L197" s="377">
        <v>0</v>
      </c>
      <c r="M197" s="377">
        <v>0</v>
      </c>
      <c r="N197" s="509">
        <v>0</v>
      </c>
      <c r="O197" s="520">
        <v>0</v>
      </c>
      <c r="P197" s="377">
        <v>0</v>
      </c>
      <c r="Q197" s="509">
        <v>0</v>
      </c>
      <c r="R197" s="534" t="s">
        <v>1132</v>
      </c>
    </row>
    <row r="198" spans="1:18" ht="31.5" x14ac:dyDescent="0.2">
      <c r="A198" s="405">
        <v>5870</v>
      </c>
      <c r="B198" s="1129"/>
      <c r="C198" s="395" t="s">
        <v>1279</v>
      </c>
      <c r="D198" s="375">
        <v>30011</v>
      </c>
      <c r="E198" s="376">
        <v>0</v>
      </c>
      <c r="F198" s="527">
        <v>0</v>
      </c>
      <c r="G198" s="512">
        <v>30000</v>
      </c>
      <c r="H198" s="510">
        <v>30000</v>
      </c>
      <c r="I198" s="378">
        <v>0</v>
      </c>
      <c r="J198" s="528">
        <v>0</v>
      </c>
      <c r="K198" s="520">
        <v>0</v>
      </c>
      <c r="L198" s="377">
        <v>0</v>
      </c>
      <c r="M198" s="377">
        <v>0</v>
      </c>
      <c r="N198" s="509">
        <v>0</v>
      </c>
      <c r="O198" s="520">
        <v>0</v>
      </c>
      <c r="P198" s="377">
        <v>0</v>
      </c>
      <c r="Q198" s="509">
        <v>0</v>
      </c>
      <c r="R198" s="534" t="s">
        <v>1132</v>
      </c>
    </row>
    <row r="199" spans="1:18" ht="31.5" x14ac:dyDescent="0.2">
      <c r="A199" s="405">
        <v>5871</v>
      </c>
      <c r="B199" s="1129"/>
      <c r="C199" s="395" t="s">
        <v>1280</v>
      </c>
      <c r="D199" s="375">
        <v>8816</v>
      </c>
      <c r="E199" s="376">
        <v>0</v>
      </c>
      <c r="F199" s="527">
        <v>0</v>
      </c>
      <c r="G199" s="512">
        <v>8000</v>
      </c>
      <c r="H199" s="510">
        <v>8000</v>
      </c>
      <c r="I199" s="378">
        <v>0</v>
      </c>
      <c r="J199" s="528">
        <v>0</v>
      </c>
      <c r="K199" s="520">
        <v>0</v>
      </c>
      <c r="L199" s="377">
        <v>0</v>
      </c>
      <c r="M199" s="377">
        <v>0</v>
      </c>
      <c r="N199" s="509">
        <v>0</v>
      </c>
      <c r="O199" s="520">
        <v>0</v>
      </c>
      <c r="P199" s="377">
        <v>0</v>
      </c>
      <c r="Q199" s="509">
        <v>0</v>
      </c>
      <c r="R199" s="534" t="s">
        <v>1132</v>
      </c>
    </row>
    <row r="200" spans="1:18" ht="34.5" customHeight="1" x14ac:dyDescent="0.2">
      <c r="A200" s="405">
        <v>5872</v>
      </c>
      <c r="B200" s="1129"/>
      <c r="C200" s="395" t="s">
        <v>1281</v>
      </c>
      <c r="D200" s="375">
        <v>287.98</v>
      </c>
      <c r="E200" s="376">
        <v>0</v>
      </c>
      <c r="F200" s="527">
        <v>0</v>
      </c>
      <c r="G200" s="512">
        <v>287.98</v>
      </c>
      <c r="H200" s="510">
        <v>287.98</v>
      </c>
      <c r="I200" s="378">
        <v>0</v>
      </c>
      <c r="J200" s="528">
        <v>0</v>
      </c>
      <c r="K200" s="520">
        <v>0</v>
      </c>
      <c r="L200" s="377">
        <v>0</v>
      </c>
      <c r="M200" s="377">
        <v>0</v>
      </c>
      <c r="N200" s="509">
        <v>0</v>
      </c>
      <c r="O200" s="520">
        <v>0</v>
      </c>
      <c r="P200" s="377">
        <v>0</v>
      </c>
      <c r="Q200" s="509">
        <v>0</v>
      </c>
      <c r="R200" s="384" t="s">
        <v>70</v>
      </c>
    </row>
    <row r="201" spans="1:18" ht="34.5" customHeight="1" x14ac:dyDescent="0.2">
      <c r="A201" s="405">
        <v>5912</v>
      </c>
      <c r="B201" s="1129"/>
      <c r="C201" s="395" t="s">
        <v>1282</v>
      </c>
      <c r="D201" s="375">
        <v>87753.989999999991</v>
      </c>
      <c r="E201" s="376">
        <v>0</v>
      </c>
      <c r="F201" s="527">
        <v>0</v>
      </c>
      <c r="G201" s="512">
        <v>38780.5</v>
      </c>
      <c r="H201" s="510">
        <v>37485.5</v>
      </c>
      <c r="I201" s="378">
        <v>1295</v>
      </c>
      <c r="J201" s="528">
        <v>0</v>
      </c>
      <c r="K201" s="520">
        <v>48973.49</v>
      </c>
      <c r="L201" s="377">
        <v>36718.49</v>
      </c>
      <c r="M201" s="377">
        <v>12255</v>
      </c>
      <c r="N201" s="509">
        <v>0</v>
      </c>
      <c r="O201" s="520">
        <v>0</v>
      </c>
      <c r="P201" s="377">
        <v>0</v>
      </c>
      <c r="Q201" s="509">
        <v>0</v>
      </c>
      <c r="R201" s="384" t="s">
        <v>70</v>
      </c>
    </row>
    <row r="202" spans="1:18" ht="24" customHeight="1" x14ac:dyDescent="0.2">
      <c r="A202" s="405">
        <v>5918</v>
      </c>
      <c r="B202" s="1129"/>
      <c r="C202" s="395" t="s">
        <v>1283</v>
      </c>
      <c r="D202" s="375">
        <v>1833.9174800000001</v>
      </c>
      <c r="E202" s="376">
        <v>0</v>
      </c>
      <c r="F202" s="527">
        <v>0</v>
      </c>
      <c r="G202" s="512">
        <v>1833.9174800000001</v>
      </c>
      <c r="H202" s="510">
        <v>1833.9174800000001</v>
      </c>
      <c r="I202" s="378">
        <v>0</v>
      </c>
      <c r="J202" s="528">
        <v>0</v>
      </c>
      <c r="K202" s="520">
        <v>0</v>
      </c>
      <c r="L202" s="377">
        <v>0</v>
      </c>
      <c r="M202" s="377">
        <v>0</v>
      </c>
      <c r="N202" s="509">
        <v>0</v>
      </c>
      <c r="O202" s="520">
        <v>0</v>
      </c>
      <c r="P202" s="377">
        <v>0</v>
      </c>
      <c r="Q202" s="509">
        <v>0</v>
      </c>
      <c r="R202" s="384" t="s">
        <v>70</v>
      </c>
    </row>
    <row r="203" spans="1:18" ht="34.5" customHeight="1" x14ac:dyDescent="0.2">
      <c r="A203" s="405">
        <v>5919</v>
      </c>
      <c r="B203" s="1129"/>
      <c r="C203" s="395" t="s">
        <v>1284</v>
      </c>
      <c r="D203" s="375">
        <v>225</v>
      </c>
      <c r="E203" s="376">
        <v>0</v>
      </c>
      <c r="F203" s="527">
        <v>0</v>
      </c>
      <c r="G203" s="512">
        <v>200</v>
      </c>
      <c r="H203" s="510">
        <v>200</v>
      </c>
      <c r="I203" s="378">
        <v>0</v>
      </c>
      <c r="J203" s="528">
        <v>0</v>
      </c>
      <c r="K203" s="520">
        <v>0</v>
      </c>
      <c r="L203" s="377">
        <v>0</v>
      </c>
      <c r="M203" s="377">
        <v>0</v>
      </c>
      <c r="N203" s="509">
        <v>0</v>
      </c>
      <c r="O203" s="520">
        <v>0</v>
      </c>
      <c r="P203" s="377">
        <v>0</v>
      </c>
      <c r="Q203" s="509">
        <v>0</v>
      </c>
      <c r="R203" s="534" t="s">
        <v>1132</v>
      </c>
    </row>
    <row r="204" spans="1:18" ht="24" customHeight="1" x14ac:dyDescent="0.2">
      <c r="A204" s="405">
        <v>5920</v>
      </c>
      <c r="B204" s="1129"/>
      <c r="C204" s="395" t="s">
        <v>1285</v>
      </c>
      <c r="D204" s="375">
        <v>6000</v>
      </c>
      <c r="E204" s="376">
        <v>0</v>
      </c>
      <c r="F204" s="527">
        <v>0</v>
      </c>
      <c r="G204" s="512">
        <v>113.74</v>
      </c>
      <c r="H204" s="510">
        <v>113.74</v>
      </c>
      <c r="I204" s="378">
        <v>0</v>
      </c>
      <c r="J204" s="528">
        <v>0</v>
      </c>
      <c r="K204" s="520">
        <v>5886.26</v>
      </c>
      <c r="L204" s="377">
        <v>5886.26</v>
      </c>
      <c r="M204" s="377">
        <v>0</v>
      </c>
      <c r="N204" s="509">
        <v>0</v>
      </c>
      <c r="O204" s="520">
        <v>0</v>
      </c>
      <c r="P204" s="377">
        <v>0</v>
      </c>
      <c r="Q204" s="509">
        <v>0</v>
      </c>
      <c r="R204" s="410" t="s">
        <v>70</v>
      </c>
    </row>
    <row r="205" spans="1:18" ht="24" customHeight="1" x14ac:dyDescent="0.2">
      <c r="A205" s="405">
        <v>5922</v>
      </c>
      <c r="B205" s="1129"/>
      <c r="C205" s="395" t="s">
        <v>1286</v>
      </c>
      <c r="D205" s="375">
        <v>500.00749999999999</v>
      </c>
      <c r="E205" s="376">
        <v>0</v>
      </c>
      <c r="F205" s="527">
        <v>0</v>
      </c>
      <c r="G205" s="512">
        <v>56.477499999999999</v>
      </c>
      <c r="H205" s="510">
        <v>56.477499999999999</v>
      </c>
      <c r="I205" s="378">
        <v>0</v>
      </c>
      <c r="J205" s="528">
        <v>0</v>
      </c>
      <c r="K205" s="520">
        <v>443.53</v>
      </c>
      <c r="L205" s="377">
        <v>443.53</v>
      </c>
      <c r="M205" s="377">
        <v>0</v>
      </c>
      <c r="N205" s="509">
        <v>0</v>
      </c>
      <c r="O205" s="520">
        <v>0</v>
      </c>
      <c r="P205" s="377">
        <v>0</v>
      </c>
      <c r="Q205" s="509">
        <v>0</v>
      </c>
      <c r="R205" s="410" t="s">
        <v>70</v>
      </c>
    </row>
    <row r="206" spans="1:18" ht="34.5" customHeight="1" x14ac:dyDescent="0.2">
      <c r="A206" s="405">
        <v>5932</v>
      </c>
      <c r="B206" s="1129"/>
      <c r="C206" s="395" t="s">
        <v>1287</v>
      </c>
      <c r="D206" s="375">
        <v>2189</v>
      </c>
      <c r="E206" s="376">
        <v>0</v>
      </c>
      <c r="F206" s="527">
        <v>0</v>
      </c>
      <c r="G206" s="512">
        <v>2000</v>
      </c>
      <c r="H206" s="510">
        <v>2000</v>
      </c>
      <c r="I206" s="378">
        <v>0</v>
      </c>
      <c r="J206" s="528">
        <v>0</v>
      </c>
      <c r="K206" s="520">
        <v>0</v>
      </c>
      <c r="L206" s="377">
        <v>0</v>
      </c>
      <c r="M206" s="377">
        <v>0</v>
      </c>
      <c r="N206" s="509">
        <v>0</v>
      </c>
      <c r="O206" s="520">
        <v>0</v>
      </c>
      <c r="P206" s="377">
        <v>0</v>
      </c>
      <c r="Q206" s="509">
        <v>0</v>
      </c>
      <c r="R206" s="534" t="s">
        <v>1132</v>
      </c>
    </row>
    <row r="207" spans="1:18" ht="31.5" x14ac:dyDescent="0.2">
      <c r="A207" s="405">
        <v>5933</v>
      </c>
      <c r="B207" s="1129"/>
      <c r="C207" s="395" t="s">
        <v>1288</v>
      </c>
      <c r="D207" s="375">
        <v>1033</v>
      </c>
      <c r="E207" s="376">
        <v>0</v>
      </c>
      <c r="F207" s="527">
        <v>0</v>
      </c>
      <c r="G207" s="512">
        <v>1000</v>
      </c>
      <c r="H207" s="510">
        <v>1000</v>
      </c>
      <c r="I207" s="378">
        <v>0</v>
      </c>
      <c r="J207" s="528">
        <v>0</v>
      </c>
      <c r="K207" s="520">
        <v>0</v>
      </c>
      <c r="L207" s="377">
        <v>0</v>
      </c>
      <c r="M207" s="377">
        <v>0</v>
      </c>
      <c r="N207" s="509">
        <v>0</v>
      </c>
      <c r="O207" s="520">
        <v>0</v>
      </c>
      <c r="P207" s="377">
        <v>0</v>
      </c>
      <c r="Q207" s="509">
        <v>0</v>
      </c>
      <c r="R207" s="534" t="s">
        <v>1132</v>
      </c>
    </row>
    <row r="208" spans="1:18" ht="34.5" customHeight="1" x14ac:dyDescent="0.2">
      <c r="A208" s="405">
        <v>5935</v>
      </c>
      <c r="B208" s="1129"/>
      <c r="C208" s="395" t="s">
        <v>1289</v>
      </c>
      <c r="D208" s="375">
        <v>12114.107410000001</v>
      </c>
      <c r="E208" s="376">
        <v>0</v>
      </c>
      <c r="F208" s="527">
        <v>0</v>
      </c>
      <c r="G208" s="512">
        <v>11764.107410000001</v>
      </c>
      <c r="H208" s="510">
        <v>11764.107410000001</v>
      </c>
      <c r="I208" s="378">
        <v>0</v>
      </c>
      <c r="J208" s="528">
        <v>0</v>
      </c>
      <c r="K208" s="520">
        <v>0</v>
      </c>
      <c r="L208" s="377">
        <v>0</v>
      </c>
      <c r="M208" s="377">
        <v>0</v>
      </c>
      <c r="N208" s="509">
        <v>0</v>
      </c>
      <c r="O208" s="520">
        <v>0</v>
      </c>
      <c r="P208" s="377">
        <v>0</v>
      </c>
      <c r="Q208" s="509">
        <v>0</v>
      </c>
      <c r="R208" s="534" t="s">
        <v>1132</v>
      </c>
    </row>
    <row r="209" spans="1:18" ht="34.5" customHeight="1" x14ac:dyDescent="0.2">
      <c r="A209" s="405">
        <v>5937</v>
      </c>
      <c r="B209" s="1129"/>
      <c r="C209" s="580" t="s">
        <v>1290</v>
      </c>
      <c r="D209" s="581">
        <v>611</v>
      </c>
      <c r="E209" s="576">
        <v>0</v>
      </c>
      <c r="F209" s="527">
        <v>0</v>
      </c>
      <c r="G209" s="512">
        <v>600</v>
      </c>
      <c r="H209" s="510">
        <v>600</v>
      </c>
      <c r="I209" s="378">
        <v>0</v>
      </c>
      <c r="J209" s="528">
        <v>0</v>
      </c>
      <c r="K209" s="520">
        <v>0</v>
      </c>
      <c r="L209" s="377">
        <v>0</v>
      </c>
      <c r="M209" s="377">
        <v>0</v>
      </c>
      <c r="N209" s="509">
        <v>0</v>
      </c>
      <c r="O209" s="520">
        <v>0</v>
      </c>
      <c r="P209" s="377">
        <v>0</v>
      </c>
      <c r="Q209" s="509">
        <v>0</v>
      </c>
      <c r="R209" s="534" t="s">
        <v>1132</v>
      </c>
    </row>
    <row r="210" spans="1:18" ht="45" customHeight="1" x14ac:dyDescent="0.2">
      <c r="A210" s="405">
        <v>5938</v>
      </c>
      <c r="B210" s="1129"/>
      <c r="C210" s="577" t="s">
        <v>1291</v>
      </c>
      <c r="D210" s="563">
        <v>1522.0007799999998</v>
      </c>
      <c r="E210" s="564">
        <v>0</v>
      </c>
      <c r="F210" s="565">
        <v>0</v>
      </c>
      <c r="G210" s="566">
        <v>182.73078000000001</v>
      </c>
      <c r="H210" s="567">
        <v>182.73078000000001</v>
      </c>
      <c r="I210" s="568">
        <v>0</v>
      </c>
      <c r="J210" s="569">
        <v>0</v>
      </c>
      <c r="K210" s="570">
        <v>617.27</v>
      </c>
      <c r="L210" s="571">
        <v>617.27</v>
      </c>
      <c r="M210" s="571">
        <v>0</v>
      </c>
      <c r="N210" s="572">
        <v>0</v>
      </c>
      <c r="O210" s="570">
        <v>0</v>
      </c>
      <c r="P210" s="571">
        <v>0</v>
      </c>
      <c r="Q210" s="572">
        <v>0</v>
      </c>
      <c r="R210" s="585" t="s">
        <v>1292</v>
      </c>
    </row>
    <row r="211" spans="1:18" ht="32.25" thickBot="1" x14ac:dyDescent="0.25">
      <c r="A211" s="405">
        <v>5939</v>
      </c>
      <c r="B211" s="1130"/>
      <c r="C211" s="395" t="s">
        <v>1293</v>
      </c>
      <c r="D211" s="375">
        <v>348</v>
      </c>
      <c r="E211" s="376">
        <v>0</v>
      </c>
      <c r="F211" s="533">
        <v>0</v>
      </c>
      <c r="G211" s="512">
        <v>300</v>
      </c>
      <c r="H211" s="510">
        <v>300</v>
      </c>
      <c r="I211" s="378">
        <v>0</v>
      </c>
      <c r="J211" s="528">
        <v>0</v>
      </c>
      <c r="K211" s="520">
        <v>0</v>
      </c>
      <c r="L211" s="377">
        <v>0</v>
      </c>
      <c r="M211" s="377">
        <v>0</v>
      </c>
      <c r="N211" s="509">
        <v>0</v>
      </c>
      <c r="O211" s="520">
        <v>0</v>
      </c>
      <c r="P211" s="385">
        <v>0</v>
      </c>
      <c r="Q211" s="522">
        <v>0</v>
      </c>
      <c r="R211" s="534" t="s">
        <v>1132</v>
      </c>
    </row>
    <row r="212" spans="1:18" ht="15.75" customHeight="1" thickBot="1" x14ac:dyDescent="0.25">
      <c r="A212" s="380"/>
      <c r="B212" s="1081" t="s">
        <v>1294</v>
      </c>
      <c r="C212" s="1082"/>
      <c r="D212" s="381">
        <f>SUM(D174:D211)</f>
        <v>1322785.7338100001</v>
      </c>
      <c r="E212" s="523">
        <f t="shared" ref="E212:Q212" si="7">SUM(E174:E211)</f>
        <v>85810.06693999999</v>
      </c>
      <c r="F212" s="525">
        <f t="shared" si="7"/>
        <v>27720.190089999996</v>
      </c>
      <c r="G212" s="381">
        <f t="shared" si="7"/>
        <v>393881.12677999999</v>
      </c>
      <c r="H212" s="539">
        <f t="shared" si="7"/>
        <v>392586.12677999999</v>
      </c>
      <c r="I212" s="526">
        <f t="shared" si="7"/>
        <v>1295</v>
      </c>
      <c r="J212" s="525">
        <f t="shared" si="7"/>
        <v>0</v>
      </c>
      <c r="K212" s="523">
        <f t="shared" si="7"/>
        <v>357369.09000000008</v>
      </c>
      <c r="L212" s="526">
        <f t="shared" si="7"/>
        <v>345114.09000000008</v>
      </c>
      <c r="M212" s="526">
        <f t="shared" si="7"/>
        <v>12255</v>
      </c>
      <c r="N212" s="524">
        <f t="shared" si="7"/>
        <v>0</v>
      </c>
      <c r="O212" s="523">
        <f t="shared" si="7"/>
        <v>175698</v>
      </c>
      <c r="P212" s="525">
        <f t="shared" si="7"/>
        <v>83644</v>
      </c>
      <c r="Q212" s="524">
        <f t="shared" si="7"/>
        <v>175754</v>
      </c>
      <c r="R212" s="387"/>
    </row>
    <row r="213" spans="1:18" ht="9" customHeight="1" thickBot="1" x14ac:dyDescent="0.25">
      <c r="B213" s="411"/>
      <c r="C213" s="412"/>
      <c r="R213" s="413"/>
    </row>
    <row r="214" spans="1:18" ht="18" customHeight="1" thickBot="1" x14ac:dyDescent="0.25">
      <c r="A214" s="380"/>
      <c r="B214" s="1081" t="s">
        <v>463</v>
      </c>
      <c r="C214" s="1082"/>
      <c r="D214" s="381">
        <f>D11+D15+D29+D38+D63+D68+D86+D172+D212</f>
        <v>5971195.7101099994</v>
      </c>
      <c r="E214" s="523">
        <f t="shared" ref="E214:Q214" si="8">E11+E15+E29+E38+E63+E68+E86+E172+E212</f>
        <v>850897.92764999997</v>
      </c>
      <c r="F214" s="524">
        <f t="shared" si="8"/>
        <v>384419.44143000001</v>
      </c>
      <c r="G214" s="381">
        <f t="shared" si="8"/>
        <v>1188231.7510300002</v>
      </c>
      <c r="H214" s="523">
        <f t="shared" si="8"/>
        <v>1042542.6910300001</v>
      </c>
      <c r="I214" s="526">
        <f t="shared" si="8"/>
        <v>145647.06</v>
      </c>
      <c r="J214" s="524">
        <f t="shared" si="8"/>
        <v>42</v>
      </c>
      <c r="K214" s="523">
        <f t="shared" si="8"/>
        <v>1474893.3300000003</v>
      </c>
      <c r="L214" s="526">
        <f t="shared" si="8"/>
        <v>1450868.3300000003</v>
      </c>
      <c r="M214" s="526">
        <f t="shared" si="8"/>
        <v>24025</v>
      </c>
      <c r="N214" s="524">
        <f t="shared" si="8"/>
        <v>0</v>
      </c>
      <c r="O214" s="523">
        <f t="shared" si="8"/>
        <v>980535</v>
      </c>
      <c r="P214" s="525">
        <f t="shared" si="8"/>
        <v>651525</v>
      </c>
      <c r="Q214" s="524">
        <f t="shared" si="8"/>
        <v>372865</v>
      </c>
      <c r="R214" s="387"/>
    </row>
  </sheetData>
  <mergeCells count="38">
    <mergeCell ref="B173:R173"/>
    <mergeCell ref="B174:B211"/>
    <mergeCell ref="B212:C212"/>
    <mergeCell ref="B214:C214"/>
    <mergeCell ref="B2:R2"/>
    <mergeCell ref="B69:R69"/>
    <mergeCell ref="B70:B85"/>
    <mergeCell ref="B86:C86"/>
    <mergeCell ref="B87:R87"/>
    <mergeCell ref="B88:B171"/>
    <mergeCell ref="B172:C172"/>
    <mergeCell ref="B39:R39"/>
    <mergeCell ref="B40:B62"/>
    <mergeCell ref="B63:C63"/>
    <mergeCell ref="B64:R64"/>
    <mergeCell ref="B65:B67"/>
    <mergeCell ref="B68:C68"/>
    <mergeCell ref="B16:R16"/>
    <mergeCell ref="B17:B28"/>
    <mergeCell ref="B29:C29"/>
    <mergeCell ref="B30:R30"/>
    <mergeCell ref="B31:B37"/>
    <mergeCell ref="B38:C38"/>
    <mergeCell ref="B15:C15"/>
    <mergeCell ref="A4:A6"/>
    <mergeCell ref="B4:B6"/>
    <mergeCell ref="C4:C6"/>
    <mergeCell ref="D4:D6"/>
    <mergeCell ref="B7:R7"/>
    <mergeCell ref="B8:B10"/>
    <mergeCell ref="B11:C11"/>
    <mergeCell ref="B12:R12"/>
    <mergeCell ref="B13:B14"/>
    <mergeCell ref="E4:F5"/>
    <mergeCell ref="G4:J5"/>
    <mergeCell ref="K4:N5"/>
    <mergeCell ref="O4:Q4"/>
    <mergeCell ref="R4:R6"/>
  </mergeCells>
  <printOptions horizontalCentered="1"/>
  <pageMargins left="0.39370078740157483" right="0.39370078740157483" top="0.59055118110236227" bottom="0.39370078740157483" header="0.31496062992125984" footer="0.11811023622047245"/>
  <pageSetup paperSize="9" scale="70" firstPageNumber="224" fitToHeight="0" orientation="landscape" useFirstPageNumber="1" r:id="rId1"/>
  <headerFooter>
    <oddHeader>&amp;L&amp;"Tahoma,Kurzíva"Závěrečný účet za rok 2019&amp;R&amp;"Tahoma,Kurzíva"Tabulka č. 3</oddHeader>
    <oddFooter>&amp;C&amp;"Tahoma,Obyčejné"&amp;P</oddFooter>
  </headerFooter>
  <rowBreaks count="1" manualBreakCount="1">
    <brk id="187"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60BAC-028A-4B2C-8ED3-7815E69927DA}">
  <dimension ref="A2:J57"/>
  <sheetViews>
    <sheetView zoomScaleNormal="100" zoomScaleSheetLayoutView="100" workbookViewId="0">
      <selection activeCell="H4" sqref="H4"/>
    </sheetView>
  </sheetViews>
  <sheetFormatPr defaultColWidth="8.140625" defaultRowHeight="12.75" x14ac:dyDescent="0.2"/>
  <cols>
    <col min="1" max="1" width="45.7109375" style="307" customWidth="1"/>
    <col min="2" max="2" width="15.140625" style="336" hidden="1" customWidth="1"/>
    <col min="3" max="6" width="11.42578125" style="307" customWidth="1"/>
    <col min="7" max="7" width="8.140625" style="307"/>
    <col min="8" max="8" width="9.42578125" style="307" bestFit="1" customWidth="1"/>
    <col min="9" max="10" width="12.28515625" style="307" bestFit="1" customWidth="1"/>
    <col min="11" max="16384" width="8.140625" style="307"/>
  </cols>
  <sheetData>
    <row r="2" spans="1:6" ht="33" customHeight="1" x14ac:dyDescent="0.2">
      <c r="A2" s="1136" t="s">
        <v>404</v>
      </c>
      <c r="B2" s="1136"/>
      <c r="C2" s="1136"/>
      <c r="D2" s="1136"/>
      <c r="E2" s="1136"/>
      <c r="F2" s="1136"/>
    </row>
    <row r="3" spans="1:6" ht="13.5" thickBot="1" x14ac:dyDescent="0.25">
      <c r="A3" s="308"/>
      <c r="B3" s="309"/>
      <c r="C3" s="308"/>
      <c r="D3" s="308"/>
      <c r="E3" s="308"/>
      <c r="F3" s="310" t="s">
        <v>2</v>
      </c>
    </row>
    <row r="4" spans="1:6" ht="30" customHeight="1" thickBot="1" x14ac:dyDescent="0.25">
      <c r="A4" s="311" t="s">
        <v>9</v>
      </c>
      <c r="B4" s="312" t="s">
        <v>405</v>
      </c>
      <c r="C4" s="313" t="s">
        <v>67</v>
      </c>
      <c r="D4" s="313" t="s">
        <v>68</v>
      </c>
      <c r="E4" s="313" t="s">
        <v>1</v>
      </c>
      <c r="F4" s="314" t="s">
        <v>406</v>
      </c>
    </row>
    <row r="5" spans="1:6" s="319" customFormat="1" ht="15" customHeight="1" x14ac:dyDescent="0.2">
      <c r="A5" s="315" t="s">
        <v>407</v>
      </c>
      <c r="B5" s="316">
        <v>1783</v>
      </c>
      <c r="C5" s="317">
        <v>4000</v>
      </c>
      <c r="D5" s="317">
        <v>9402.5000000000018</v>
      </c>
      <c r="E5" s="317">
        <v>9367.305940000002</v>
      </c>
      <c r="F5" s="318">
        <f t="shared" ref="F5:F57" si="0">(E5/D5)*100</f>
        <v>99.625694655676682</v>
      </c>
    </row>
    <row r="6" spans="1:6" s="319" customFormat="1" ht="18" customHeight="1" x14ac:dyDescent="0.2">
      <c r="A6" s="320" t="s">
        <v>408</v>
      </c>
      <c r="B6" s="321"/>
      <c r="C6" s="322">
        <f>SUM(C5)</f>
        <v>4000</v>
      </c>
      <c r="D6" s="322">
        <f>SUM(D5)</f>
        <v>9402.5000000000018</v>
      </c>
      <c r="E6" s="322">
        <f>SUM(E5)</f>
        <v>9367.305940000002</v>
      </c>
      <c r="F6" s="323">
        <f t="shared" si="0"/>
        <v>99.625694655676682</v>
      </c>
    </row>
    <row r="7" spans="1:6" s="319" customFormat="1" ht="27.95" customHeight="1" x14ac:dyDescent="0.2">
      <c r="A7" s="315" t="s">
        <v>409</v>
      </c>
      <c r="B7" s="316">
        <v>1710</v>
      </c>
      <c r="C7" s="317">
        <v>1650</v>
      </c>
      <c r="D7" s="317">
        <v>1289.4000000000001</v>
      </c>
      <c r="E7" s="317">
        <v>1279.28</v>
      </c>
      <c r="F7" s="318">
        <f t="shared" si="0"/>
        <v>99.215138824259341</v>
      </c>
    </row>
    <row r="8" spans="1:6" s="319" customFormat="1" ht="27.95" customHeight="1" x14ac:dyDescent="0.2">
      <c r="A8" s="315" t="s">
        <v>410</v>
      </c>
      <c r="B8" s="316">
        <v>1711</v>
      </c>
      <c r="C8" s="317">
        <v>12000</v>
      </c>
      <c r="D8" s="317">
        <v>12000</v>
      </c>
      <c r="E8" s="317">
        <v>10800.989</v>
      </c>
      <c r="F8" s="318">
        <f t="shared" si="0"/>
        <v>90.008241666666663</v>
      </c>
    </row>
    <row r="9" spans="1:6" s="319" customFormat="1" ht="27.95" customHeight="1" x14ac:dyDescent="0.2">
      <c r="A9" s="315" t="s">
        <v>411</v>
      </c>
      <c r="B9" s="316">
        <v>1712</v>
      </c>
      <c r="C9" s="317">
        <v>11000</v>
      </c>
      <c r="D9" s="317">
        <v>11024.19</v>
      </c>
      <c r="E9" s="317">
        <v>10912.557379999998</v>
      </c>
      <c r="F9" s="318">
        <f t="shared" si="0"/>
        <v>98.987384832808559</v>
      </c>
    </row>
    <row r="10" spans="1:6" s="319" customFormat="1" ht="27.95" customHeight="1" x14ac:dyDescent="0.2">
      <c r="A10" s="315" t="s">
        <v>412</v>
      </c>
      <c r="B10" s="316">
        <v>1713</v>
      </c>
      <c r="C10" s="317">
        <v>0</v>
      </c>
      <c r="D10" s="317">
        <v>23753.3</v>
      </c>
      <c r="E10" s="317">
        <v>10330.71666</v>
      </c>
      <c r="F10" s="318">
        <f t="shared" si="0"/>
        <v>43.491711299061606</v>
      </c>
    </row>
    <row r="11" spans="1:6" s="319" customFormat="1" ht="18" customHeight="1" x14ac:dyDescent="0.2">
      <c r="A11" s="320" t="s">
        <v>413</v>
      </c>
      <c r="B11" s="321"/>
      <c r="C11" s="322">
        <f>SUM(C7:C10)</f>
        <v>24650</v>
      </c>
      <c r="D11" s="322">
        <f>SUM(D7:D10)</f>
        <v>48066.89</v>
      </c>
      <c r="E11" s="322">
        <f>SUM(E7:E10)</f>
        <v>33323.543039999997</v>
      </c>
      <c r="F11" s="323">
        <f t="shared" si="0"/>
        <v>69.32743732744099</v>
      </c>
    </row>
    <row r="12" spans="1:6" s="319" customFormat="1" ht="27.95" customHeight="1" x14ac:dyDescent="0.2">
      <c r="A12" s="315" t="s">
        <v>414</v>
      </c>
      <c r="B12" s="316">
        <v>1730</v>
      </c>
      <c r="C12" s="317">
        <v>20000</v>
      </c>
      <c r="D12" s="317">
        <v>23629.23</v>
      </c>
      <c r="E12" s="317">
        <v>23533.300160000003</v>
      </c>
      <c r="F12" s="318">
        <f t="shared" si="0"/>
        <v>99.59402045686636</v>
      </c>
    </row>
    <row r="13" spans="1:6" s="319" customFormat="1" ht="15" customHeight="1" x14ac:dyDescent="0.2">
      <c r="A13" s="315" t="s">
        <v>415</v>
      </c>
      <c r="B13" s="316">
        <v>1731</v>
      </c>
      <c r="C13" s="317">
        <v>16735.000000000004</v>
      </c>
      <c r="D13" s="317">
        <v>18037.800000000003</v>
      </c>
      <c r="E13" s="317">
        <v>14153.23121</v>
      </c>
      <c r="F13" s="318">
        <f t="shared" si="0"/>
        <v>78.464287274501316</v>
      </c>
    </row>
    <row r="14" spans="1:6" s="319" customFormat="1" ht="15" customHeight="1" x14ac:dyDescent="0.2">
      <c r="A14" s="315" t="s">
        <v>416</v>
      </c>
      <c r="B14" s="316">
        <v>1733</v>
      </c>
      <c r="C14" s="317">
        <v>16437.999999999996</v>
      </c>
      <c r="D14" s="317">
        <v>16437.999999999996</v>
      </c>
      <c r="E14" s="317">
        <v>16372.199999999999</v>
      </c>
      <c r="F14" s="318">
        <f t="shared" si="0"/>
        <v>99.599707993673221</v>
      </c>
    </row>
    <row r="15" spans="1:6" s="319" customFormat="1" ht="15" customHeight="1" x14ac:dyDescent="0.2">
      <c r="A15" s="315" t="s">
        <v>417</v>
      </c>
      <c r="B15" s="316">
        <v>1735</v>
      </c>
      <c r="C15" s="317">
        <v>11752.03</v>
      </c>
      <c r="D15" s="317">
        <v>11785.37</v>
      </c>
      <c r="E15" s="317">
        <v>5260.6025000000009</v>
      </c>
      <c r="F15" s="318">
        <f t="shared" si="0"/>
        <v>44.63671908476357</v>
      </c>
    </row>
    <row r="16" spans="1:6" s="319" customFormat="1" ht="15" customHeight="1" x14ac:dyDescent="0.2">
      <c r="A16" s="315" t="s">
        <v>418</v>
      </c>
      <c r="B16" s="316">
        <v>1737</v>
      </c>
      <c r="C16" s="317">
        <v>30321</v>
      </c>
      <c r="D16" s="317">
        <v>30603.009999999995</v>
      </c>
      <c r="E16" s="317">
        <v>18371.154309999998</v>
      </c>
      <c r="F16" s="318">
        <f t="shared" si="0"/>
        <v>60.0305470278904</v>
      </c>
    </row>
    <row r="17" spans="1:6" s="319" customFormat="1" ht="15" customHeight="1" x14ac:dyDescent="0.2">
      <c r="A17" s="315" t="s">
        <v>419</v>
      </c>
      <c r="B17" s="316">
        <v>1738</v>
      </c>
      <c r="C17" s="317">
        <v>5042</v>
      </c>
      <c r="D17" s="317">
        <v>4632.7900000000009</v>
      </c>
      <c r="E17" s="317">
        <v>4353.8407000000016</v>
      </c>
      <c r="F17" s="318">
        <f t="shared" si="0"/>
        <v>93.978805428262461</v>
      </c>
    </row>
    <row r="18" spans="1:6" s="319" customFormat="1" ht="27.4" customHeight="1" x14ac:dyDescent="0.2">
      <c r="A18" s="315" t="s">
        <v>420</v>
      </c>
      <c r="B18" s="316">
        <v>1739</v>
      </c>
      <c r="C18" s="317">
        <v>0</v>
      </c>
      <c r="D18" s="317">
        <v>20761.28</v>
      </c>
      <c r="E18" s="317">
        <v>20761.28</v>
      </c>
      <c r="F18" s="318">
        <f t="shared" si="0"/>
        <v>100</v>
      </c>
    </row>
    <row r="19" spans="1:6" s="319" customFormat="1" ht="27.95" customHeight="1" x14ac:dyDescent="0.2">
      <c r="A19" s="315" t="s">
        <v>421</v>
      </c>
      <c r="B19" s="316">
        <v>1758</v>
      </c>
      <c r="C19" s="317">
        <v>1500</v>
      </c>
      <c r="D19" s="317">
        <v>1400</v>
      </c>
      <c r="E19" s="317">
        <v>1263.8484799999999</v>
      </c>
      <c r="F19" s="318">
        <f t="shared" si="0"/>
        <v>90.274891428571422</v>
      </c>
    </row>
    <row r="20" spans="1:6" s="319" customFormat="1" ht="18" customHeight="1" x14ac:dyDescent="0.2">
      <c r="A20" s="320" t="s">
        <v>422</v>
      </c>
      <c r="B20" s="321"/>
      <c r="C20" s="322">
        <f>SUM(C12:C19)</f>
        <v>101788.03</v>
      </c>
      <c r="D20" s="322">
        <f>SUM(D12:D19)</f>
        <v>127287.47999999998</v>
      </c>
      <c r="E20" s="322">
        <f>SUM(E12:E19)</f>
        <v>104069.45736</v>
      </c>
      <c r="F20" s="323">
        <f t="shared" si="0"/>
        <v>81.759382273889003</v>
      </c>
    </row>
    <row r="21" spans="1:6" s="319" customFormat="1" ht="27.95" customHeight="1" x14ac:dyDescent="0.2">
      <c r="A21" s="324" t="s">
        <v>423</v>
      </c>
      <c r="B21" s="325">
        <v>1740</v>
      </c>
      <c r="C21" s="326">
        <v>3000</v>
      </c>
      <c r="D21" s="326">
        <v>1523.52</v>
      </c>
      <c r="E21" s="326">
        <v>1523.5019999999997</v>
      </c>
      <c r="F21" s="318">
        <f t="shared" si="0"/>
        <v>99.998818525519823</v>
      </c>
    </row>
    <row r="22" spans="1:6" s="319" customFormat="1" ht="27.95" customHeight="1" x14ac:dyDescent="0.2">
      <c r="A22" s="315" t="s">
        <v>424</v>
      </c>
      <c r="B22" s="316">
        <v>1741</v>
      </c>
      <c r="C22" s="317">
        <v>2000</v>
      </c>
      <c r="D22" s="317">
        <v>2063.1999999999998</v>
      </c>
      <c r="E22" s="317">
        <v>2052.6527999999998</v>
      </c>
      <c r="F22" s="318">
        <f t="shared" si="0"/>
        <v>99.488794106242722</v>
      </c>
    </row>
    <row r="23" spans="1:6" s="319" customFormat="1" ht="15" customHeight="1" x14ac:dyDescent="0.2">
      <c r="A23" s="324" t="s">
        <v>425</v>
      </c>
      <c r="B23" s="325">
        <v>1742</v>
      </c>
      <c r="C23" s="326">
        <v>5500</v>
      </c>
      <c r="D23" s="326">
        <v>7922.7399999999989</v>
      </c>
      <c r="E23" s="326">
        <v>7382.0934999999999</v>
      </c>
      <c r="F23" s="318">
        <f t="shared" si="0"/>
        <v>93.176016125734293</v>
      </c>
    </row>
    <row r="24" spans="1:6" s="319" customFormat="1" ht="15" customHeight="1" x14ac:dyDescent="0.2">
      <c r="A24" s="315" t="s">
        <v>426</v>
      </c>
      <c r="B24" s="316" t="s">
        <v>427</v>
      </c>
      <c r="C24" s="317">
        <v>3000</v>
      </c>
      <c r="D24" s="317">
        <v>1879.18</v>
      </c>
      <c r="E24" s="317">
        <v>1825.8458499999999</v>
      </c>
      <c r="F24" s="318">
        <f t="shared" si="0"/>
        <v>97.161839206462389</v>
      </c>
    </row>
    <row r="25" spans="1:6" s="319" customFormat="1" ht="27.95" customHeight="1" x14ac:dyDescent="0.2">
      <c r="A25" s="324" t="s">
        <v>428</v>
      </c>
      <c r="B25" s="325">
        <v>1744</v>
      </c>
      <c r="C25" s="326">
        <v>5425</v>
      </c>
      <c r="D25" s="326">
        <v>5279.52</v>
      </c>
      <c r="E25" s="326">
        <v>5102.6478099999995</v>
      </c>
      <c r="F25" s="318">
        <f t="shared" si="0"/>
        <v>96.649843356971829</v>
      </c>
    </row>
    <row r="26" spans="1:6" s="319" customFormat="1" ht="15" customHeight="1" x14ac:dyDescent="0.2">
      <c r="A26" s="324" t="s">
        <v>429</v>
      </c>
      <c r="B26" s="325">
        <v>1745</v>
      </c>
      <c r="C26" s="326">
        <v>10871.000000000002</v>
      </c>
      <c r="D26" s="326">
        <v>17200.16</v>
      </c>
      <c r="E26" s="326">
        <v>8014.4121099999993</v>
      </c>
      <c r="F26" s="318">
        <f t="shared" si="0"/>
        <v>46.59498580245765</v>
      </c>
    </row>
    <row r="27" spans="1:6" s="319" customFormat="1" ht="18" customHeight="1" x14ac:dyDescent="0.2">
      <c r="A27" s="320" t="s">
        <v>430</v>
      </c>
      <c r="B27" s="321"/>
      <c r="C27" s="322">
        <f>SUM(C21:C26)</f>
        <v>29796</v>
      </c>
      <c r="D27" s="322">
        <f>SUM(D21:D26)</f>
        <v>35868.32</v>
      </c>
      <c r="E27" s="322">
        <f>SUM(E21:E26)</f>
        <v>25901.154069999997</v>
      </c>
      <c r="F27" s="323">
        <f t="shared" si="0"/>
        <v>72.21178485638579</v>
      </c>
    </row>
    <row r="28" spans="1:6" s="319" customFormat="1" ht="27.95" customHeight="1" x14ac:dyDescent="0.2">
      <c r="A28" s="315" t="s">
        <v>431</v>
      </c>
      <c r="B28" s="316">
        <v>1770</v>
      </c>
      <c r="C28" s="317">
        <v>3000</v>
      </c>
      <c r="D28" s="317">
        <v>3497.52</v>
      </c>
      <c r="E28" s="317">
        <v>3489.6664000000005</v>
      </c>
      <c r="F28" s="318">
        <f t="shared" si="0"/>
        <v>99.775452320501401</v>
      </c>
    </row>
    <row r="29" spans="1:6" s="319" customFormat="1" ht="27.95" customHeight="1" x14ac:dyDescent="0.2">
      <c r="A29" s="315" t="s">
        <v>432</v>
      </c>
      <c r="B29" s="316">
        <v>1771</v>
      </c>
      <c r="C29" s="317">
        <v>800</v>
      </c>
      <c r="D29" s="317">
        <v>800</v>
      </c>
      <c r="E29" s="317">
        <v>800</v>
      </c>
      <c r="F29" s="318">
        <f t="shared" si="0"/>
        <v>100</v>
      </c>
    </row>
    <row r="30" spans="1:6" s="319" customFormat="1" ht="41.45" customHeight="1" x14ac:dyDescent="0.2">
      <c r="A30" s="315" t="s">
        <v>433</v>
      </c>
      <c r="B30" s="316">
        <v>1772</v>
      </c>
      <c r="C30" s="317">
        <v>4000</v>
      </c>
      <c r="D30" s="317">
        <v>4600</v>
      </c>
      <c r="E30" s="317">
        <v>4600</v>
      </c>
      <c r="F30" s="318">
        <f t="shared" si="0"/>
        <v>100</v>
      </c>
    </row>
    <row r="31" spans="1:6" s="319" customFormat="1" ht="27.95" customHeight="1" x14ac:dyDescent="0.2">
      <c r="A31" s="315" t="s">
        <v>434</v>
      </c>
      <c r="B31" s="316">
        <v>1773</v>
      </c>
      <c r="C31" s="317">
        <v>35000</v>
      </c>
      <c r="D31" s="317">
        <v>34736.479999999996</v>
      </c>
      <c r="E31" s="317">
        <v>34654.385000000002</v>
      </c>
      <c r="F31" s="318">
        <f t="shared" si="0"/>
        <v>99.76366344546139</v>
      </c>
    </row>
    <row r="32" spans="1:6" s="319" customFormat="1" ht="41.45" customHeight="1" x14ac:dyDescent="0.2">
      <c r="A32" s="315" t="s">
        <v>435</v>
      </c>
      <c r="B32" s="316">
        <v>1774</v>
      </c>
      <c r="C32" s="317">
        <v>3200</v>
      </c>
      <c r="D32" s="317">
        <v>4389.66</v>
      </c>
      <c r="E32" s="317">
        <v>4388.152</v>
      </c>
      <c r="F32" s="318">
        <f t="shared" si="0"/>
        <v>99.965646542101211</v>
      </c>
    </row>
    <row r="33" spans="1:10" s="319" customFormat="1" ht="41.45" customHeight="1" x14ac:dyDescent="0.2">
      <c r="A33" s="315" t="s">
        <v>436</v>
      </c>
      <c r="B33" s="316">
        <v>1775</v>
      </c>
      <c r="C33" s="317">
        <v>70000</v>
      </c>
      <c r="D33" s="317">
        <v>69547</v>
      </c>
      <c r="E33" s="317">
        <v>69547</v>
      </c>
      <c r="F33" s="318">
        <f t="shared" si="0"/>
        <v>100</v>
      </c>
    </row>
    <row r="34" spans="1:10" s="319" customFormat="1" ht="41.45" customHeight="1" x14ac:dyDescent="0.2">
      <c r="A34" s="315" t="s">
        <v>437</v>
      </c>
      <c r="B34" s="316">
        <v>1776</v>
      </c>
      <c r="C34" s="317">
        <v>500</v>
      </c>
      <c r="D34" s="317">
        <v>500</v>
      </c>
      <c r="E34" s="317">
        <v>500</v>
      </c>
      <c r="F34" s="318">
        <f t="shared" si="0"/>
        <v>100</v>
      </c>
      <c r="H34" s="327"/>
      <c r="I34" s="327"/>
      <c r="J34" s="327"/>
    </row>
    <row r="35" spans="1:10" s="319" customFormat="1" ht="15" customHeight="1" x14ac:dyDescent="0.2">
      <c r="A35" s="315" t="s">
        <v>438</v>
      </c>
      <c r="B35" s="316" t="s">
        <v>439</v>
      </c>
      <c r="C35" s="317">
        <v>0</v>
      </c>
      <c r="D35" s="317">
        <v>1933340.9439999999</v>
      </c>
      <c r="E35" s="317">
        <v>1933340.9439999999</v>
      </c>
      <c r="F35" s="318">
        <f t="shared" si="0"/>
        <v>100</v>
      </c>
      <c r="H35" s="327"/>
      <c r="I35" s="327"/>
      <c r="J35" s="327"/>
    </row>
    <row r="36" spans="1:10" s="319" customFormat="1" ht="27.95" customHeight="1" x14ac:dyDescent="0.2">
      <c r="A36" s="315" t="s">
        <v>440</v>
      </c>
      <c r="B36" s="316">
        <v>1779</v>
      </c>
      <c r="C36" s="317">
        <v>90229</v>
      </c>
      <c r="D36" s="317">
        <v>89829</v>
      </c>
      <c r="E36" s="317">
        <v>89829</v>
      </c>
      <c r="F36" s="318">
        <f t="shared" si="0"/>
        <v>100</v>
      </c>
      <c r="H36" s="328"/>
      <c r="I36" s="328"/>
      <c r="J36" s="328"/>
    </row>
    <row r="37" spans="1:10" s="319" customFormat="1" ht="18" customHeight="1" x14ac:dyDescent="0.2">
      <c r="A37" s="320" t="s">
        <v>441</v>
      </c>
      <c r="B37" s="321"/>
      <c r="C37" s="322">
        <f>SUM(C28:C36)</f>
        <v>206729</v>
      </c>
      <c r="D37" s="322">
        <f>SUM(D28:D36)</f>
        <v>2141240.6039999998</v>
      </c>
      <c r="E37" s="322">
        <f>SUM(E28:E36)</f>
        <v>2141149.1474000001</v>
      </c>
      <c r="F37" s="323">
        <f t="shared" si="0"/>
        <v>99.995728803207413</v>
      </c>
    </row>
    <row r="38" spans="1:10" s="319" customFormat="1" ht="54" customHeight="1" x14ac:dyDescent="0.2">
      <c r="A38" s="315" t="s">
        <v>442</v>
      </c>
      <c r="B38" s="316">
        <v>1761</v>
      </c>
      <c r="C38" s="317">
        <v>2000</v>
      </c>
      <c r="D38" s="317">
        <v>1570.02</v>
      </c>
      <c r="E38" s="317">
        <v>1559.39581</v>
      </c>
      <c r="F38" s="318">
        <f t="shared" si="0"/>
        <v>99.323308620272357</v>
      </c>
      <c r="H38" s="329"/>
      <c r="I38" s="329"/>
      <c r="J38" s="329"/>
    </row>
    <row r="39" spans="1:10" s="319" customFormat="1" ht="27.95" customHeight="1" x14ac:dyDescent="0.2">
      <c r="A39" s="330" t="s">
        <v>443</v>
      </c>
      <c r="B39" s="316" t="s">
        <v>444</v>
      </c>
      <c r="C39" s="317">
        <v>2000</v>
      </c>
      <c r="D39" s="317">
        <v>2000</v>
      </c>
      <c r="E39" s="317">
        <v>2000</v>
      </c>
      <c r="F39" s="318">
        <f t="shared" si="0"/>
        <v>100</v>
      </c>
      <c r="H39" s="329"/>
      <c r="I39" s="329"/>
      <c r="J39" s="329"/>
    </row>
    <row r="40" spans="1:10" s="319" customFormat="1" ht="41.45" customHeight="1" x14ac:dyDescent="0.2">
      <c r="A40" s="330" t="s">
        <v>445</v>
      </c>
      <c r="B40" s="316">
        <v>1764</v>
      </c>
      <c r="C40" s="317">
        <v>20302</v>
      </c>
      <c r="D40" s="317">
        <v>17703.07</v>
      </c>
      <c r="E40" s="317">
        <v>17703.0255</v>
      </c>
      <c r="F40" s="318">
        <f t="shared" si="0"/>
        <v>99.999748631169624</v>
      </c>
      <c r="H40" s="331"/>
      <c r="I40" s="331"/>
      <c r="J40" s="331"/>
    </row>
    <row r="41" spans="1:10" s="319" customFormat="1" ht="27.95" customHeight="1" x14ac:dyDescent="0.2">
      <c r="A41" s="315" t="s">
        <v>446</v>
      </c>
      <c r="B41" s="316">
        <v>1765</v>
      </c>
      <c r="C41" s="317">
        <v>1544</v>
      </c>
      <c r="D41" s="317">
        <v>4547.66</v>
      </c>
      <c r="E41" s="317">
        <v>4547.3450000000003</v>
      </c>
      <c r="F41" s="318">
        <f t="shared" si="0"/>
        <v>99.993073360805354</v>
      </c>
    </row>
    <row r="42" spans="1:10" s="319" customFormat="1" ht="15" customHeight="1" x14ac:dyDescent="0.2">
      <c r="A42" s="315" t="s">
        <v>447</v>
      </c>
      <c r="B42" s="316">
        <v>1766</v>
      </c>
      <c r="C42" s="317">
        <v>33000</v>
      </c>
      <c r="D42" s="317">
        <v>35160</v>
      </c>
      <c r="E42" s="317">
        <v>35160</v>
      </c>
      <c r="F42" s="318">
        <f t="shared" si="0"/>
        <v>100</v>
      </c>
    </row>
    <row r="43" spans="1:10" s="319" customFormat="1" ht="18" customHeight="1" x14ac:dyDescent="0.2">
      <c r="A43" s="320" t="s">
        <v>448</v>
      </c>
      <c r="B43" s="321"/>
      <c r="C43" s="322">
        <f>SUM(C38:C42)</f>
        <v>58846</v>
      </c>
      <c r="D43" s="322">
        <f>SUM(D38:D42)</f>
        <v>60980.75</v>
      </c>
      <c r="E43" s="322">
        <f>SUM(E38:E42)</f>
        <v>60969.766309999999</v>
      </c>
      <c r="F43" s="323">
        <f t="shared" si="0"/>
        <v>99.981988266789116</v>
      </c>
    </row>
    <row r="44" spans="1:10" s="319" customFormat="1" ht="15" customHeight="1" x14ac:dyDescent="0.2">
      <c r="A44" s="315" t="s">
        <v>449</v>
      </c>
      <c r="B44" s="316">
        <v>1700</v>
      </c>
      <c r="C44" s="317">
        <v>1000</v>
      </c>
      <c r="D44" s="317">
        <v>1602</v>
      </c>
      <c r="E44" s="317">
        <v>1601.18</v>
      </c>
      <c r="F44" s="318">
        <f t="shared" si="0"/>
        <v>99.948813982521855</v>
      </c>
    </row>
    <row r="45" spans="1:10" s="319" customFormat="1" ht="41.45" customHeight="1" x14ac:dyDescent="0.2">
      <c r="A45" s="315" t="s">
        <v>450</v>
      </c>
      <c r="B45" s="316">
        <v>1701</v>
      </c>
      <c r="C45" s="317">
        <v>1000</v>
      </c>
      <c r="D45" s="317">
        <v>264.5</v>
      </c>
      <c r="E45" s="317">
        <v>264.5</v>
      </c>
      <c r="F45" s="318">
        <f t="shared" si="0"/>
        <v>100</v>
      </c>
    </row>
    <row r="46" spans="1:10" s="319" customFormat="1" ht="15" customHeight="1" x14ac:dyDescent="0.2">
      <c r="A46" s="315" t="s">
        <v>451</v>
      </c>
      <c r="B46" s="316">
        <v>1702</v>
      </c>
      <c r="C46" s="317">
        <v>3000</v>
      </c>
      <c r="D46" s="317">
        <v>2982</v>
      </c>
      <c r="E46" s="317">
        <v>2982</v>
      </c>
      <c r="F46" s="318">
        <f t="shared" si="0"/>
        <v>100</v>
      </c>
    </row>
    <row r="47" spans="1:10" s="319" customFormat="1" ht="18" customHeight="1" x14ac:dyDescent="0.2">
      <c r="A47" s="320" t="s">
        <v>452</v>
      </c>
      <c r="B47" s="321"/>
      <c r="C47" s="322">
        <f>SUM(C44:C46)</f>
        <v>5000</v>
      </c>
      <c r="D47" s="322">
        <f>SUM(D44:D46)</f>
        <v>4848.5</v>
      </c>
      <c r="E47" s="322">
        <f>SUM(E44:E46)</f>
        <v>4847.68</v>
      </c>
      <c r="F47" s="323">
        <f t="shared" si="0"/>
        <v>99.983087552851401</v>
      </c>
    </row>
    <row r="48" spans="1:10" s="319" customFormat="1" ht="15" customHeight="1" x14ac:dyDescent="0.2">
      <c r="A48" s="315" t="s">
        <v>453</v>
      </c>
      <c r="B48" s="316">
        <v>1750</v>
      </c>
      <c r="C48" s="317">
        <v>22000</v>
      </c>
      <c r="D48" s="317">
        <v>43043.75</v>
      </c>
      <c r="E48" s="317">
        <v>16040.022120000001</v>
      </c>
      <c r="F48" s="318">
        <f t="shared" si="0"/>
        <v>37.264462599099758</v>
      </c>
    </row>
    <row r="49" spans="1:10" s="319" customFormat="1" ht="27.75" customHeight="1" x14ac:dyDescent="0.2">
      <c r="A49" s="315" t="s">
        <v>454</v>
      </c>
      <c r="B49" s="316">
        <v>1752</v>
      </c>
      <c r="C49" s="317">
        <v>9000</v>
      </c>
      <c r="D49" s="317">
        <v>8997.4000000000015</v>
      </c>
      <c r="E49" s="317">
        <v>4825</v>
      </c>
      <c r="F49" s="318">
        <f t="shared" si="0"/>
        <v>53.626603240936262</v>
      </c>
    </row>
    <row r="50" spans="1:10" s="319" customFormat="1" ht="15" customHeight="1" x14ac:dyDescent="0.2">
      <c r="A50" s="315" t="s">
        <v>455</v>
      </c>
      <c r="B50" s="316">
        <v>1753</v>
      </c>
      <c r="C50" s="317">
        <v>0</v>
      </c>
      <c r="D50" s="317">
        <v>2000.0000000000002</v>
      </c>
      <c r="E50" s="317">
        <v>1616.2000000000003</v>
      </c>
      <c r="F50" s="318">
        <f t="shared" si="0"/>
        <v>80.81</v>
      </c>
    </row>
    <row r="51" spans="1:10" s="319" customFormat="1" ht="27.75" customHeight="1" x14ac:dyDescent="0.2">
      <c r="A51" s="315" t="s">
        <v>456</v>
      </c>
      <c r="B51" s="316">
        <v>1754</v>
      </c>
      <c r="C51" s="317">
        <v>3000</v>
      </c>
      <c r="D51" s="317">
        <v>2522.2000000000003</v>
      </c>
      <c r="E51" s="317">
        <v>2305.91957</v>
      </c>
      <c r="F51" s="318">
        <f t="shared" si="0"/>
        <v>91.424929426690966</v>
      </c>
    </row>
    <row r="52" spans="1:10" s="319" customFormat="1" ht="27.95" customHeight="1" x14ac:dyDescent="0.2">
      <c r="A52" s="315" t="s">
        <v>457</v>
      </c>
      <c r="B52" s="316">
        <v>1755</v>
      </c>
      <c r="C52" s="317">
        <v>2000</v>
      </c>
      <c r="D52" s="317">
        <v>4441.75</v>
      </c>
      <c r="E52" s="317">
        <v>2713.8402199999996</v>
      </c>
      <c r="F52" s="318">
        <f t="shared" si="0"/>
        <v>61.098445882816442</v>
      </c>
    </row>
    <row r="53" spans="1:10" s="319" customFormat="1" ht="15" customHeight="1" x14ac:dyDescent="0.2">
      <c r="A53" s="315" t="s">
        <v>458</v>
      </c>
      <c r="B53" s="316">
        <v>1757</v>
      </c>
      <c r="C53" s="317">
        <v>3500</v>
      </c>
      <c r="D53" s="317">
        <v>6697.6</v>
      </c>
      <c r="E53" s="317">
        <v>2817.8728000000001</v>
      </c>
      <c r="F53" s="318">
        <f t="shared" si="0"/>
        <v>42.072873865265173</v>
      </c>
    </row>
    <row r="54" spans="1:10" s="319" customFormat="1" ht="15" customHeight="1" x14ac:dyDescent="0.2">
      <c r="A54" s="315" t="s">
        <v>459</v>
      </c>
      <c r="B54" s="316">
        <v>1759</v>
      </c>
      <c r="C54" s="317">
        <v>10000</v>
      </c>
      <c r="D54" s="317">
        <v>11907.000000000002</v>
      </c>
      <c r="E54" s="317">
        <v>5221.5079000000005</v>
      </c>
      <c r="F54" s="318">
        <f t="shared" si="0"/>
        <v>43.852422104644326</v>
      </c>
      <c r="H54" s="327"/>
      <c r="I54" s="327"/>
      <c r="J54" s="327"/>
    </row>
    <row r="55" spans="1:10" s="319" customFormat="1" ht="27.95" customHeight="1" x14ac:dyDescent="0.2">
      <c r="A55" s="330" t="s">
        <v>460</v>
      </c>
      <c r="B55" s="316" t="s">
        <v>461</v>
      </c>
      <c r="C55" s="317">
        <v>3500</v>
      </c>
      <c r="D55" s="317">
        <v>3494.5</v>
      </c>
      <c r="E55" s="317">
        <v>3487.59978</v>
      </c>
      <c r="F55" s="318">
        <f t="shared" si="0"/>
        <v>99.802540563743023</v>
      </c>
    </row>
    <row r="56" spans="1:10" s="319" customFormat="1" ht="18" customHeight="1" x14ac:dyDescent="0.2">
      <c r="A56" s="320" t="s">
        <v>462</v>
      </c>
      <c r="B56" s="321"/>
      <c r="C56" s="322">
        <f>SUM(C48:C55)</f>
        <v>53000</v>
      </c>
      <c r="D56" s="322">
        <f>SUM(D48:D55)</f>
        <v>83104.2</v>
      </c>
      <c r="E56" s="322">
        <f>SUM(E48:E55)</f>
        <v>39027.962390000001</v>
      </c>
      <c r="F56" s="323">
        <f t="shared" si="0"/>
        <v>46.962683462448354</v>
      </c>
    </row>
    <row r="57" spans="1:10" s="319" customFormat="1" ht="18.95" customHeight="1" thickBot="1" x14ac:dyDescent="0.25">
      <c r="A57" s="332" t="s">
        <v>463</v>
      </c>
      <c r="B57" s="333"/>
      <c r="C57" s="334">
        <f>SUM(C6,C11,C20,C27,C37,C43,C47,C56)</f>
        <v>483809.03</v>
      </c>
      <c r="D57" s="334">
        <f>SUM(D6,D11,D20,D27,D37,D43,D47,D56)</f>
        <v>2510799.2439999999</v>
      </c>
      <c r="E57" s="334">
        <f>SUM(E6,E11,E20,E27,E37,E43,E47,E56)</f>
        <v>2418656.01651</v>
      </c>
      <c r="F57" s="335">
        <f t="shared" si="0"/>
        <v>96.330123656433599</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34" fitToHeight="2" orientation="portrait" useFirstPageNumber="1" r:id="rId1"/>
  <headerFooter>
    <oddHeader>&amp;L&amp;"Tahoma,Kurzíva"&amp;9Závěrečný účet za rok 2019&amp;R&amp;"Tahoma,Kurzíva"&amp;9Tabulka č. 4</oddHeader>
    <oddFooter>&amp;C&amp;"Tahoma,Obyčejné"&amp;P</oddFooter>
  </headerFooter>
  <rowBreaks count="1" manualBreakCount="1">
    <brk id="3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16ED-AF12-4617-A34D-7D49FD3A6022}">
  <sheetPr>
    <pageSetUpPr fitToPage="1"/>
  </sheetPr>
  <dimension ref="A1:E624"/>
  <sheetViews>
    <sheetView zoomScaleNormal="100" zoomScaleSheetLayoutView="100" workbookViewId="0">
      <selection activeCell="F5" sqref="F5"/>
    </sheetView>
  </sheetViews>
  <sheetFormatPr defaultRowHeight="15" x14ac:dyDescent="0.25"/>
  <cols>
    <col min="1" max="2" width="40.7109375" style="350" customWidth="1"/>
    <col min="3" max="4" width="12.7109375" style="350" customWidth="1"/>
    <col min="5" max="5" width="10.7109375" style="350" customWidth="1"/>
    <col min="6" max="16384" width="9.140625" style="350"/>
  </cols>
  <sheetData>
    <row r="1" spans="1:5" s="338" customFormat="1" ht="12.75" x14ac:dyDescent="0.2">
      <c r="A1" s="337"/>
      <c r="B1" s="337"/>
    </row>
    <row r="2" spans="1:5" s="339" customFormat="1" ht="21" customHeight="1" x14ac:dyDescent="0.2">
      <c r="A2" s="1136" t="s">
        <v>464</v>
      </c>
      <c r="B2" s="1136"/>
      <c r="C2" s="1136"/>
      <c r="D2" s="1136"/>
      <c r="E2" s="1136"/>
    </row>
    <row r="3" spans="1:5" s="339" customFormat="1" ht="15" customHeight="1" x14ac:dyDescent="0.2">
      <c r="A3" s="340"/>
      <c r="B3" s="340"/>
      <c r="C3" s="341"/>
      <c r="D3" s="341"/>
      <c r="E3" s="340"/>
    </row>
    <row r="4" spans="1:5" s="339" customFormat="1" ht="12.75" customHeight="1" x14ac:dyDescent="0.2">
      <c r="A4" s="1140" t="s">
        <v>465</v>
      </c>
      <c r="B4" s="1140"/>
      <c r="C4" s="1140"/>
      <c r="D4" s="1140"/>
      <c r="E4" s="1140"/>
    </row>
    <row r="5" spans="1:5" s="339" customFormat="1" ht="7.5" customHeight="1" x14ac:dyDescent="0.2">
      <c r="A5" s="342"/>
      <c r="B5" s="342"/>
      <c r="C5" s="343"/>
      <c r="D5" s="343"/>
      <c r="E5" s="342"/>
    </row>
    <row r="6" spans="1:5" s="339" customFormat="1" ht="13.5" customHeight="1" thickBot="1" x14ac:dyDescent="0.25">
      <c r="A6" s="344"/>
      <c r="B6" s="344"/>
      <c r="C6" s="345"/>
      <c r="D6" s="345"/>
      <c r="E6" s="310" t="s">
        <v>2</v>
      </c>
    </row>
    <row r="7" spans="1:5" s="339" customFormat="1" ht="30" customHeight="1" thickBot="1" x14ac:dyDescent="0.25">
      <c r="A7" s="311" t="s">
        <v>466</v>
      </c>
      <c r="B7" s="346" t="s">
        <v>467</v>
      </c>
      <c r="C7" s="313" t="s">
        <v>68</v>
      </c>
      <c r="D7" s="313" t="s">
        <v>1</v>
      </c>
      <c r="E7" s="314" t="s">
        <v>468</v>
      </c>
    </row>
    <row r="8" spans="1:5" s="339" customFormat="1" ht="18" customHeight="1" x14ac:dyDescent="0.2">
      <c r="A8" s="1141" t="s">
        <v>469</v>
      </c>
      <c r="B8" s="1142"/>
      <c r="C8" s="1142"/>
      <c r="D8" s="1142"/>
      <c r="E8" s="1143"/>
    </row>
    <row r="9" spans="1:5" x14ac:dyDescent="0.25">
      <c r="A9" s="559" t="s">
        <v>235</v>
      </c>
      <c r="B9" s="347" t="s">
        <v>470</v>
      </c>
      <c r="C9" s="348">
        <v>850</v>
      </c>
      <c r="D9" s="348">
        <v>850</v>
      </c>
      <c r="E9" s="349">
        <f t="shared" ref="E9:E72" si="0">D9/C9*100</f>
        <v>100</v>
      </c>
    </row>
    <row r="10" spans="1:5" ht="25.5" x14ac:dyDescent="0.25">
      <c r="A10" s="559" t="s">
        <v>471</v>
      </c>
      <c r="B10" s="347" t="s">
        <v>472</v>
      </c>
      <c r="C10" s="348">
        <v>200</v>
      </c>
      <c r="D10" s="348">
        <v>200</v>
      </c>
      <c r="E10" s="349">
        <f t="shared" si="0"/>
        <v>100</v>
      </c>
    </row>
    <row r="11" spans="1:5" x14ac:dyDescent="0.25">
      <c r="A11" s="1144" t="s">
        <v>473</v>
      </c>
      <c r="B11" s="347" t="s">
        <v>474</v>
      </c>
      <c r="C11" s="348">
        <v>1765</v>
      </c>
      <c r="D11" s="348">
        <v>0</v>
      </c>
      <c r="E11" s="349">
        <f t="shared" si="0"/>
        <v>0</v>
      </c>
    </row>
    <row r="12" spans="1:5" x14ac:dyDescent="0.25">
      <c r="A12" s="1145"/>
      <c r="B12" s="347" t="s">
        <v>475</v>
      </c>
      <c r="C12" s="348">
        <v>4162.7700000000004</v>
      </c>
      <c r="D12" s="348">
        <v>2419.8573900000001</v>
      </c>
      <c r="E12" s="349">
        <f t="shared" si="0"/>
        <v>58.130941416412632</v>
      </c>
    </row>
    <row r="13" spans="1:5" x14ac:dyDescent="0.25">
      <c r="A13" s="1145"/>
      <c r="B13" s="347" t="s">
        <v>476</v>
      </c>
      <c r="C13" s="348">
        <v>12000</v>
      </c>
      <c r="D13" s="348">
        <v>0</v>
      </c>
      <c r="E13" s="349">
        <f t="shared" si="0"/>
        <v>0</v>
      </c>
    </row>
    <row r="14" spans="1:5" x14ac:dyDescent="0.25">
      <c r="A14" s="1145"/>
      <c r="B14" s="347" t="s">
        <v>477</v>
      </c>
      <c r="C14" s="348">
        <v>13000</v>
      </c>
      <c r="D14" s="348">
        <v>0</v>
      </c>
      <c r="E14" s="349">
        <f t="shared" si="0"/>
        <v>0</v>
      </c>
    </row>
    <row r="15" spans="1:5" x14ac:dyDescent="0.25">
      <c r="A15" s="1145"/>
      <c r="B15" s="347" t="s">
        <v>478</v>
      </c>
      <c r="C15" s="348">
        <v>1100</v>
      </c>
      <c r="D15" s="348">
        <v>0</v>
      </c>
      <c r="E15" s="349">
        <f t="shared" si="0"/>
        <v>0</v>
      </c>
    </row>
    <row r="16" spans="1:5" x14ac:dyDescent="0.25">
      <c r="A16" s="1145"/>
      <c r="B16" s="347" t="s">
        <v>479</v>
      </c>
      <c r="C16" s="348">
        <v>198</v>
      </c>
      <c r="D16" s="348">
        <v>198</v>
      </c>
      <c r="E16" s="349">
        <f t="shared" si="0"/>
        <v>100</v>
      </c>
    </row>
    <row r="17" spans="1:5" x14ac:dyDescent="0.25">
      <c r="A17" s="1146"/>
      <c r="B17" s="347" t="s">
        <v>480</v>
      </c>
      <c r="C17" s="348">
        <v>8000</v>
      </c>
      <c r="D17" s="348">
        <v>6895.2833499999997</v>
      </c>
      <c r="E17" s="349">
        <f t="shared" si="0"/>
        <v>86.191041874999996</v>
      </c>
    </row>
    <row r="18" spans="1:5" x14ac:dyDescent="0.25">
      <c r="A18" s="1147" t="s">
        <v>481</v>
      </c>
      <c r="B18" s="351" t="s">
        <v>482</v>
      </c>
      <c r="C18" s="352">
        <v>40</v>
      </c>
      <c r="D18" s="352">
        <v>40</v>
      </c>
      <c r="E18" s="349">
        <f t="shared" si="0"/>
        <v>100</v>
      </c>
    </row>
    <row r="19" spans="1:5" x14ac:dyDescent="0.25">
      <c r="A19" s="1148"/>
      <c r="B19" s="351" t="s">
        <v>483</v>
      </c>
      <c r="C19" s="352">
        <v>200</v>
      </c>
      <c r="D19" s="352">
        <v>200</v>
      </c>
      <c r="E19" s="349">
        <f t="shared" si="0"/>
        <v>100</v>
      </c>
    </row>
    <row r="20" spans="1:5" ht="25.5" x14ac:dyDescent="0.25">
      <c r="A20" s="1148"/>
      <c r="B20" s="351" t="s">
        <v>484</v>
      </c>
      <c r="C20" s="352">
        <v>60</v>
      </c>
      <c r="D20" s="352">
        <v>60</v>
      </c>
      <c r="E20" s="349">
        <f t="shared" si="0"/>
        <v>100</v>
      </c>
    </row>
    <row r="21" spans="1:5" x14ac:dyDescent="0.25">
      <c r="A21" s="1148"/>
      <c r="B21" s="351" t="s">
        <v>485</v>
      </c>
      <c r="C21" s="352">
        <v>3320</v>
      </c>
      <c r="D21" s="352">
        <v>2735.69328</v>
      </c>
      <c r="E21" s="349">
        <f t="shared" si="0"/>
        <v>82.400399999999991</v>
      </c>
    </row>
    <row r="22" spans="1:5" x14ac:dyDescent="0.25">
      <c r="A22" s="1148"/>
      <c r="B22" s="351" t="s">
        <v>486</v>
      </c>
      <c r="C22" s="352">
        <v>1000</v>
      </c>
      <c r="D22" s="352">
        <v>1000</v>
      </c>
      <c r="E22" s="349">
        <f t="shared" si="0"/>
        <v>100</v>
      </c>
    </row>
    <row r="23" spans="1:5" x14ac:dyDescent="0.25">
      <c r="A23" s="1148"/>
      <c r="B23" s="351" t="s">
        <v>487</v>
      </c>
      <c r="C23" s="352">
        <v>30</v>
      </c>
      <c r="D23" s="352">
        <v>30</v>
      </c>
      <c r="E23" s="349">
        <f t="shared" si="0"/>
        <v>100</v>
      </c>
    </row>
    <row r="24" spans="1:5" x14ac:dyDescent="0.25">
      <c r="A24" s="1148"/>
      <c r="B24" s="351" t="s">
        <v>488</v>
      </c>
      <c r="C24" s="352">
        <v>100</v>
      </c>
      <c r="D24" s="352">
        <v>100</v>
      </c>
      <c r="E24" s="349">
        <f t="shared" si="0"/>
        <v>100</v>
      </c>
    </row>
    <row r="25" spans="1:5" x14ac:dyDescent="0.25">
      <c r="A25" s="1148"/>
      <c r="B25" s="351" t="s">
        <v>489</v>
      </c>
      <c r="C25" s="352">
        <v>70</v>
      </c>
      <c r="D25" s="352">
        <v>0</v>
      </c>
      <c r="E25" s="349">
        <f t="shared" si="0"/>
        <v>0</v>
      </c>
    </row>
    <row r="26" spans="1:5" x14ac:dyDescent="0.25">
      <c r="A26" s="1148"/>
      <c r="B26" s="351" t="s">
        <v>490</v>
      </c>
      <c r="C26" s="352">
        <v>190</v>
      </c>
      <c r="D26" s="352">
        <v>190</v>
      </c>
      <c r="E26" s="349">
        <f t="shared" si="0"/>
        <v>100</v>
      </c>
    </row>
    <row r="27" spans="1:5" ht="25.5" x14ac:dyDescent="0.25">
      <c r="A27" s="1148"/>
      <c r="B27" s="351" t="s">
        <v>491</v>
      </c>
      <c r="C27" s="352">
        <v>80</v>
      </c>
      <c r="D27" s="352">
        <v>80</v>
      </c>
      <c r="E27" s="349">
        <f t="shared" si="0"/>
        <v>100</v>
      </c>
    </row>
    <row r="28" spans="1:5" ht="25.5" x14ac:dyDescent="0.25">
      <c r="A28" s="1148"/>
      <c r="B28" s="351" t="s">
        <v>492</v>
      </c>
      <c r="C28" s="352">
        <v>1500</v>
      </c>
      <c r="D28" s="352">
        <v>0</v>
      </c>
      <c r="E28" s="349">
        <f t="shared" si="0"/>
        <v>0</v>
      </c>
    </row>
    <row r="29" spans="1:5" ht="25.5" x14ac:dyDescent="0.25">
      <c r="A29" s="1149"/>
      <c r="B29" s="351" t="s">
        <v>493</v>
      </c>
      <c r="C29" s="352">
        <v>200</v>
      </c>
      <c r="D29" s="352">
        <v>176.565</v>
      </c>
      <c r="E29" s="349">
        <f t="shared" si="0"/>
        <v>88.282499999999999</v>
      </c>
    </row>
    <row r="30" spans="1:5" x14ac:dyDescent="0.25">
      <c r="A30" s="1150" t="s">
        <v>494</v>
      </c>
      <c r="B30" s="1151"/>
      <c r="C30" s="353">
        <f>SUM(C9:C29)</f>
        <v>48065.770000000004</v>
      </c>
      <c r="D30" s="353">
        <f>SUM(D9:D29)</f>
        <v>15175.399019999999</v>
      </c>
      <c r="E30" s="354">
        <f t="shared" si="0"/>
        <v>31.572154196219049</v>
      </c>
    </row>
    <row r="31" spans="1:5" s="355" customFormat="1" ht="18" customHeight="1" x14ac:dyDescent="0.2">
      <c r="A31" s="1137" t="s">
        <v>495</v>
      </c>
      <c r="B31" s="1138"/>
      <c r="C31" s="1138"/>
      <c r="D31" s="1138"/>
      <c r="E31" s="1139"/>
    </row>
    <row r="32" spans="1:5" ht="25.5" x14ac:dyDescent="0.25">
      <c r="A32" s="560" t="s">
        <v>496</v>
      </c>
      <c r="B32" s="351" t="s">
        <v>497</v>
      </c>
      <c r="C32" s="352">
        <v>2000</v>
      </c>
      <c r="D32" s="352">
        <v>2000</v>
      </c>
      <c r="E32" s="349">
        <f t="shared" si="0"/>
        <v>100</v>
      </c>
    </row>
    <row r="33" spans="1:5" x14ac:dyDescent="0.25">
      <c r="A33" s="560" t="s">
        <v>498</v>
      </c>
      <c r="B33" s="351" t="s">
        <v>499</v>
      </c>
      <c r="C33" s="352">
        <v>18000</v>
      </c>
      <c r="D33" s="352">
        <v>5034.3476200000005</v>
      </c>
      <c r="E33" s="349">
        <f t="shared" si="0"/>
        <v>27.96859788888889</v>
      </c>
    </row>
    <row r="34" spans="1:5" x14ac:dyDescent="0.25">
      <c r="A34" s="1147" t="s">
        <v>500</v>
      </c>
      <c r="B34" s="351" t="s">
        <v>1552</v>
      </c>
      <c r="C34" s="352">
        <v>300</v>
      </c>
      <c r="D34" s="352">
        <v>300</v>
      </c>
      <c r="E34" s="349">
        <f t="shared" si="0"/>
        <v>100</v>
      </c>
    </row>
    <row r="35" spans="1:5" x14ac:dyDescent="0.25">
      <c r="A35" s="1148"/>
      <c r="B35" s="351" t="s">
        <v>502</v>
      </c>
      <c r="C35" s="352">
        <v>50</v>
      </c>
      <c r="D35" s="352">
        <v>50</v>
      </c>
      <c r="E35" s="349">
        <f t="shared" si="0"/>
        <v>100</v>
      </c>
    </row>
    <row r="36" spans="1:5" ht="25.5" x14ac:dyDescent="0.25">
      <c r="A36" s="1148"/>
      <c r="B36" s="351" t="s">
        <v>503</v>
      </c>
      <c r="C36" s="352">
        <v>200</v>
      </c>
      <c r="D36" s="352">
        <v>200</v>
      </c>
      <c r="E36" s="349">
        <f t="shared" si="0"/>
        <v>100</v>
      </c>
    </row>
    <row r="37" spans="1:5" ht="25.5" x14ac:dyDescent="0.25">
      <c r="A37" s="1148"/>
      <c r="B37" s="351" t="s">
        <v>504</v>
      </c>
      <c r="C37" s="352">
        <v>50</v>
      </c>
      <c r="D37" s="352">
        <v>50</v>
      </c>
      <c r="E37" s="349">
        <f t="shared" si="0"/>
        <v>100</v>
      </c>
    </row>
    <row r="38" spans="1:5" ht="25.5" x14ac:dyDescent="0.25">
      <c r="A38" s="1148"/>
      <c r="B38" s="351" t="s">
        <v>505</v>
      </c>
      <c r="C38" s="352">
        <v>120</v>
      </c>
      <c r="D38" s="352">
        <v>120</v>
      </c>
      <c r="E38" s="349">
        <f t="shared" si="0"/>
        <v>100</v>
      </c>
    </row>
    <row r="39" spans="1:5" ht="25.5" x14ac:dyDescent="0.25">
      <c r="A39" s="1148"/>
      <c r="B39" s="351" t="s">
        <v>506</v>
      </c>
      <c r="C39" s="352">
        <v>100</v>
      </c>
      <c r="D39" s="352">
        <v>100</v>
      </c>
      <c r="E39" s="349">
        <f t="shared" si="0"/>
        <v>100</v>
      </c>
    </row>
    <row r="40" spans="1:5" ht="25.5" x14ac:dyDescent="0.25">
      <c r="A40" s="1148"/>
      <c r="B40" s="351" t="s">
        <v>507</v>
      </c>
      <c r="C40" s="352">
        <v>120</v>
      </c>
      <c r="D40" s="352">
        <v>120</v>
      </c>
      <c r="E40" s="349">
        <f t="shared" si="0"/>
        <v>100</v>
      </c>
    </row>
    <row r="41" spans="1:5" ht="25.5" x14ac:dyDescent="0.25">
      <c r="A41" s="1148"/>
      <c r="B41" s="351" t="s">
        <v>508</v>
      </c>
      <c r="C41" s="352">
        <v>100</v>
      </c>
      <c r="D41" s="352">
        <v>100</v>
      </c>
      <c r="E41" s="349">
        <f t="shared" si="0"/>
        <v>100</v>
      </c>
    </row>
    <row r="42" spans="1:5" ht="25.5" x14ac:dyDescent="0.25">
      <c r="A42" s="1149"/>
      <c r="B42" s="351" t="s">
        <v>509</v>
      </c>
      <c r="C42" s="352">
        <v>110</v>
      </c>
      <c r="D42" s="352">
        <v>110</v>
      </c>
      <c r="E42" s="349">
        <f t="shared" si="0"/>
        <v>100</v>
      </c>
    </row>
    <row r="43" spans="1:5" ht="38.25" x14ac:dyDescent="0.25">
      <c r="A43" s="560" t="s">
        <v>510</v>
      </c>
      <c r="B43" s="351" t="s">
        <v>511</v>
      </c>
      <c r="C43" s="352">
        <v>17000</v>
      </c>
      <c r="D43" s="352">
        <v>17000</v>
      </c>
      <c r="E43" s="349">
        <f t="shared" si="0"/>
        <v>100</v>
      </c>
    </row>
    <row r="44" spans="1:5" x14ac:dyDescent="0.25">
      <c r="A44" s="1147" t="s">
        <v>512</v>
      </c>
      <c r="B44" s="351" t="s">
        <v>474</v>
      </c>
      <c r="C44" s="352">
        <v>50</v>
      </c>
      <c r="D44" s="352">
        <v>50</v>
      </c>
      <c r="E44" s="349">
        <f t="shared" si="0"/>
        <v>100</v>
      </c>
    </row>
    <row r="45" spans="1:5" x14ac:dyDescent="0.25">
      <c r="A45" s="1148"/>
      <c r="B45" s="351" t="s">
        <v>513</v>
      </c>
      <c r="C45" s="352">
        <v>50</v>
      </c>
      <c r="D45" s="352">
        <v>50</v>
      </c>
      <c r="E45" s="349">
        <f t="shared" si="0"/>
        <v>100</v>
      </c>
    </row>
    <row r="46" spans="1:5" x14ac:dyDescent="0.25">
      <c r="A46" s="1148"/>
      <c r="B46" s="351" t="s">
        <v>514</v>
      </c>
      <c r="C46" s="352">
        <v>50</v>
      </c>
      <c r="D46" s="352">
        <v>50</v>
      </c>
      <c r="E46" s="349">
        <f t="shared" si="0"/>
        <v>100</v>
      </c>
    </row>
    <row r="47" spans="1:5" x14ac:dyDescent="0.25">
      <c r="A47" s="1148"/>
      <c r="B47" s="351" t="s">
        <v>515</v>
      </c>
      <c r="C47" s="352">
        <v>50</v>
      </c>
      <c r="D47" s="352">
        <v>50</v>
      </c>
      <c r="E47" s="349">
        <f t="shared" si="0"/>
        <v>100</v>
      </c>
    </row>
    <row r="48" spans="1:5" x14ac:dyDescent="0.25">
      <c r="A48" s="1148"/>
      <c r="B48" s="351" t="s">
        <v>475</v>
      </c>
      <c r="C48" s="352">
        <v>450</v>
      </c>
      <c r="D48" s="352">
        <v>450</v>
      </c>
      <c r="E48" s="349">
        <f t="shared" si="0"/>
        <v>100</v>
      </c>
    </row>
    <row r="49" spans="1:5" x14ac:dyDescent="0.25">
      <c r="A49" s="1148"/>
      <c r="B49" s="351" t="s">
        <v>516</v>
      </c>
      <c r="C49" s="352">
        <v>550</v>
      </c>
      <c r="D49" s="352">
        <v>500.05955</v>
      </c>
      <c r="E49" s="349">
        <f t="shared" si="0"/>
        <v>90.919918181818176</v>
      </c>
    </row>
    <row r="50" spans="1:5" x14ac:dyDescent="0.25">
      <c r="A50" s="1148"/>
      <c r="B50" s="351" t="s">
        <v>517</v>
      </c>
      <c r="C50" s="352">
        <v>1300</v>
      </c>
      <c r="D50" s="352">
        <v>50</v>
      </c>
      <c r="E50" s="349">
        <f t="shared" si="0"/>
        <v>3.8461538461538463</v>
      </c>
    </row>
    <row r="51" spans="1:5" x14ac:dyDescent="0.25">
      <c r="A51" s="1148"/>
      <c r="B51" s="351" t="s">
        <v>518</v>
      </c>
      <c r="C51" s="352">
        <v>50</v>
      </c>
      <c r="D51" s="352">
        <v>50</v>
      </c>
      <c r="E51" s="349">
        <f t="shared" si="0"/>
        <v>100</v>
      </c>
    </row>
    <row r="52" spans="1:5" x14ac:dyDescent="0.25">
      <c r="A52" s="1148"/>
      <c r="B52" s="351" t="s">
        <v>519</v>
      </c>
      <c r="C52" s="352">
        <v>50</v>
      </c>
      <c r="D52" s="352">
        <v>50</v>
      </c>
      <c r="E52" s="349">
        <f t="shared" si="0"/>
        <v>100</v>
      </c>
    </row>
    <row r="53" spans="1:5" x14ac:dyDescent="0.25">
      <c r="A53" s="1148"/>
      <c r="B53" s="351" t="s">
        <v>520</v>
      </c>
      <c r="C53" s="352">
        <v>2300</v>
      </c>
      <c r="D53" s="352">
        <v>2300</v>
      </c>
      <c r="E53" s="349">
        <f t="shared" si="0"/>
        <v>100</v>
      </c>
    </row>
    <row r="54" spans="1:5" x14ac:dyDescent="0.25">
      <c r="A54" s="1148"/>
      <c r="B54" s="351" t="s">
        <v>521</v>
      </c>
      <c r="C54" s="352">
        <v>50</v>
      </c>
      <c r="D54" s="352">
        <v>50</v>
      </c>
      <c r="E54" s="349">
        <f t="shared" si="0"/>
        <v>100</v>
      </c>
    </row>
    <row r="55" spans="1:5" x14ac:dyDescent="0.25">
      <c r="A55" s="1148"/>
      <c r="B55" s="351" t="s">
        <v>499</v>
      </c>
      <c r="C55" s="352">
        <v>2300</v>
      </c>
      <c r="D55" s="352">
        <v>2300</v>
      </c>
      <c r="E55" s="349">
        <f t="shared" si="0"/>
        <v>100</v>
      </c>
    </row>
    <row r="56" spans="1:5" x14ac:dyDescent="0.25">
      <c r="A56" s="1148"/>
      <c r="B56" s="351" t="s">
        <v>522</v>
      </c>
      <c r="C56" s="352">
        <v>50</v>
      </c>
      <c r="D56" s="352">
        <v>50</v>
      </c>
      <c r="E56" s="349">
        <f t="shared" si="0"/>
        <v>100</v>
      </c>
    </row>
    <row r="57" spans="1:5" x14ac:dyDescent="0.25">
      <c r="A57" s="1148"/>
      <c r="B57" s="351" t="s">
        <v>523</v>
      </c>
      <c r="C57" s="352">
        <v>50</v>
      </c>
      <c r="D57" s="352">
        <v>50</v>
      </c>
      <c r="E57" s="349">
        <f t="shared" si="0"/>
        <v>100</v>
      </c>
    </row>
    <row r="58" spans="1:5" x14ac:dyDescent="0.25">
      <c r="A58" s="1148"/>
      <c r="B58" s="351" t="s">
        <v>476</v>
      </c>
      <c r="C58" s="352">
        <v>50</v>
      </c>
      <c r="D58" s="352">
        <v>50</v>
      </c>
      <c r="E58" s="349">
        <f t="shared" si="0"/>
        <v>100</v>
      </c>
    </row>
    <row r="59" spans="1:5" x14ac:dyDescent="0.25">
      <c r="A59" s="1148"/>
      <c r="B59" s="351" t="s">
        <v>524</v>
      </c>
      <c r="C59" s="352">
        <v>50</v>
      </c>
      <c r="D59" s="352">
        <v>50</v>
      </c>
      <c r="E59" s="349">
        <f t="shared" si="0"/>
        <v>100</v>
      </c>
    </row>
    <row r="60" spans="1:5" x14ac:dyDescent="0.25">
      <c r="A60" s="1148"/>
      <c r="B60" s="351" t="s">
        <v>525</v>
      </c>
      <c r="C60" s="352">
        <v>2300</v>
      </c>
      <c r="D60" s="352">
        <v>2300</v>
      </c>
      <c r="E60" s="349">
        <f t="shared" si="0"/>
        <v>100</v>
      </c>
    </row>
    <row r="61" spans="1:5" x14ac:dyDescent="0.25">
      <c r="A61" s="1148"/>
      <c r="B61" s="351" t="s">
        <v>526</v>
      </c>
      <c r="C61" s="352">
        <v>50</v>
      </c>
      <c r="D61" s="352">
        <v>50</v>
      </c>
      <c r="E61" s="349">
        <f t="shared" si="0"/>
        <v>100</v>
      </c>
    </row>
    <row r="62" spans="1:5" x14ac:dyDescent="0.25">
      <c r="A62" s="1148"/>
      <c r="B62" s="351" t="s">
        <v>527</v>
      </c>
      <c r="C62" s="352">
        <v>2300</v>
      </c>
      <c r="D62" s="352">
        <v>2300</v>
      </c>
      <c r="E62" s="349">
        <f t="shared" si="0"/>
        <v>100</v>
      </c>
    </row>
    <row r="63" spans="1:5" x14ac:dyDescent="0.25">
      <c r="A63" s="1148"/>
      <c r="B63" s="351" t="s">
        <v>528</v>
      </c>
      <c r="C63" s="352">
        <v>100</v>
      </c>
      <c r="D63" s="352">
        <v>100</v>
      </c>
      <c r="E63" s="349">
        <f t="shared" si="0"/>
        <v>100</v>
      </c>
    </row>
    <row r="64" spans="1:5" x14ac:dyDescent="0.25">
      <c r="A64" s="1148"/>
      <c r="B64" s="351" t="s">
        <v>529</v>
      </c>
      <c r="C64" s="352">
        <v>50</v>
      </c>
      <c r="D64" s="352">
        <v>50</v>
      </c>
      <c r="E64" s="349">
        <f t="shared" si="0"/>
        <v>100</v>
      </c>
    </row>
    <row r="65" spans="1:5" x14ac:dyDescent="0.25">
      <c r="A65" s="1148"/>
      <c r="B65" s="351" t="s">
        <v>477</v>
      </c>
      <c r="C65" s="352">
        <v>50</v>
      </c>
      <c r="D65" s="352">
        <v>50</v>
      </c>
      <c r="E65" s="349">
        <f t="shared" si="0"/>
        <v>100</v>
      </c>
    </row>
    <row r="66" spans="1:5" x14ac:dyDescent="0.25">
      <c r="A66" s="1148"/>
      <c r="B66" s="351" t="s">
        <v>530</v>
      </c>
      <c r="C66" s="352">
        <v>50</v>
      </c>
      <c r="D66" s="352">
        <v>50</v>
      </c>
      <c r="E66" s="349">
        <f t="shared" si="0"/>
        <v>100</v>
      </c>
    </row>
    <row r="67" spans="1:5" x14ac:dyDescent="0.25">
      <c r="A67" s="1148"/>
      <c r="B67" s="351" t="s">
        <v>531</v>
      </c>
      <c r="C67" s="352">
        <v>100</v>
      </c>
      <c r="D67" s="352">
        <v>100</v>
      </c>
      <c r="E67" s="349">
        <f t="shared" si="0"/>
        <v>100</v>
      </c>
    </row>
    <row r="68" spans="1:5" x14ac:dyDescent="0.25">
      <c r="A68" s="1148"/>
      <c r="B68" s="351" t="s">
        <v>532</v>
      </c>
      <c r="C68" s="352">
        <v>2300</v>
      </c>
      <c r="D68" s="352">
        <v>50</v>
      </c>
      <c r="E68" s="349">
        <f t="shared" si="0"/>
        <v>2.1739130434782608</v>
      </c>
    </row>
    <row r="69" spans="1:5" x14ac:dyDescent="0.25">
      <c r="A69" s="1148"/>
      <c r="B69" s="351" t="s">
        <v>533</v>
      </c>
      <c r="C69" s="352">
        <v>1250</v>
      </c>
      <c r="D69" s="352">
        <v>0</v>
      </c>
      <c r="E69" s="349">
        <f t="shared" si="0"/>
        <v>0</v>
      </c>
    </row>
    <row r="70" spans="1:5" x14ac:dyDescent="0.25">
      <c r="A70" s="1148"/>
      <c r="B70" s="351" t="s">
        <v>534</v>
      </c>
      <c r="C70" s="352">
        <v>225</v>
      </c>
      <c r="D70" s="352">
        <v>0</v>
      </c>
      <c r="E70" s="349">
        <f t="shared" si="0"/>
        <v>0</v>
      </c>
    </row>
    <row r="71" spans="1:5" x14ac:dyDescent="0.25">
      <c r="A71" s="1148"/>
      <c r="B71" s="351" t="s">
        <v>535</v>
      </c>
      <c r="C71" s="352">
        <v>1250</v>
      </c>
      <c r="D71" s="352">
        <v>0</v>
      </c>
      <c r="E71" s="349">
        <f t="shared" si="0"/>
        <v>0</v>
      </c>
    </row>
    <row r="72" spans="1:5" x14ac:dyDescent="0.25">
      <c r="A72" s="1148"/>
      <c r="B72" s="351" t="s">
        <v>536</v>
      </c>
      <c r="C72" s="352">
        <v>50</v>
      </c>
      <c r="D72" s="352">
        <v>50</v>
      </c>
      <c r="E72" s="349">
        <f t="shared" si="0"/>
        <v>100</v>
      </c>
    </row>
    <row r="73" spans="1:5" x14ac:dyDescent="0.25">
      <c r="A73" s="1148"/>
      <c r="B73" s="351" t="s">
        <v>537</v>
      </c>
      <c r="C73" s="352">
        <v>675</v>
      </c>
      <c r="D73" s="352">
        <v>675</v>
      </c>
      <c r="E73" s="349">
        <f t="shared" ref="E73:E136" si="1">D73/C73*100</f>
        <v>100</v>
      </c>
    </row>
    <row r="74" spans="1:5" x14ac:dyDescent="0.25">
      <c r="A74" s="1148"/>
      <c r="B74" s="351" t="s">
        <v>538</v>
      </c>
      <c r="C74" s="352">
        <v>2250</v>
      </c>
      <c r="D74" s="352">
        <v>0</v>
      </c>
      <c r="E74" s="349">
        <f t="shared" si="1"/>
        <v>0</v>
      </c>
    </row>
    <row r="75" spans="1:5" x14ac:dyDescent="0.25">
      <c r="A75" s="1148"/>
      <c r="B75" s="351" t="s">
        <v>539</v>
      </c>
      <c r="C75" s="352">
        <v>225</v>
      </c>
      <c r="D75" s="352">
        <v>225</v>
      </c>
      <c r="E75" s="349">
        <f t="shared" si="1"/>
        <v>100</v>
      </c>
    </row>
    <row r="76" spans="1:5" x14ac:dyDescent="0.25">
      <c r="A76" s="1148"/>
      <c r="B76" s="351" t="s">
        <v>540</v>
      </c>
      <c r="C76" s="352">
        <v>50</v>
      </c>
      <c r="D76" s="352">
        <v>50</v>
      </c>
      <c r="E76" s="349">
        <f t="shared" si="1"/>
        <v>100</v>
      </c>
    </row>
    <row r="77" spans="1:5" x14ac:dyDescent="0.25">
      <c r="A77" s="1148"/>
      <c r="B77" s="351" t="s">
        <v>541</v>
      </c>
      <c r="C77" s="352">
        <v>50</v>
      </c>
      <c r="D77" s="352">
        <v>50</v>
      </c>
      <c r="E77" s="349">
        <f t="shared" si="1"/>
        <v>100</v>
      </c>
    </row>
    <row r="78" spans="1:5" x14ac:dyDescent="0.25">
      <c r="A78" s="1148"/>
      <c r="B78" s="351" t="s">
        <v>542</v>
      </c>
      <c r="C78" s="352">
        <v>225</v>
      </c>
      <c r="D78" s="352">
        <v>0</v>
      </c>
      <c r="E78" s="349">
        <f t="shared" si="1"/>
        <v>0</v>
      </c>
    </row>
    <row r="79" spans="1:5" x14ac:dyDescent="0.25">
      <c r="A79" s="1148"/>
      <c r="B79" s="351" t="s">
        <v>543</v>
      </c>
      <c r="C79" s="352">
        <v>225</v>
      </c>
      <c r="D79" s="352">
        <v>225</v>
      </c>
      <c r="E79" s="349">
        <f t="shared" si="1"/>
        <v>100</v>
      </c>
    </row>
    <row r="80" spans="1:5" x14ac:dyDescent="0.25">
      <c r="A80" s="1148"/>
      <c r="B80" s="351" t="s">
        <v>544</v>
      </c>
      <c r="C80" s="352">
        <v>50</v>
      </c>
      <c r="D80" s="352">
        <v>50</v>
      </c>
      <c r="E80" s="349">
        <f t="shared" si="1"/>
        <v>100</v>
      </c>
    </row>
    <row r="81" spans="1:5" x14ac:dyDescent="0.25">
      <c r="A81" s="1148"/>
      <c r="B81" s="351" t="s">
        <v>545</v>
      </c>
      <c r="C81" s="352">
        <v>50</v>
      </c>
      <c r="D81" s="352">
        <v>50</v>
      </c>
      <c r="E81" s="349">
        <f t="shared" si="1"/>
        <v>100</v>
      </c>
    </row>
    <row r="82" spans="1:5" x14ac:dyDescent="0.25">
      <c r="A82" s="1148"/>
      <c r="B82" s="351" t="s">
        <v>546</v>
      </c>
      <c r="C82" s="352">
        <v>225</v>
      </c>
      <c r="D82" s="352">
        <v>225</v>
      </c>
      <c r="E82" s="349">
        <f t="shared" si="1"/>
        <v>100</v>
      </c>
    </row>
    <row r="83" spans="1:5" x14ac:dyDescent="0.25">
      <c r="A83" s="1148"/>
      <c r="B83" s="351" t="s">
        <v>547</v>
      </c>
      <c r="C83" s="352">
        <v>225</v>
      </c>
      <c r="D83" s="352">
        <v>225</v>
      </c>
      <c r="E83" s="349">
        <f t="shared" si="1"/>
        <v>100</v>
      </c>
    </row>
    <row r="84" spans="1:5" x14ac:dyDescent="0.25">
      <c r="A84" s="1148"/>
      <c r="B84" s="351" t="s">
        <v>548</v>
      </c>
      <c r="C84" s="352">
        <v>213</v>
      </c>
      <c r="D84" s="352">
        <v>213</v>
      </c>
      <c r="E84" s="349">
        <f t="shared" si="1"/>
        <v>100</v>
      </c>
    </row>
    <row r="85" spans="1:5" x14ac:dyDescent="0.25">
      <c r="A85" s="1148"/>
      <c r="B85" s="351" t="s">
        <v>549</v>
      </c>
      <c r="C85" s="352">
        <v>50</v>
      </c>
      <c r="D85" s="352">
        <v>50</v>
      </c>
      <c r="E85" s="349">
        <f t="shared" si="1"/>
        <v>100</v>
      </c>
    </row>
    <row r="86" spans="1:5" x14ac:dyDescent="0.25">
      <c r="A86" s="1148"/>
      <c r="B86" s="351" t="s">
        <v>478</v>
      </c>
      <c r="C86" s="352">
        <v>50</v>
      </c>
      <c r="D86" s="352">
        <v>50</v>
      </c>
      <c r="E86" s="349">
        <f t="shared" si="1"/>
        <v>100</v>
      </c>
    </row>
    <row r="87" spans="1:5" x14ac:dyDescent="0.25">
      <c r="A87" s="1148"/>
      <c r="B87" s="351" t="s">
        <v>550</v>
      </c>
      <c r="C87" s="352">
        <v>1250</v>
      </c>
      <c r="D87" s="352">
        <v>1250</v>
      </c>
      <c r="E87" s="349">
        <f t="shared" si="1"/>
        <v>100</v>
      </c>
    </row>
    <row r="88" spans="1:5" x14ac:dyDescent="0.25">
      <c r="A88" s="1148"/>
      <c r="B88" s="351" t="s">
        <v>551</v>
      </c>
      <c r="C88" s="352">
        <v>225</v>
      </c>
      <c r="D88" s="352">
        <v>225</v>
      </c>
      <c r="E88" s="349">
        <f t="shared" si="1"/>
        <v>100</v>
      </c>
    </row>
    <row r="89" spans="1:5" x14ac:dyDescent="0.25">
      <c r="A89" s="1148"/>
      <c r="B89" s="351" t="s">
        <v>552</v>
      </c>
      <c r="C89" s="352">
        <v>50</v>
      </c>
      <c r="D89" s="352">
        <v>50</v>
      </c>
      <c r="E89" s="349">
        <f t="shared" si="1"/>
        <v>100</v>
      </c>
    </row>
    <row r="90" spans="1:5" x14ac:dyDescent="0.25">
      <c r="A90" s="1148"/>
      <c r="B90" s="351" t="s">
        <v>553</v>
      </c>
      <c r="C90" s="352">
        <v>2250</v>
      </c>
      <c r="D90" s="352">
        <v>2250</v>
      </c>
      <c r="E90" s="349">
        <f t="shared" si="1"/>
        <v>100</v>
      </c>
    </row>
    <row r="91" spans="1:5" x14ac:dyDescent="0.25">
      <c r="A91" s="1148"/>
      <c r="B91" s="351" t="s">
        <v>554</v>
      </c>
      <c r="C91" s="352">
        <v>275</v>
      </c>
      <c r="D91" s="352">
        <v>50</v>
      </c>
      <c r="E91" s="349">
        <f t="shared" si="1"/>
        <v>18.181818181818183</v>
      </c>
    </row>
    <row r="92" spans="1:5" x14ac:dyDescent="0.25">
      <c r="A92" s="1148"/>
      <c r="B92" s="351" t="s">
        <v>555</v>
      </c>
      <c r="C92" s="352">
        <v>50</v>
      </c>
      <c r="D92" s="352">
        <v>50</v>
      </c>
      <c r="E92" s="349">
        <f t="shared" si="1"/>
        <v>100</v>
      </c>
    </row>
    <row r="93" spans="1:5" x14ac:dyDescent="0.25">
      <c r="A93" s="1148"/>
      <c r="B93" s="351" t="s">
        <v>556</v>
      </c>
      <c r="C93" s="352">
        <v>225</v>
      </c>
      <c r="D93" s="352">
        <v>225</v>
      </c>
      <c r="E93" s="349">
        <f t="shared" si="1"/>
        <v>100</v>
      </c>
    </row>
    <row r="94" spans="1:5" x14ac:dyDescent="0.25">
      <c r="A94" s="1148"/>
      <c r="B94" s="351" t="s">
        <v>557</v>
      </c>
      <c r="C94" s="352">
        <v>225</v>
      </c>
      <c r="D94" s="352">
        <v>0</v>
      </c>
      <c r="E94" s="349">
        <f t="shared" si="1"/>
        <v>0</v>
      </c>
    </row>
    <row r="95" spans="1:5" x14ac:dyDescent="0.25">
      <c r="A95" s="1148"/>
      <c r="B95" s="351" t="s">
        <v>558</v>
      </c>
      <c r="C95" s="352">
        <v>50</v>
      </c>
      <c r="D95" s="352">
        <v>50</v>
      </c>
      <c r="E95" s="349">
        <f t="shared" si="1"/>
        <v>100</v>
      </c>
    </row>
    <row r="96" spans="1:5" x14ac:dyDescent="0.25">
      <c r="A96" s="1148"/>
      <c r="B96" s="351" t="s">
        <v>559</v>
      </c>
      <c r="C96" s="352">
        <v>225</v>
      </c>
      <c r="D96" s="352">
        <v>225</v>
      </c>
      <c r="E96" s="349">
        <f t="shared" si="1"/>
        <v>100</v>
      </c>
    </row>
    <row r="97" spans="1:5" x14ac:dyDescent="0.25">
      <c r="A97" s="1148"/>
      <c r="B97" s="351" t="s">
        <v>560</v>
      </c>
      <c r="C97" s="352">
        <v>225</v>
      </c>
      <c r="D97" s="352">
        <v>0</v>
      </c>
      <c r="E97" s="349">
        <f t="shared" si="1"/>
        <v>0</v>
      </c>
    </row>
    <row r="98" spans="1:5" x14ac:dyDescent="0.25">
      <c r="A98" s="1148"/>
      <c r="B98" s="351" t="s">
        <v>561</v>
      </c>
      <c r="C98" s="352">
        <v>50</v>
      </c>
      <c r="D98" s="352">
        <v>50</v>
      </c>
      <c r="E98" s="349">
        <f t="shared" si="1"/>
        <v>100</v>
      </c>
    </row>
    <row r="99" spans="1:5" x14ac:dyDescent="0.25">
      <c r="A99" s="1148"/>
      <c r="B99" s="351" t="s">
        <v>562</v>
      </c>
      <c r="C99" s="352">
        <v>225</v>
      </c>
      <c r="D99" s="352">
        <v>0</v>
      </c>
      <c r="E99" s="349">
        <f t="shared" si="1"/>
        <v>0</v>
      </c>
    </row>
    <row r="100" spans="1:5" x14ac:dyDescent="0.25">
      <c r="A100" s="1148"/>
      <c r="B100" s="351" t="s">
        <v>563</v>
      </c>
      <c r="C100" s="352">
        <v>50</v>
      </c>
      <c r="D100" s="352">
        <v>50</v>
      </c>
      <c r="E100" s="349">
        <f t="shared" si="1"/>
        <v>100</v>
      </c>
    </row>
    <row r="101" spans="1:5" x14ac:dyDescent="0.25">
      <c r="A101" s="1148"/>
      <c r="B101" s="351" t="s">
        <v>564</v>
      </c>
      <c r="C101" s="352">
        <v>224.88</v>
      </c>
      <c r="D101" s="352">
        <v>224.875</v>
      </c>
      <c r="E101" s="349">
        <f t="shared" si="1"/>
        <v>99.997776591960161</v>
      </c>
    </row>
    <row r="102" spans="1:5" x14ac:dyDescent="0.25">
      <c r="A102" s="1148"/>
      <c r="B102" s="351" t="s">
        <v>565</v>
      </c>
      <c r="C102" s="352">
        <v>2250</v>
      </c>
      <c r="D102" s="352">
        <v>2250</v>
      </c>
      <c r="E102" s="349">
        <f t="shared" si="1"/>
        <v>100</v>
      </c>
    </row>
    <row r="103" spans="1:5" x14ac:dyDescent="0.25">
      <c r="A103" s="1148"/>
      <c r="B103" s="351" t="s">
        <v>566</v>
      </c>
      <c r="C103" s="352">
        <v>50</v>
      </c>
      <c r="D103" s="352">
        <v>50</v>
      </c>
      <c r="E103" s="349">
        <f t="shared" si="1"/>
        <v>100</v>
      </c>
    </row>
    <row r="104" spans="1:5" x14ac:dyDescent="0.25">
      <c r="A104" s="1148"/>
      <c r="B104" s="351" t="s">
        <v>567</v>
      </c>
      <c r="C104" s="352">
        <v>50</v>
      </c>
      <c r="D104" s="352">
        <v>50</v>
      </c>
      <c r="E104" s="349">
        <f t="shared" si="1"/>
        <v>100</v>
      </c>
    </row>
    <row r="105" spans="1:5" x14ac:dyDescent="0.25">
      <c r="A105" s="1148"/>
      <c r="B105" s="351" t="s">
        <v>568</v>
      </c>
      <c r="C105" s="352">
        <v>4825</v>
      </c>
      <c r="D105" s="352">
        <v>2575</v>
      </c>
      <c r="E105" s="349">
        <f t="shared" si="1"/>
        <v>53.367875647668392</v>
      </c>
    </row>
    <row r="106" spans="1:5" x14ac:dyDescent="0.25">
      <c r="A106" s="1149"/>
      <c r="B106" s="351" t="s">
        <v>569</v>
      </c>
      <c r="C106" s="352">
        <v>50</v>
      </c>
      <c r="D106" s="352">
        <v>50</v>
      </c>
      <c r="E106" s="349">
        <f t="shared" si="1"/>
        <v>100</v>
      </c>
    </row>
    <row r="107" spans="1:5" ht="38.25" x14ac:dyDescent="0.25">
      <c r="A107" s="560" t="s">
        <v>570</v>
      </c>
      <c r="B107" s="351" t="s">
        <v>511</v>
      </c>
      <c r="C107" s="352">
        <v>5000</v>
      </c>
      <c r="D107" s="352">
        <v>5000</v>
      </c>
      <c r="E107" s="349">
        <f t="shared" si="1"/>
        <v>100</v>
      </c>
    </row>
    <row r="108" spans="1:5" x14ac:dyDescent="0.25">
      <c r="A108" s="1147" t="s">
        <v>571</v>
      </c>
      <c r="B108" s="351" t="s">
        <v>501</v>
      </c>
      <c r="C108" s="352">
        <v>70</v>
      </c>
      <c r="D108" s="352">
        <v>62.132580000000004</v>
      </c>
      <c r="E108" s="349">
        <f t="shared" si="1"/>
        <v>88.760828571428576</v>
      </c>
    </row>
    <row r="109" spans="1:5" ht="25.5" x14ac:dyDescent="0.25">
      <c r="A109" s="1148"/>
      <c r="B109" s="351" t="s">
        <v>572</v>
      </c>
      <c r="C109" s="352">
        <v>1700</v>
      </c>
      <c r="D109" s="352">
        <v>1700</v>
      </c>
      <c r="E109" s="349">
        <f t="shared" si="1"/>
        <v>100</v>
      </c>
    </row>
    <row r="110" spans="1:5" ht="25.5" x14ac:dyDescent="0.25">
      <c r="A110" s="1148"/>
      <c r="B110" s="351" t="s">
        <v>573</v>
      </c>
      <c r="C110" s="352">
        <v>200</v>
      </c>
      <c r="D110" s="352">
        <v>200</v>
      </c>
      <c r="E110" s="349">
        <f t="shared" si="1"/>
        <v>100</v>
      </c>
    </row>
    <row r="111" spans="1:5" ht="25.5" x14ac:dyDescent="0.25">
      <c r="A111" s="1148"/>
      <c r="B111" s="351" t="s">
        <v>574</v>
      </c>
      <c r="C111" s="352">
        <v>50</v>
      </c>
      <c r="D111" s="352">
        <v>50</v>
      </c>
      <c r="E111" s="349">
        <f t="shared" si="1"/>
        <v>100</v>
      </c>
    </row>
    <row r="112" spans="1:5" ht="25.5" x14ac:dyDescent="0.25">
      <c r="A112" s="1148"/>
      <c r="B112" s="351" t="s">
        <v>575</v>
      </c>
      <c r="C112" s="352">
        <v>200</v>
      </c>
      <c r="D112" s="352">
        <v>200</v>
      </c>
      <c r="E112" s="349">
        <f t="shared" si="1"/>
        <v>100</v>
      </c>
    </row>
    <row r="113" spans="1:5" ht="25.5" x14ac:dyDescent="0.25">
      <c r="A113" s="1149"/>
      <c r="B113" s="351" t="s">
        <v>576</v>
      </c>
      <c r="C113" s="352">
        <v>400</v>
      </c>
      <c r="D113" s="352">
        <v>400</v>
      </c>
      <c r="E113" s="349">
        <f t="shared" si="1"/>
        <v>100</v>
      </c>
    </row>
    <row r="114" spans="1:5" x14ac:dyDescent="0.25">
      <c r="A114" s="1150" t="s">
        <v>408</v>
      </c>
      <c r="B114" s="1151"/>
      <c r="C114" s="353">
        <f>SUM(C32:C113)</f>
        <v>80682.880000000005</v>
      </c>
      <c r="D114" s="353">
        <f>SUM(D32:D113)</f>
        <v>55809.414750000004</v>
      </c>
      <c r="E114" s="354">
        <f t="shared" si="1"/>
        <v>69.171322032629476</v>
      </c>
    </row>
    <row r="115" spans="1:5" s="355" customFormat="1" ht="18" customHeight="1" x14ac:dyDescent="0.2">
      <c r="A115" s="1137" t="s">
        <v>577</v>
      </c>
      <c r="B115" s="1138"/>
      <c r="C115" s="1138"/>
      <c r="D115" s="1138"/>
      <c r="E115" s="1139"/>
    </row>
    <row r="116" spans="1:5" ht="25.5" x14ac:dyDescent="0.25">
      <c r="A116" s="1147" t="s">
        <v>578</v>
      </c>
      <c r="B116" s="351" t="s">
        <v>579</v>
      </c>
      <c r="C116" s="352">
        <v>1300</v>
      </c>
      <c r="D116" s="352">
        <v>1300</v>
      </c>
      <c r="E116" s="349">
        <f t="shared" si="1"/>
        <v>100</v>
      </c>
    </row>
    <row r="117" spans="1:5" x14ac:dyDescent="0.25">
      <c r="A117" s="1148"/>
      <c r="B117" s="351" t="s">
        <v>580</v>
      </c>
      <c r="C117" s="352">
        <v>900</v>
      </c>
      <c r="D117" s="352">
        <v>900</v>
      </c>
      <c r="E117" s="349">
        <f t="shared" si="1"/>
        <v>100</v>
      </c>
    </row>
    <row r="118" spans="1:5" x14ac:dyDescent="0.25">
      <c r="A118" s="1148"/>
      <c r="B118" s="351" t="s">
        <v>581</v>
      </c>
      <c r="C118" s="352">
        <v>2700</v>
      </c>
      <c r="D118" s="352">
        <v>2700</v>
      </c>
      <c r="E118" s="349">
        <f t="shared" si="1"/>
        <v>100</v>
      </c>
    </row>
    <row r="119" spans="1:5" x14ac:dyDescent="0.25">
      <c r="A119" s="1148"/>
      <c r="B119" s="351" t="s">
        <v>582</v>
      </c>
      <c r="C119" s="352">
        <v>900</v>
      </c>
      <c r="D119" s="352">
        <v>900</v>
      </c>
      <c r="E119" s="349">
        <f t="shared" si="1"/>
        <v>100</v>
      </c>
    </row>
    <row r="120" spans="1:5" ht="25.5" x14ac:dyDescent="0.25">
      <c r="A120" s="1148"/>
      <c r="B120" s="351" t="s">
        <v>583</v>
      </c>
      <c r="C120" s="352">
        <v>3500</v>
      </c>
      <c r="D120" s="352">
        <v>3500</v>
      </c>
      <c r="E120" s="349">
        <f t="shared" si="1"/>
        <v>100</v>
      </c>
    </row>
    <row r="121" spans="1:5" x14ac:dyDescent="0.25">
      <c r="A121" s="1148"/>
      <c r="B121" s="351" t="s">
        <v>584</v>
      </c>
      <c r="C121" s="352">
        <v>1500</v>
      </c>
      <c r="D121" s="352">
        <v>1500</v>
      </c>
      <c r="E121" s="349">
        <f t="shared" si="1"/>
        <v>100</v>
      </c>
    </row>
    <row r="122" spans="1:5" ht="25.5" x14ac:dyDescent="0.25">
      <c r="A122" s="1148"/>
      <c r="B122" s="351" t="s">
        <v>585</v>
      </c>
      <c r="C122" s="352">
        <v>600</v>
      </c>
      <c r="D122" s="352">
        <v>600</v>
      </c>
      <c r="E122" s="349">
        <f t="shared" si="1"/>
        <v>100</v>
      </c>
    </row>
    <row r="123" spans="1:5" x14ac:dyDescent="0.25">
      <c r="A123" s="1148"/>
      <c r="B123" s="351" t="s">
        <v>586</v>
      </c>
      <c r="C123" s="352">
        <v>1500</v>
      </c>
      <c r="D123" s="352">
        <v>1500</v>
      </c>
      <c r="E123" s="349">
        <f t="shared" si="1"/>
        <v>100</v>
      </c>
    </row>
    <row r="124" spans="1:5" x14ac:dyDescent="0.25">
      <c r="A124" s="1148"/>
      <c r="B124" s="351" t="s">
        <v>587</v>
      </c>
      <c r="C124" s="352">
        <v>800</v>
      </c>
      <c r="D124" s="352">
        <v>800</v>
      </c>
      <c r="E124" s="349">
        <f t="shared" si="1"/>
        <v>100</v>
      </c>
    </row>
    <row r="125" spans="1:5" x14ac:dyDescent="0.25">
      <c r="A125" s="1148"/>
      <c r="B125" s="351" t="s">
        <v>588</v>
      </c>
      <c r="C125" s="352">
        <v>800</v>
      </c>
      <c r="D125" s="352">
        <v>800</v>
      </c>
      <c r="E125" s="349">
        <f t="shared" si="1"/>
        <v>100</v>
      </c>
    </row>
    <row r="126" spans="1:5" x14ac:dyDescent="0.25">
      <c r="A126" s="1148"/>
      <c r="B126" s="351" t="s">
        <v>568</v>
      </c>
      <c r="C126" s="352">
        <v>1550</v>
      </c>
      <c r="D126" s="352">
        <v>1550</v>
      </c>
      <c r="E126" s="349">
        <f t="shared" si="1"/>
        <v>100</v>
      </c>
    </row>
    <row r="127" spans="1:5" ht="25.5" x14ac:dyDescent="0.25">
      <c r="A127" s="1148"/>
      <c r="B127" s="351" t="s">
        <v>589</v>
      </c>
      <c r="C127" s="352">
        <v>2000</v>
      </c>
      <c r="D127" s="352">
        <v>2000</v>
      </c>
      <c r="E127" s="349">
        <f t="shared" si="1"/>
        <v>100</v>
      </c>
    </row>
    <row r="128" spans="1:5" x14ac:dyDescent="0.25">
      <c r="A128" s="1149"/>
      <c r="B128" s="351" t="s">
        <v>590</v>
      </c>
      <c r="C128" s="352">
        <v>800</v>
      </c>
      <c r="D128" s="352">
        <v>800</v>
      </c>
      <c r="E128" s="349">
        <f t="shared" si="1"/>
        <v>100</v>
      </c>
    </row>
    <row r="129" spans="1:5" x14ac:dyDescent="0.25">
      <c r="A129" s="560" t="s">
        <v>591</v>
      </c>
      <c r="B129" s="351" t="s">
        <v>474</v>
      </c>
      <c r="C129" s="352">
        <v>50</v>
      </c>
      <c r="D129" s="352">
        <v>50</v>
      </c>
      <c r="E129" s="349">
        <f t="shared" si="1"/>
        <v>100</v>
      </c>
    </row>
    <row r="130" spans="1:5" ht="25.5" x14ac:dyDescent="0.25">
      <c r="A130" s="1147" t="s">
        <v>592</v>
      </c>
      <c r="B130" s="351" t="s">
        <v>579</v>
      </c>
      <c r="C130" s="352">
        <v>2000</v>
      </c>
      <c r="D130" s="352">
        <v>0</v>
      </c>
      <c r="E130" s="349">
        <f t="shared" si="1"/>
        <v>0</v>
      </c>
    </row>
    <row r="131" spans="1:5" x14ac:dyDescent="0.25">
      <c r="A131" s="1148"/>
      <c r="B131" s="351" t="s">
        <v>593</v>
      </c>
      <c r="C131" s="352">
        <v>8599</v>
      </c>
      <c r="D131" s="352">
        <v>8412.9106199999987</v>
      </c>
      <c r="E131" s="349">
        <f t="shared" si="1"/>
        <v>97.835918362600282</v>
      </c>
    </row>
    <row r="132" spans="1:5" ht="25.5" x14ac:dyDescent="0.25">
      <c r="A132" s="1148"/>
      <c r="B132" s="351" t="s">
        <v>594</v>
      </c>
      <c r="C132" s="352">
        <v>100</v>
      </c>
      <c r="D132" s="352">
        <v>100</v>
      </c>
      <c r="E132" s="349">
        <f t="shared" si="1"/>
        <v>100</v>
      </c>
    </row>
    <row r="133" spans="1:5" x14ac:dyDescent="0.25">
      <c r="A133" s="1148"/>
      <c r="B133" s="351" t="s">
        <v>595</v>
      </c>
      <c r="C133" s="352">
        <v>199.5</v>
      </c>
      <c r="D133" s="352">
        <v>199.5</v>
      </c>
      <c r="E133" s="349">
        <f t="shared" si="1"/>
        <v>100</v>
      </c>
    </row>
    <row r="134" spans="1:5" x14ac:dyDescent="0.25">
      <c r="A134" s="1148"/>
      <c r="B134" s="351" t="s">
        <v>596</v>
      </c>
      <c r="C134" s="352">
        <v>100</v>
      </c>
      <c r="D134" s="352">
        <v>0</v>
      </c>
      <c r="E134" s="349">
        <f t="shared" si="1"/>
        <v>0</v>
      </c>
    </row>
    <row r="135" spans="1:5" x14ac:dyDescent="0.25">
      <c r="A135" s="1148"/>
      <c r="B135" s="351" t="s">
        <v>597</v>
      </c>
      <c r="C135" s="352">
        <v>5500</v>
      </c>
      <c r="D135" s="352">
        <v>0</v>
      </c>
      <c r="E135" s="349">
        <f t="shared" si="1"/>
        <v>0</v>
      </c>
    </row>
    <row r="136" spans="1:5" x14ac:dyDescent="0.25">
      <c r="A136" s="1148"/>
      <c r="B136" s="351" t="s">
        <v>523</v>
      </c>
      <c r="C136" s="352">
        <v>2310</v>
      </c>
      <c r="D136" s="352">
        <v>2310</v>
      </c>
      <c r="E136" s="349">
        <f t="shared" si="1"/>
        <v>100</v>
      </c>
    </row>
    <row r="137" spans="1:5" x14ac:dyDescent="0.25">
      <c r="A137" s="1148"/>
      <c r="B137" s="351" t="s">
        <v>476</v>
      </c>
      <c r="C137" s="352">
        <v>10000</v>
      </c>
      <c r="D137" s="352">
        <v>0</v>
      </c>
      <c r="E137" s="349">
        <f t="shared" ref="E137:E200" si="2">D137/C137*100</f>
        <v>0</v>
      </c>
    </row>
    <row r="138" spans="1:5" x14ac:dyDescent="0.25">
      <c r="A138" s="1148"/>
      <c r="B138" s="351" t="s">
        <v>598</v>
      </c>
      <c r="C138" s="352">
        <v>4000</v>
      </c>
      <c r="D138" s="352">
        <v>240</v>
      </c>
      <c r="E138" s="349">
        <f t="shared" si="2"/>
        <v>6</v>
      </c>
    </row>
    <row r="139" spans="1:5" x14ac:dyDescent="0.25">
      <c r="A139" s="1148"/>
      <c r="B139" s="351" t="s">
        <v>599</v>
      </c>
      <c r="C139" s="352">
        <v>1000</v>
      </c>
      <c r="D139" s="352">
        <v>1000</v>
      </c>
      <c r="E139" s="349">
        <f t="shared" si="2"/>
        <v>100</v>
      </c>
    </row>
    <row r="140" spans="1:5" x14ac:dyDescent="0.25">
      <c r="A140" s="1148"/>
      <c r="B140" s="351" t="s">
        <v>600</v>
      </c>
      <c r="C140" s="352">
        <v>690</v>
      </c>
      <c r="D140" s="352">
        <v>0</v>
      </c>
      <c r="E140" s="349">
        <f t="shared" si="2"/>
        <v>0</v>
      </c>
    </row>
    <row r="141" spans="1:5" x14ac:dyDescent="0.25">
      <c r="A141" s="1148"/>
      <c r="B141" s="351" t="s">
        <v>601</v>
      </c>
      <c r="C141" s="352">
        <v>1516</v>
      </c>
      <c r="D141" s="352">
        <v>758</v>
      </c>
      <c r="E141" s="349">
        <f t="shared" si="2"/>
        <v>50</v>
      </c>
    </row>
    <row r="142" spans="1:5" x14ac:dyDescent="0.25">
      <c r="A142" s="1148"/>
      <c r="B142" s="351" t="s">
        <v>602</v>
      </c>
      <c r="C142" s="352">
        <v>133</v>
      </c>
      <c r="D142" s="352">
        <v>133</v>
      </c>
      <c r="E142" s="349">
        <f t="shared" si="2"/>
        <v>100</v>
      </c>
    </row>
    <row r="143" spans="1:5" ht="25.5" x14ac:dyDescent="0.25">
      <c r="A143" s="1148"/>
      <c r="B143" s="351" t="s">
        <v>603</v>
      </c>
      <c r="C143" s="352">
        <v>90</v>
      </c>
      <c r="D143" s="352">
        <v>90</v>
      </c>
      <c r="E143" s="349">
        <f t="shared" si="2"/>
        <v>100</v>
      </c>
    </row>
    <row r="144" spans="1:5" x14ac:dyDescent="0.25">
      <c r="A144" s="1148"/>
      <c r="B144" s="351" t="s">
        <v>604</v>
      </c>
      <c r="C144" s="352">
        <v>200</v>
      </c>
      <c r="D144" s="352">
        <v>200</v>
      </c>
      <c r="E144" s="349">
        <f t="shared" si="2"/>
        <v>100</v>
      </c>
    </row>
    <row r="145" spans="1:5" x14ac:dyDescent="0.25">
      <c r="A145" s="1148"/>
      <c r="B145" s="351" t="s">
        <v>605</v>
      </c>
      <c r="C145" s="352">
        <v>200</v>
      </c>
      <c r="D145" s="352">
        <v>200</v>
      </c>
      <c r="E145" s="349">
        <f t="shared" si="2"/>
        <v>100</v>
      </c>
    </row>
    <row r="146" spans="1:5" ht="25.5" x14ac:dyDescent="0.25">
      <c r="A146" s="1148"/>
      <c r="B146" s="351" t="s">
        <v>606</v>
      </c>
      <c r="C146" s="352">
        <v>4500</v>
      </c>
      <c r="D146" s="352">
        <v>0</v>
      </c>
      <c r="E146" s="349">
        <f t="shared" si="2"/>
        <v>0</v>
      </c>
    </row>
    <row r="147" spans="1:5" ht="25.5" x14ac:dyDescent="0.25">
      <c r="A147" s="1148"/>
      <c r="B147" s="351" t="s">
        <v>607</v>
      </c>
      <c r="C147" s="352">
        <v>129</v>
      </c>
      <c r="D147" s="352">
        <v>129</v>
      </c>
      <c r="E147" s="349">
        <f t="shared" si="2"/>
        <v>100</v>
      </c>
    </row>
    <row r="148" spans="1:5" x14ac:dyDescent="0.25">
      <c r="A148" s="1148"/>
      <c r="B148" s="351" t="s">
        <v>608</v>
      </c>
      <c r="C148" s="352">
        <v>180</v>
      </c>
      <c r="D148" s="352">
        <v>0</v>
      </c>
      <c r="E148" s="349">
        <f t="shared" si="2"/>
        <v>0</v>
      </c>
    </row>
    <row r="149" spans="1:5" ht="25.5" x14ac:dyDescent="0.25">
      <c r="A149" s="1148"/>
      <c r="B149" s="351" t="s">
        <v>609</v>
      </c>
      <c r="C149" s="352">
        <v>200</v>
      </c>
      <c r="D149" s="352">
        <v>200</v>
      </c>
      <c r="E149" s="349">
        <f t="shared" si="2"/>
        <v>100</v>
      </c>
    </row>
    <row r="150" spans="1:5" x14ac:dyDescent="0.25">
      <c r="A150" s="1148"/>
      <c r="B150" s="351" t="s">
        <v>610</v>
      </c>
      <c r="C150" s="352">
        <v>100</v>
      </c>
      <c r="D150" s="352">
        <v>100</v>
      </c>
      <c r="E150" s="349">
        <f t="shared" si="2"/>
        <v>100</v>
      </c>
    </row>
    <row r="151" spans="1:5" x14ac:dyDescent="0.25">
      <c r="A151" s="1148"/>
      <c r="B151" s="351" t="s">
        <v>611</v>
      </c>
      <c r="C151" s="352">
        <v>190</v>
      </c>
      <c r="D151" s="352">
        <v>190</v>
      </c>
      <c r="E151" s="349">
        <f t="shared" si="2"/>
        <v>100</v>
      </c>
    </row>
    <row r="152" spans="1:5" ht="25.5" x14ac:dyDescent="0.25">
      <c r="A152" s="1148"/>
      <c r="B152" s="351" t="s">
        <v>612</v>
      </c>
      <c r="C152" s="352">
        <v>90</v>
      </c>
      <c r="D152" s="352">
        <v>90</v>
      </c>
      <c r="E152" s="349">
        <f t="shared" si="2"/>
        <v>100</v>
      </c>
    </row>
    <row r="153" spans="1:5" x14ac:dyDescent="0.25">
      <c r="A153" s="1148"/>
      <c r="B153" s="351" t="s">
        <v>613</v>
      </c>
      <c r="C153" s="352">
        <v>190</v>
      </c>
      <c r="D153" s="352">
        <v>190</v>
      </c>
      <c r="E153" s="349">
        <f t="shared" si="2"/>
        <v>100</v>
      </c>
    </row>
    <row r="154" spans="1:5" x14ac:dyDescent="0.25">
      <c r="A154" s="1148"/>
      <c r="B154" s="351" t="s">
        <v>614</v>
      </c>
      <c r="C154" s="352">
        <v>200</v>
      </c>
      <c r="D154" s="352">
        <v>200</v>
      </c>
      <c r="E154" s="349">
        <f t="shared" si="2"/>
        <v>100</v>
      </c>
    </row>
    <row r="155" spans="1:5" ht="25.5" x14ac:dyDescent="0.25">
      <c r="A155" s="1148"/>
      <c r="B155" s="351" t="s">
        <v>615</v>
      </c>
      <c r="C155" s="352">
        <v>200</v>
      </c>
      <c r="D155" s="352">
        <v>200</v>
      </c>
      <c r="E155" s="349">
        <f t="shared" si="2"/>
        <v>100</v>
      </c>
    </row>
    <row r="156" spans="1:5" ht="25.5" x14ac:dyDescent="0.25">
      <c r="A156" s="1148"/>
      <c r="B156" s="351" t="s">
        <v>616</v>
      </c>
      <c r="C156" s="352">
        <v>300</v>
      </c>
      <c r="D156" s="352">
        <v>300</v>
      </c>
      <c r="E156" s="349">
        <f t="shared" si="2"/>
        <v>100</v>
      </c>
    </row>
    <row r="157" spans="1:5" ht="25.5" x14ac:dyDescent="0.25">
      <c r="A157" s="1148"/>
      <c r="B157" s="351" t="s">
        <v>617</v>
      </c>
      <c r="C157" s="352">
        <v>110</v>
      </c>
      <c r="D157" s="352">
        <v>110</v>
      </c>
      <c r="E157" s="349">
        <f t="shared" si="2"/>
        <v>100</v>
      </c>
    </row>
    <row r="158" spans="1:5" x14ac:dyDescent="0.25">
      <c r="A158" s="1148"/>
      <c r="B158" s="351" t="s">
        <v>618</v>
      </c>
      <c r="C158" s="352">
        <v>1000</v>
      </c>
      <c r="D158" s="352">
        <v>0</v>
      </c>
      <c r="E158" s="349">
        <f t="shared" si="2"/>
        <v>0</v>
      </c>
    </row>
    <row r="159" spans="1:5" ht="25.5" x14ac:dyDescent="0.25">
      <c r="A159" s="1148"/>
      <c r="B159" s="351" t="s">
        <v>619</v>
      </c>
      <c r="C159" s="352">
        <v>199</v>
      </c>
      <c r="D159" s="352">
        <v>199</v>
      </c>
      <c r="E159" s="349">
        <f t="shared" si="2"/>
        <v>100</v>
      </c>
    </row>
    <row r="160" spans="1:5" x14ac:dyDescent="0.25">
      <c r="A160" s="1148"/>
      <c r="B160" s="351" t="s">
        <v>620</v>
      </c>
      <c r="C160" s="352">
        <v>165</v>
      </c>
      <c r="D160" s="352">
        <v>0</v>
      </c>
      <c r="E160" s="349">
        <f t="shared" si="2"/>
        <v>0</v>
      </c>
    </row>
    <row r="161" spans="1:5" ht="25.5" x14ac:dyDescent="0.25">
      <c r="A161" s="1148"/>
      <c r="B161" s="351" t="s">
        <v>621</v>
      </c>
      <c r="C161" s="352">
        <v>170</v>
      </c>
      <c r="D161" s="352">
        <v>170</v>
      </c>
      <c r="E161" s="349">
        <f t="shared" si="2"/>
        <v>100</v>
      </c>
    </row>
    <row r="162" spans="1:5" x14ac:dyDescent="0.25">
      <c r="A162" s="1148"/>
      <c r="B162" s="351" t="s">
        <v>622</v>
      </c>
      <c r="C162" s="352">
        <v>500</v>
      </c>
      <c r="D162" s="352">
        <v>500</v>
      </c>
      <c r="E162" s="349">
        <f t="shared" si="2"/>
        <v>100</v>
      </c>
    </row>
    <row r="163" spans="1:5" x14ac:dyDescent="0.25">
      <c r="A163" s="1148"/>
      <c r="B163" s="351" t="s">
        <v>623</v>
      </c>
      <c r="C163" s="352">
        <v>199</v>
      </c>
      <c r="D163" s="352">
        <v>199</v>
      </c>
      <c r="E163" s="349">
        <f t="shared" si="2"/>
        <v>100</v>
      </c>
    </row>
    <row r="164" spans="1:5" x14ac:dyDescent="0.25">
      <c r="A164" s="1148"/>
      <c r="B164" s="351" t="s">
        <v>624</v>
      </c>
      <c r="C164" s="352">
        <v>155</v>
      </c>
      <c r="D164" s="352">
        <v>0</v>
      </c>
      <c r="E164" s="349">
        <f t="shared" si="2"/>
        <v>0</v>
      </c>
    </row>
    <row r="165" spans="1:5" ht="25.5" x14ac:dyDescent="0.25">
      <c r="A165" s="1148"/>
      <c r="B165" s="351" t="s">
        <v>625</v>
      </c>
      <c r="C165" s="352">
        <v>180</v>
      </c>
      <c r="D165" s="352">
        <v>180</v>
      </c>
      <c r="E165" s="349">
        <f t="shared" si="2"/>
        <v>100</v>
      </c>
    </row>
    <row r="166" spans="1:5" x14ac:dyDescent="0.25">
      <c r="A166" s="1148"/>
      <c r="B166" s="351" t="s">
        <v>626</v>
      </c>
      <c r="C166" s="352">
        <v>200</v>
      </c>
      <c r="D166" s="352">
        <v>200</v>
      </c>
      <c r="E166" s="349">
        <f t="shared" si="2"/>
        <v>100</v>
      </c>
    </row>
    <row r="167" spans="1:5" ht="25.5" x14ac:dyDescent="0.25">
      <c r="A167" s="1148"/>
      <c r="B167" s="351" t="s">
        <v>627</v>
      </c>
      <c r="C167" s="352">
        <v>40</v>
      </c>
      <c r="D167" s="352">
        <v>40</v>
      </c>
      <c r="E167" s="349">
        <f t="shared" si="2"/>
        <v>100</v>
      </c>
    </row>
    <row r="168" spans="1:5" x14ac:dyDescent="0.25">
      <c r="A168" s="1148"/>
      <c r="B168" s="351" t="s">
        <v>567</v>
      </c>
      <c r="C168" s="352">
        <v>5241</v>
      </c>
      <c r="D168" s="352">
        <v>241</v>
      </c>
      <c r="E168" s="349">
        <f t="shared" si="2"/>
        <v>4.5983590917763788</v>
      </c>
    </row>
    <row r="169" spans="1:5" x14ac:dyDescent="0.25">
      <c r="A169" s="1149"/>
      <c r="B169" s="351" t="s">
        <v>628</v>
      </c>
      <c r="C169" s="352">
        <v>500</v>
      </c>
      <c r="D169" s="352">
        <v>500</v>
      </c>
      <c r="E169" s="349">
        <f t="shared" si="2"/>
        <v>100</v>
      </c>
    </row>
    <row r="170" spans="1:5" ht="25.5" x14ac:dyDescent="0.25">
      <c r="A170" s="1147" t="s">
        <v>629</v>
      </c>
      <c r="B170" s="351" t="s">
        <v>630</v>
      </c>
      <c r="C170" s="352">
        <v>1255</v>
      </c>
      <c r="D170" s="352">
        <v>1255</v>
      </c>
      <c r="E170" s="349">
        <f t="shared" si="2"/>
        <v>100</v>
      </c>
    </row>
    <row r="171" spans="1:5" x14ac:dyDescent="0.25">
      <c r="A171" s="1148"/>
      <c r="B171" s="351" t="s">
        <v>631</v>
      </c>
      <c r="C171" s="352">
        <v>400</v>
      </c>
      <c r="D171" s="352">
        <v>400</v>
      </c>
      <c r="E171" s="349">
        <f t="shared" si="2"/>
        <v>100</v>
      </c>
    </row>
    <row r="172" spans="1:5" x14ac:dyDescent="0.25">
      <c r="A172" s="1148"/>
      <c r="B172" s="351" t="s">
        <v>567</v>
      </c>
      <c r="C172" s="352">
        <v>2273</v>
      </c>
      <c r="D172" s="352">
        <v>2273</v>
      </c>
      <c r="E172" s="349">
        <f t="shared" si="2"/>
        <v>100</v>
      </c>
    </row>
    <row r="173" spans="1:5" x14ac:dyDescent="0.25">
      <c r="A173" s="1149"/>
      <c r="B173" s="351" t="s">
        <v>568</v>
      </c>
      <c r="C173" s="352">
        <v>3532.4400000000005</v>
      </c>
      <c r="D173" s="352">
        <v>3532.4366399999999</v>
      </c>
      <c r="E173" s="349">
        <f t="shared" si="2"/>
        <v>99.999904881611556</v>
      </c>
    </row>
    <row r="174" spans="1:5" x14ac:dyDescent="0.25">
      <c r="A174" s="1147" t="s">
        <v>632</v>
      </c>
      <c r="B174" s="351" t="s">
        <v>633</v>
      </c>
      <c r="C174" s="352">
        <v>300</v>
      </c>
      <c r="D174" s="352">
        <v>300</v>
      </c>
      <c r="E174" s="349">
        <f t="shared" si="2"/>
        <v>100</v>
      </c>
    </row>
    <row r="175" spans="1:5" ht="25.5" x14ac:dyDescent="0.25">
      <c r="A175" s="1148"/>
      <c r="B175" s="351" t="s">
        <v>634</v>
      </c>
      <c r="C175" s="352">
        <v>19</v>
      </c>
      <c r="D175" s="352">
        <v>19</v>
      </c>
      <c r="E175" s="349">
        <f t="shared" si="2"/>
        <v>100</v>
      </c>
    </row>
    <row r="176" spans="1:5" x14ac:dyDescent="0.25">
      <c r="A176" s="1148"/>
      <c r="B176" s="351" t="s">
        <v>635</v>
      </c>
      <c r="C176" s="352">
        <v>350</v>
      </c>
      <c r="D176" s="352">
        <v>350</v>
      </c>
      <c r="E176" s="349">
        <f t="shared" si="2"/>
        <v>100</v>
      </c>
    </row>
    <row r="177" spans="1:5" x14ac:dyDescent="0.25">
      <c r="A177" s="1148"/>
      <c r="B177" s="351" t="s">
        <v>636</v>
      </c>
      <c r="C177" s="352">
        <v>35</v>
      </c>
      <c r="D177" s="352">
        <v>35</v>
      </c>
      <c r="E177" s="349">
        <f t="shared" si="2"/>
        <v>100</v>
      </c>
    </row>
    <row r="178" spans="1:5" x14ac:dyDescent="0.25">
      <c r="A178" s="1148"/>
      <c r="B178" s="351" t="s">
        <v>595</v>
      </c>
      <c r="C178" s="352">
        <v>250</v>
      </c>
      <c r="D178" s="352">
        <v>250</v>
      </c>
      <c r="E178" s="349">
        <f t="shared" si="2"/>
        <v>100</v>
      </c>
    </row>
    <row r="179" spans="1:5" x14ac:dyDescent="0.25">
      <c r="A179" s="1148"/>
      <c r="B179" s="351" t="s">
        <v>637</v>
      </c>
      <c r="C179" s="352">
        <v>60</v>
      </c>
      <c r="D179" s="352">
        <v>60</v>
      </c>
      <c r="E179" s="349">
        <f t="shared" si="2"/>
        <v>100</v>
      </c>
    </row>
    <row r="180" spans="1:5" ht="25.5" x14ac:dyDescent="0.25">
      <c r="A180" s="1148"/>
      <c r="B180" s="351" t="s">
        <v>638</v>
      </c>
      <c r="C180" s="352">
        <v>198</v>
      </c>
      <c r="D180" s="352">
        <v>198</v>
      </c>
      <c r="E180" s="349">
        <f t="shared" si="2"/>
        <v>100</v>
      </c>
    </row>
    <row r="181" spans="1:5" ht="25.5" x14ac:dyDescent="0.25">
      <c r="A181" s="1148"/>
      <c r="B181" s="351" t="s">
        <v>639</v>
      </c>
      <c r="C181" s="352">
        <v>150</v>
      </c>
      <c r="D181" s="352">
        <v>150</v>
      </c>
      <c r="E181" s="349">
        <f t="shared" si="2"/>
        <v>100</v>
      </c>
    </row>
    <row r="182" spans="1:5" ht="25.5" x14ac:dyDescent="0.25">
      <c r="A182" s="1148"/>
      <c r="B182" s="351" t="s">
        <v>640</v>
      </c>
      <c r="C182" s="352">
        <v>200</v>
      </c>
      <c r="D182" s="352">
        <v>200</v>
      </c>
      <c r="E182" s="349">
        <f t="shared" si="2"/>
        <v>100</v>
      </c>
    </row>
    <row r="183" spans="1:5" x14ac:dyDescent="0.25">
      <c r="A183" s="1148"/>
      <c r="B183" s="351" t="s">
        <v>586</v>
      </c>
      <c r="C183" s="352">
        <v>880</v>
      </c>
      <c r="D183" s="352">
        <v>880</v>
      </c>
      <c r="E183" s="349">
        <f t="shared" si="2"/>
        <v>100</v>
      </c>
    </row>
    <row r="184" spans="1:5" ht="25.5" x14ac:dyDescent="0.25">
      <c r="A184" s="1148"/>
      <c r="B184" s="351" t="s">
        <v>641</v>
      </c>
      <c r="C184" s="352">
        <v>100</v>
      </c>
      <c r="D184" s="352">
        <v>100</v>
      </c>
      <c r="E184" s="349">
        <f t="shared" si="2"/>
        <v>100</v>
      </c>
    </row>
    <row r="185" spans="1:5" ht="25.5" x14ac:dyDescent="0.25">
      <c r="A185" s="1148"/>
      <c r="B185" s="351" t="s">
        <v>642</v>
      </c>
      <c r="C185" s="352">
        <v>40</v>
      </c>
      <c r="D185" s="352">
        <v>40</v>
      </c>
      <c r="E185" s="349">
        <f t="shared" si="2"/>
        <v>100</v>
      </c>
    </row>
    <row r="186" spans="1:5" ht="25.5" x14ac:dyDescent="0.25">
      <c r="A186" s="1148"/>
      <c r="B186" s="351" t="s">
        <v>643</v>
      </c>
      <c r="C186" s="352">
        <v>160</v>
      </c>
      <c r="D186" s="352">
        <v>160</v>
      </c>
      <c r="E186" s="349">
        <f t="shared" si="2"/>
        <v>100</v>
      </c>
    </row>
    <row r="187" spans="1:5" x14ac:dyDescent="0.25">
      <c r="A187" s="1148"/>
      <c r="B187" s="351" t="s">
        <v>567</v>
      </c>
      <c r="C187" s="352">
        <v>90</v>
      </c>
      <c r="D187" s="352">
        <v>90</v>
      </c>
      <c r="E187" s="349">
        <f t="shared" si="2"/>
        <v>100</v>
      </c>
    </row>
    <row r="188" spans="1:5" x14ac:dyDescent="0.25">
      <c r="A188" s="1149"/>
      <c r="B188" s="351" t="s">
        <v>568</v>
      </c>
      <c r="C188" s="352">
        <v>1758</v>
      </c>
      <c r="D188" s="352">
        <v>1758</v>
      </c>
      <c r="E188" s="349">
        <f t="shared" si="2"/>
        <v>100</v>
      </c>
    </row>
    <row r="189" spans="1:5" ht="38.25" x14ac:dyDescent="0.25">
      <c r="A189" s="1147" t="s">
        <v>644</v>
      </c>
      <c r="B189" s="351" t="s">
        <v>645</v>
      </c>
      <c r="C189" s="352">
        <v>45</v>
      </c>
      <c r="D189" s="352">
        <v>43.1676</v>
      </c>
      <c r="E189" s="349">
        <f t="shared" si="2"/>
        <v>95.927999999999997</v>
      </c>
    </row>
    <row r="190" spans="1:5" ht="25.5" x14ac:dyDescent="0.25">
      <c r="A190" s="1148"/>
      <c r="B190" s="351" t="s">
        <v>646</v>
      </c>
      <c r="C190" s="352">
        <v>30</v>
      </c>
      <c r="D190" s="352">
        <v>30</v>
      </c>
      <c r="E190" s="349">
        <f t="shared" si="2"/>
        <v>100</v>
      </c>
    </row>
    <row r="191" spans="1:5" x14ac:dyDescent="0.25">
      <c r="A191" s="1148"/>
      <c r="B191" s="351" t="s">
        <v>647</v>
      </c>
      <c r="C191" s="352">
        <v>150</v>
      </c>
      <c r="D191" s="352">
        <v>150</v>
      </c>
      <c r="E191" s="349">
        <f t="shared" si="2"/>
        <v>100</v>
      </c>
    </row>
    <row r="192" spans="1:5" x14ac:dyDescent="0.25">
      <c r="A192" s="1148"/>
      <c r="B192" s="351" t="s">
        <v>648</v>
      </c>
      <c r="C192" s="352">
        <v>150</v>
      </c>
      <c r="D192" s="352">
        <v>150</v>
      </c>
      <c r="E192" s="349">
        <f t="shared" si="2"/>
        <v>100</v>
      </c>
    </row>
    <row r="193" spans="1:5" ht="25.5" x14ac:dyDescent="0.25">
      <c r="A193" s="1148"/>
      <c r="B193" s="351" t="s">
        <v>579</v>
      </c>
      <c r="C193" s="352">
        <v>30</v>
      </c>
      <c r="D193" s="352">
        <v>30</v>
      </c>
      <c r="E193" s="349">
        <f t="shared" si="2"/>
        <v>100</v>
      </c>
    </row>
    <row r="194" spans="1:5" x14ac:dyDescent="0.25">
      <c r="A194" s="1148"/>
      <c r="B194" s="351" t="s">
        <v>649</v>
      </c>
      <c r="C194" s="352">
        <v>200</v>
      </c>
      <c r="D194" s="352">
        <v>200</v>
      </c>
      <c r="E194" s="349">
        <f t="shared" si="2"/>
        <v>100</v>
      </c>
    </row>
    <row r="195" spans="1:5" x14ac:dyDescent="0.25">
      <c r="A195" s="1148"/>
      <c r="B195" s="351" t="s">
        <v>650</v>
      </c>
      <c r="C195" s="352">
        <v>160</v>
      </c>
      <c r="D195" s="352">
        <v>160</v>
      </c>
      <c r="E195" s="349">
        <f t="shared" si="2"/>
        <v>100</v>
      </c>
    </row>
    <row r="196" spans="1:5" ht="25.5" x14ac:dyDescent="0.25">
      <c r="A196" s="1148"/>
      <c r="B196" s="351" t="s">
        <v>651</v>
      </c>
      <c r="C196" s="352">
        <v>50</v>
      </c>
      <c r="D196" s="352">
        <v>50</v>
      </c>
      <c r="E196" s="349">
        <f t="shared" si="2"/>
        <v>100</v>
      </c>
    </row>
    <row r="197" spans="1:5" ht="25.5" x14ac:dyDescent="0.25">
      <c r="A197" s="1148"/>
      <c r="B197" s="351" t="s">
        <v>652</v>
      </c>
      <c r="C197" s="352">
        <v>200</v>
      </c>
      <c r="D197" s="352">
        <v>200</v>
      </c>
      <c r="E197" s="349">
        <f t="shared" si="2"/>
        <v>100</v>
      </c>
    </row>
    <row r="198" spans="1:5" x14ac:dyDescent="0.25">
      <c r="A198" s="1148"/>
      <c r="B198" s="351" t="s">
        <v>653</v>
      </c>
      <c r="C198" s="352">
        <v>80</v>
      </c>
      <c r="D198" s="352">
        <v>80</v>
      </c>
      <c r="E198" s="349">
        <f t="shared" si="2"/>
        <v>100</v>
      </c>
    </row>
    <row r="199" spans="1:5" x14ac:dyDescent="0.25">
      <c r="A199" s="1148"/>
      <c r="B199" s="351" t="s">
        <v>654</v>
      </c>
      <c r="C199" s="352">
        <v>129.30000000000001</v>
      </c>
      <c r="D199" s="352">
        <v>129.30000000000001</v>
      </c>
      <c r="E199" s="349">
        <f t="shared" si="2"/>
        <v>100</v>
      </c>
    </row>
    <row r="200" spans="1:5" x14ac:dyDescent="0.25">
      <c r="A200" s="1148"/>
      <c r="B200" s="351" t="s">
        <v>595</v>
      </c>
      <c r="C200" s="352">
        <v>90</v>
      </c>
      <c r="D200" s="352">
        <v>90</v>
      </c>
      <c r="E200" s="349">
        <f t="shared" si="2"/>
        <v>100</v>
      </c>
    </row>
    <row r="201" spans="1:5" x14ac:dyDescent="0.25">
      <c r="A201" s="1148"/>
      <c r="B201" s="351" t="s">
        <v>655</v>
      </c>
      <c r="C201" s="352">
        <v>50</v>
      </c>
      <c r="D201" s="352">
        <v>0</v>
      </c>
      <c r="E201" s="349">
        <f t="shared" ref="E201:E264" si="3">D201/C201*100</f>
        <v>0</v>
      </c>
    </row>
    <row r="202" spans="1:5" x14ac:dyDescent="0.25">
      <c r="A202" s="1148"/>
      <c r="B202" s="351" t="s">
        <v>656</v>
      </c>
      <c r="C202" s="352">
        <v>200</v>
      </c>
      <c r="D202" s="352">
        <v>200</v>
      </c>
      <c r="E202" s="349">
        <f t="shared" si="3"/>
        <v>100</v>
      </c>
    </row>
    <row r="203" spans="1:5" x14ac:dyDescent="0.25">
      <c r="A203" s="1148"/>
      <c r="B203" s="351" t="s">
        <v>657</v>
      </c>
      <c r="C203" s="352">
        <v>189</v>
      </c>
      <c r="D203" s="352">
        <v>189</v>
      </c>
      <c r="E203" s="349">
        <f t="shared" si="3"/>
        <v>100</v>
      </c>
    </row>
    <row r="204" spans="1:5" x14ac:dyDescent="0.25">
      <c r="A204" s="1148"/>
      <c r="B204" s="351" t="s">
        <v>658</v>
      </c>
      <c r="C204" s="352">
        <v>190</v>
      </c>
      <c r="D204" s="352">
        <v>190</v>
      </c>
      <c r="E204" s="349">
        <f t="shared" si="3"/>
        <v>100</v>
      </c>
    </row>
    <row r="205" spans="1:5" x14ac:dyDescent="0.25">
      <c r="A205" s="1148"/>
      <c r="B205" s="351" t="s">
        <v>659</v>
      </c>
      <c r="C205" s="352">
        <v>40</v>
      </c>
      <c r="D205" s="352">
        <v>40</v>
      </c>
      <c r="E205" s="349">
        <f t="shared" si="3"/>
        <v>100</v>
      </c>
    </row>
    <row r="206" spans="1:5" x14ac:dyDescent="0.25">
      <c r="A206" s="1148"/>
      <c r="B206" s="351" t="s">
        <v>660</v>
      </c>
      <c r="C206" s="352">
        <v>190</v>
      </c>
      <c r="D206" s="352">
        <v>190</v>
      </c>
      <c r="E206" s="349">
        <f t="shared" si="3"/>
        <v>100</v>
      </c>
    </row>
    <row r="207" spans="1:5" ht="25.5" x14ac:dyDescent="0.25">
      <c r="A207" s="1148"/>
      <c r="B207" s="351" t="s">
        <v>661</v>
      </c>
      <c r="C207" s="352">
        <v>250</v>
      </c>
      <c r="D207" s="352">
        <v>250</v>
      </c>
      <c r="E207" s="349">
        <f t="shared" si="3"/>
        <v>100</v>
      </c>
    </row>
    <row r="208" spans="1:5" ht="25.5" x14ac:dyDescent="0.25">
      <c r="A208" s="1148"/>
      <c r="B208" s="351" t="s">
        <v>662</v>
      </c>
      <c r="C208" s="352">
        <v>45</v>
      </c>
      <c r="D208" s="352">
        <v>45</v>
      </c>
      <c r="E208" s="349">
        <f t="shared" si="3"/>
        <v>100</v>
      </c>
    </row>
    <row r="209" spans="1:5" ht="25.5" x14ac:dyDescent="0.25">
      <c r="A209" s="1148"/>
      <c r="B209" s="351" t="s">
        <v>663</v>
      </c>
      <c r="C209" s="352">
        <v>200</v>
      </c>
      <c r="D209" s="352">
        <v>200</v>
      </c>
      <c r="E209" s="349">
        <f t="shared" si="3"/>
        <v>100</v>
      </c>
    </row>
    <row r="210" spans="1:5" x14ac:dyDescent="0.25">
      <c r="A210" s="1148"/>
      <c r="B210" s="351" t="s">
        <v>664</v>
      </c>
      <c r="C210" s="352">
        <v>190</v>
      </c>
      <c r="D210" s="352">
        <v>190</v>
      </c>
      <c r="E210" s="349">
        <f t="shared" si="3"/>
        <v>100</v>
      </c>
    </row>
    <row r="211" spans="1:5" ht="25.5" x14ac:dyDescent="0.25">
      <c r="A211" s="1148"/>
      <c r="B211" s="351" t="s">
        <v>665</v>
      </c>
      <c r="C211" s="352">
        <v>199.8</v>
      </c>
      <c r="D211" s="352">
        <v>199.8</v>
      </c>
      <c r="E211" s="349">
        <f t="shared" si="3"/>
        <v>100</v>
      </c>
    </row>
    <row r="212" spans="1:5" x14ac:dyDescent="0.25">
      <c r="A212" s="1148"/>
      <c r="B212" s="351" t="s">
        <v>475</v>
      </c>
      <c r="C212" s="352">
        <v>200</v>
      </c>
      <c r="D212" s="352">
        <v>200</v>
      </c>
      <c r="E212" s="349">
        <f t="shared" si="3"/>
        <v>100</v>
      </c>
    </row>
    <row r="213" spans="1:5" x14ac:dyDescent="0.25">
      <c r="A213" s="1148"/>
      <c r="B213" s="351" t="s">
        <v>666</v>
      </c>
      <c r="C213" s="352">
        <v>50</v>
      </c>
      <c r="D213" s="352">
        <v>50</v>
      </c>
      <c r="E213" s="349">
        <f t="shared" si="3"/>
        <v>100</v>
      </c>
    </row>
    <row r="214" spans="1:5" x14ac:dyDescent="0.25">
      <c r="A214" s="1148"/>
      <c r="B214" s="351" t="s">
        <v>528</v>
      </c>
      <c r="C214" s="352">
        <v>200</v>
      </c>
      <c r="D214" s="352">
        <v>200</v>
      </c>
      <c r="E214" s="349">
        <f t="shared" si="3"/>
        <v>100</v>
      </c>
    </row>
    <row r="215" spans="1:5" ht="25.5" x14ac:dyDescent="0.25">
      <c r="A215" s="1148"/>
      <c r="B215" s="351" t="s">
        <v>667</v>
      </c>
      <c r="C215" s="352">
        <v>200</v>
      </c>
      <c r="D215" s="352">
        <v>200</v>
      </c>
      <c r="E215" s="349">
        <f t="shared" si="3"/>
        <v>100</v>
      </c>
    </row>
    <row r="216" spans="1:5" ht="25.5" x14ac:dyDescent="0.25">
      <c r="A216" s="1148"/>
      <c r="B216" s="351" t="s">
        <v>668</v>
      </c>
      <c r="C216" s="352">
        <v>105</v>
      </c>
      <c r="D216" s="352">
        <v>105</v>
      </c>
      <c r="E216" s="349">
        <f t="shared" si="3"/>
        <v>100</v>
      </c>
    </row>
    <row r="217" spans="1:5" ht="25.5" x14ac:dyDescent="0.25">
      <c r="A217" s="1148"/>
      <c r="B217" s="351" t="s">
        <v>669</v>
      </c>
      <c r="C217" s="352">
        <v>300</v>
      </c>
      <c r="D217" s="352">
        <v>300</v>
      </c>
      <c r="E217" s="349">
        <f t="shared" si="3"/>
        <v>100</v>
      </c>
    </row>
    <row r="218" spans="1:5" ht="25.5" x14ac:dyDescent="0.25">
      <c r="A218" s="1148"/>
      <c r="B218" s="351" t="s">
        <v>670</v>
      </c>
      <c r="C218" s="352">
        <v>200</v>
      </c>
      <c r="D218" s="352">
        <v>200</v>
      </c>
      <c r="E218" s="349">
        <f t="shared" si="3"/>
        <v>100</v>
      </c>
    </row>
    <row r="219" spans="1:5" ht="25.5" x14ac:dyDescent="0.25">
      <c r="A219" s="1148"/>
      <c r="B219" s="351" t="s">
        <v>671</v>
      </c>
      <c r="C219" s="352">
        <v>200</v>
      </c>
      <c r="D219" s="352">
        <v>0</v>
      </c>
      <c r="E219" s="349">
        <f t="shared" si="3"/>
        <v>0</v>
      </c>
    </row>
    <row r="220" spans="1:5" ht="38.25" x14ac:dyDescent="0.25">
      <c r="A220" s="1148"/>
      <c r="B220" s="351" t="s">
        <v>672</v>
      </c>
      <c r="C220" s="352">
        <v>200</v>
      </c>
      <c r="D220" s="352">
        <v>200</v>
      </c>
      <c r="E220" s="349">
        <f t="shared" si="3"/>
        <v>100</v>
      </c>
    </row>
    <row r="221" spans="1:5" ht="25.5" x14ac:dyDescent="0.25">
      <c r="A221" s="1148"/>
      <c r="B221" s="351" t="s">
        <v>673</v>
      </c>
      <c r="C221" s="352">
        <v>60</v>
      </c>
      <c r="D221" s="352">
        <v>60</v>
      </c>
      <c r="E221" s="349">
        <f t="shared" si="3"/>
        <v>100</v>
      </c>
    </row>
    <row r="222" spans="1:5" ht="25.5" x14ac:dyDescent="0.25">
      <c r="A222" s="1148"/>
      <c r="B222" s="351" t="s">
        <v>674</v>
      </c>
      <c r="C222" s="352">
        <v>190</v>
      </c>
      <c r="D222" s="352">
        <v>190</v>
      </c>
      <c r="E222" s="349">
        <f t="shared" si="3"/>
        <v>100</v>
      </c>
    </row>
    <row r="223" spans="1:5" ht="25.5" x14ac:dyDescent="0.25">
      <c r="A223" s="1148"/>
      <c r="B223" s="351" t="s">
        <v>675</v>
      </c>
      <c r="C223" s="352">
        <v>800</v>
      </c>
      <c r="D223" s="352">
        <v>800</v>
      </c>
      <c r="E223" s="349">
        <f t="shared" si="3"/>
        <v>100</v>
      </c>
    </row>
    <row r="224" spans="1:5" x14ac:dyDescent="0.25">
      <c r="A224" s="1148"/>
      <c r="B224" s="351" t="s">
        <v>676</v>
      </c>
      <c r="C224" s="352">
        <v>100</v>
      </c>
      <c r="D224" s="352">
        <v>100</v>
      </c>
      <c r="E224" s="349">
        <f t="shared" si="3"/>
        <v>100</v>
      </c>
    </row>
    <row r="225" spans="1:5" x14ac:dyDescent="0.25">
      <c r="A225" s="1148"/>
      <c r="B225" s="351" t="s">
        <v>677</v>
      </c>
      <c r="C225" s="352">
        <v>80</v>
      </c>
      <c r="D225" s="352">
        <v>80</v>
      </c>
      <c r="E225" s="349">
        <f t="shared" si="3"/>
        <v>100</v>
      </c>
    </row>
    <row r="226" spans="1:5" x14ac:dyDescent="0.25">
      <c r="A226" s="1148"/>
      <c r="B226" s="351" t="s">
        <v>678</v>
      </c>
      <c r="C226" s="352">
        <v>1030</v>
      </c>
      <c r="D226" s="352">
        <v>0</v>
      </c>
      <c r="E226" s="349">
        <f t="shared" si="3"/>
        <v>0</v>
      </c>
    </row>
    <row r="227" spans="1:5" x14ac:dyDescent="0.25">
      <c r="A227" s="1148"/>
      <c r="B227" s="351" t="s">
        <v>679</v>
      </c>
      <c r="C227" s="352">
        <v>190.6</v>
      </c>
      <c r="D227" s="352">
        <v>190.6</v>
      </c>
      <c r="E227" s="349">
        <f t="shared" si="3"/>
        <v>100</v>
      </c>
    </row>
    <row r="228" spans="1:5" x14ac:dyDescent="0.25">
      <c r="A228" s="1148"/>
      <c r="B228" s="351" t="s">
        <v>553</v>
      </c>
      <c r="C228" s="352">
        <v>80</v>
      </c>
      <c r="D228" s="352">
        <v>80</v>
      </c>
      <c r="E228" s="349">
        <f t="shared" si="3"/>
        <v>100</v>
      </c>
    </row>
    <row r="229" spans="1:5" x14ac:dyDescent="0.25">
      <c r="A229" s="1148"/>
      <c r="B229" s="351" t="s">
        <v>680</v>
      </c>
      <c r="C229" s="352">
        <v>54</v>
      </c>
      <c r="D229" s="352">
        <v>54</v>
      </c>
      <c r="E229" s="349">
        <f t="shared" si="3"/>
        <v>100</v>
      </c>
    </row>
    <row r="230" spans="1:5" x14ac:dyDescent="0.25">
      <c r="A230" s="1148"/>
      <c r="B230" s="351" t="s">
        <v>489</v>
      </c>
      <c r="C230" s="352">
        <v>100</v>
      </c>
      <c r="D230" s="352">
        <v>100</v>
      </c>
      <c r="E230" s="349">
        <f t="shared" si="3"/>
        <v>100</v>
      </c>
    </row>
    <row r="231" spans="1:5" x14ac:dyDescent="0.25">
      <c r="A231" s="1148"/>
      <c r="B231" s="351" t="s">
        <v>681</v>
      </c>
      <c r="C231" s="352">
        <v>500</v>
      </c>
      <c r="D231" s="352">
        <v>300</v>
      </c>
      <c r="E231" s="349">
        <f t="shared" si="3"/>
        <v>60</v>
      </c>
    </row>
    <row r="232" spans="1:5" ht="25.5" x14ac:dyDescent="0.25">
      <c r="A232" s="1148"/>
      <c r="B232" s="351" t="s">
        <v>682</v>
      </c>
      <c r="C232" s="352">
        <v>32.5</v>
      </c>
      <c r="D232" s="352">
        <v>32.5</v>
      </c>
      <c r="E232" s="349">
        <f t="shared" si="3"/>
        <v>100</v>
      </c>
    </row>
    <row r="233" spans="1:5" ht="25.5" x14ac:dyDescent="0.25">
      <c r="A233" s="1148"/>
      <c r="B233" s="351" t="s">
        <v>683</v>
      </c>
      <c r="C233" s="352">
        <v>150</v>
      </c>
      <c r="D233" s="352">
        <v>150</v>
      </c>
      <c r="E233" s="349">
        <f t="shared" si="3"/>
        <v>100</v>
      </c>
    </row>
    <row r="234" spans="1:5" ht="25.5" x14ac:dyDescent="0.25">
      <c r="A234" s="1148"/>
      <c r="B234" s="351" t="s">
        <v>684</v>
      </c>
      <c r="C234" s="352">
        <v>100</v>
      </c>
      <c r="D234" s="352">
        <v>100</v>
      </c>
      <c r="E234" s="349">
        <f t="shared" si="3"/>
        <v>100</v>
      </c>
    </row>
    <row r="235" spans="1:5" x14ac:dyDescent="0.25">
      <c r="A235" s="1148"/>
      <c r="B235" s="351" t="s">
        <v>685</v>
      </c>
      <c r="C235" s="352">
        <v>50</v>
      </c>
      <c r="D235" s="352">
        <v>50</v>
      </c>
      <c r="E235" s="349">
        <f t="shared" si="3"/>
        <v>100</v>
      </c>
    </row>
    <row r="236" spans="1:5" ht="25.5" x14ac:dyDescent="0.25">
      <c r="A236" s="1148"/>
      <c r="B236" s="351" t="s">
        <v>686</v>
      </c>
      <c r="C236" s="352">
        <v>150</v>
      </c>
      <c r="D236" s="352">
        <v>150</v>
      </c>
      <c r="E236" s="349">
        <f t="shared" si="3"/>
        <v>100</v>
      </c>
    </row>
    <row r="237" spans="1:5" x14ac:dyDescent="0.25">
      <c r="A237" s="1148"/>
      <c r="B237" s="351" t="s">
        <v>687</v>
      </c>
      <c r="C237" s="352">
        <v>145</v>
      </c>
      <c r="D237" s="352">
        <v>145</v>
      </c>
      <c r="E237" s="349">
        <f t="shared" si="3"/>
        <v>100</v>
      </c>
    </row>
    <row r="238" spans="1:5" x14ac:dyDescent="0.25">
      <c r="A238" s="1148"/>
      <c r="B238" s="351" t="s">
        <v>688</v>
      </c>
      <c r="C238" s="352">
        <v>200</v>
      </c>
      <c r="D238" s="352">
        <v>200</v>
      </c>
      <c r="E238" s="349">
        <f t="shared" si="3"/>
        <v>100</v>
      </c>
    </row>
    <row r="239" spans="1:5" x14ac:dyDescent="0.25">
      <c r="A239" s="1148"/>
      <c r="B239" s="351" t="s">
        <v>689</v>
      </c>
      <c r="C239" s="352">
        <v>100</v>
      </c>
      <c r="D239" s="352">
        <v>100</v>
      </c>
      <c r="E239" s="349">
        <f t="shared" si="3"/>
        <v>100</v>
      </c>
    </row>
    <row r="240" spans="1:5" x14ac:dyDescent="0.25">
      <c r="A240" s="1148"/>
      <c r="B240" s="351" t="s">
        <v>690</v>
      </c>
      <c r="C240" s="352">
        <v>25</v>
      </c>
      <c r="D240" s="352">
        <v>25</v>
      </c>
      <c r="E240" s="349">
        <f t="shared" si="3"/>
        <v>100</v>
      </c>
    </row>
    <row r="241" spans="1:5" x14ac:dyDescent="0.25">
      <c r="A241" s="1148"/>
      <c r="B241" s="351" t="s">
        <v>567</v>
      </c>
      <c r="C241" s="352">
        <v>532.5</v>
      </c>
      <c r="D241" s="352">
        <v>532.5</v>
      </c>
      <c r="E241" s="349">
        <f t="shared" si="3"/>
        <v>100</v>
      </c>
    </row>
    <row r="242" spans="1:5" x14ac:dyDescent="0.25">
      <c r="A242" s="1148"/>
      <c r="B242" s="351" t="s">
        <v>568</v>
      </c>
      <c r="C242" s="352">
        <v>690</v>
      </c>
      <c r="D242" s="352">
        <v>690</v>
      </c>
      <c r="E242" s="349">
        <f t="shared" si="3"/>
        <v>100</v>
      </c>
    </row>
    <row r="243" spans="1:5" ht="25.5" x14ac:dyDescent="0.25">
      <c r="A243" s="1148"/>
      <c r="B243" s="351" t="s">
        <v>691</v>
      </c>
      <c r="C243" s="352">
        <v>80</v>
      </c>
      <c r="D243" s="352">
        <v>0</v>
      </c>
      <c r="E243" s="349">
        <f t="shared" si="3"/>
        <v>0</v>
      </c>
    </row>
    <row r="244" spans="1:5" x14ac:dyDescent="0.25">
      <c r="A244" s="1148"/>
      <c r="B244" s="351" t="s">
        <v>692</v>
      </c>
      <c r="C244" s="352">
        <v>300</v>
      </c>
      <c r="D244" s="352">
        <v>300</v>
      </c>
      <c r="E244" s="349">
        <f t="shared" si="3"/>
        <v>100</v>
      </c>
    </row>
    <row r="245" spans="1:5" ht="25.5" x14ac:dyDescent="0.25">
      <c r="A245" s="1148"/>
      <c r="B245" s="351" t="s">
        <v>693</v>
      </c>
      <c r="C245" s="352">
        <v>49.5</v>
      </c>
      <c r="D245" s="352">
        <v>49.5</v>
      </c>
      <c r="E245" s="349">
        <f t="shared" si="3"/>
        <v>100</v>
      </c>
    </row>
    <row r="246" spans="1:5" ht="25.5" x14ac:dyDescent="0.25">
      <c r="A246" s="1148"/>
      <c r="B246" s="351" t="s">
        <v>694</v>
      </c>
      <c r="C246" s="352">
        <v>190</v>
      </c>
      <c r="D246" s="352">
        <v>190</v>
      </c>
      <c r="E246" s="349">
        <f t="shared" si="3"/>
        <v>100</v>
      </c>
    </row>
    <row r="247" spans="1:5" ht="25.5" x14ac:dyDescent="0.25">
      <c r="A247" s="1148"/>
      <c r="B247" s="351" t="s">
        <v>695</v>
      </c>
      <c r="C247" s="352">
        <v>200</v>
      </c>
      <c r="D247" s="352">
        <v>200</v>
      </c>
      <c r="E247" s="349">
        <f t="shared" si="3"/>
        <v>100</v>
      </c>
    </row>
    <row r="248" spans="1:5" ht="25.5" x14ac:dyDescent="0.25">
      <c r="A248" s="1148"/>
      <c r="B248" s="351" t="s">
        <v>696</v>
      </c>
      <c r="C248" s="352">
        <v>150</v>
      </c>
      <c r="D248" s="352">
        <v>150</v>
      </c>
      <c r="E248" s="349">
        <f t="shared" si="3"/>
        <v>100</v>
      </c>
    </row>
    <row r="249" spans="1:5" x14ac:dyDescent="0.25">
      <c r="A249" s="1148"/>
      <c r="B249" s="351" t="s">
        <v>697</v>
      </c>
      <c r="C249" s="352">
        <v>150</v>
      </c>
      <c r="D249" s="352">
        <v>150</v>
      </c>
      <c r="E249" s="349">
        <f t="shared" si="3"/>
        <v>100</v>
      </c>
    </row>
    <row r="250" spans="1:5" x14ac:dyDescent="0.25">
      <c r="A250" s="1148"/>
      <c r="B250" s="351" t="s">
        <v>698</v>
      </c>
      <c r="C250" s="352">
        <v>150</v>
      </c>
      <c r="D250" s="352">
        <v>150</v>
      </c>
      <c r="E250" s="349">
        <f t="shared" si="3"/>
        <v>100</v>
      </c>
    </row>
    <row r="251" spans="1:5" ht="25.5" x14ac:dyDescent="0.25">
      <c r="A251" s="1148"/>
      <c r="B251" s="351" t="s">
        <v>699</v>
      </c>
      <c r="C251" s="352">
        <v>160</v>
      </c>
      <c r="D251" s="352">
        <v>160</v>
      </c>
      <c r="E251" s="349">
        <f t="shared" si="3"/>
        <v>100</v>
      </c>
    </row>
    <row r="252" spans="1:5" x14ac:dyDescent="0.25">
      <c r="A252" s="1148"/>
      <c r="B252" s="351" t="s">
        <v>700</v>
      </c>
      <c r="C252" s="352">
        <v>198</v>
      </c>
      <c r="D252" s="352">
        <v>198</v>
      </c>
      <c r="E252" s="349">
        <f t="shared" si="3"/>
        <v>100</v>
      </c>
    </row>
    <row r="253" spans="1:5" x14ac:dyDescent="0.25">
      <c r="A253" s="1148"/>
      <c r="B253" s="351" t="s">
        <v>701</v>
      </c>
      <c r="C253" s="352">
        <v>200</v>
      </c>
      <c r="D253" s="352">
        <v>200</v>
      </c>
      <c r="E253" s="349">
        <f t="shared" si="3"/>
        <v>100</v>
      </c>
    </row>
    <row r="254" spans="1:5" x14ac:dyDescent="0.25">
      <c r="A254" s="1149"/>
      <c r="B254" s="351" t="s">
        <v>590</v>
      </c>
      <c r="C254" s="352">
        <v>32</v>
      </c>
      <c r="D254" s="352">
        <v>0</v>
      </c>
      <c r="E254" s="349">
        <f t="shared" si="3"/>
        <v>0</v>
      </c>
    </row>
    <row r="255" spans="1:5" ht="25.5" x14ac:dyDescent="0.25">
      <c r="A255" s="1147" t="s">
        <v>702</v>
      </c>
      <c r="B255" s="351" t="s">
        <v>703</v>
      </c>
      <c r="C255" s="352">
        <v>190</v>
      </c>
      <c r="D255" s="352">
        <v>190</v>
      </c>
      <c r="E255" s="349">
        <f t="shared" si="3"/>
        <v>100</v>
      </c>
    </row>
    <row r="256" spans="1:5" x14ac:dyDescent="0.25">
      <c r="A256" s="1148"/>
      <c r="B256" s="351" t="s">
        <v>704</v>
      </c>
      <c r="C256" s="352">
        <v>100</v>
      </c>
      <c r="D256" s="352">
        <v>100</v>
      </c>
      <c r="E256" s="349">
        <f t="shared" si="3"/>
        <v>100</v>
      </c>
    </row>
    <row r="257" spans="1:5" x14ac:dyDescent="0.25">
      <c r="A257" s="1148"/>
      <c r="B257" s="351" t="s">
        <v>705</v>
      </c>
      <c r="C257" s="352">
        <v>199</v>
      </c>
      <c r="D257" s="352">
        <v>199</v>
      </c>
      <c r="E257" s="349">
        <f t="shared" si="3"/>
        <v>100</v>
      </c>
    </row>
    <row r="258" spans="1:5" x14ac:dyDescent="0.25">
      <c r="A258" s="1148"/>
      <c r="B258" s="351" t="s">
        <v>706</v>
      </c>
      <c r="C258" s="352">
        <v>200</v>
      </c>
      <c r="D258" s="352">
        <v>200</v>
      </c>
      <c r="E258" s="349">
        <f t="shared" si="3"/>
        <v>100</v>
      </c>
    </row>
    <row r="259" spans="1:5" ht="25.5" x14ac:dyDescent="0.25">
      <c r="A259" s="1148"/>
      <c r="B259" s="351" t="s">
        <v>707</v>
      </c>
      <c r="C259" s="352">
        <v>100</v>
      </c>
      <c r="D259" s="352">
        <v>100</v>
      </c>
      <c r="E259" s="349">
        <f t="shared" si="3"/>
        <v>100</v>
      </c>
    </row>
    <row r="260" spans="1:5" x14ac:dyDescent="0.25">
      <c r="A260" s="1148"/>
      <c r="B260" s="351" t="s">
        <v>708</v>
      </c>
      <c r="C260" s="352">
        <v>50</v>
      </c>
      <c r="D260" s="352">
        <v>50</v>
      </c>
      <c r="E260" s="349">
        <f t="shared" si="3"/>
        <v>100</v>
      </c>
    </row>
    <row r="261" spans="1:5" x14ac:dyDescent="0.25">
      <c r="A261" s="1148"/>
      <c r="B261" s="351" t="s">
        <v>709</v>
      </c>
      <c r="C261" s="352">
        <v>1000</v>
      </c>
      <c r="D261" s="352">
        <v>1000</v>
      </c>
      <c r="E261" s="349">
        <f t="shared" si="3"/>
        <v>100</v>
      </c>
    </row>
    <row r="262" spans="1:5" x14ac:dyDescent="0.25">
      <c r="A262" s="1148"/>
      <c r="B262" s="351" t="s">
        <v>710</v>
      </c>
      <c r="C262" s="352">
        <v>50</v>
      </c>
      <c r="D262" s="352">
        <v>50</v>
      </c>
      <c r="E262" s="349">
        <f t="shared" si="3"/>
        <v>100</v>
      </c>
    </row>
    <row r="263" spans="1:5" x14ac:dyDescent="0.25">
      <c r="A263" s="1148"/>
      <c r="B263" s="351" t="s">
        <v>711</v>
      </c>
      <c r="C263" s="352">
        <v>99</v>
      </c>
      <c r="D263" s="352">
        <v>0</v>
      </c>
      <c r="E263" s="349">
        <f t="shared" si="3"/>
        <v>0</v>
      </c>
    </row>
    <row r="264" spans="1:5" x14ac:dyDescent="0.25">
      <c r="A264" s="1149"/>
      <c r="B264" s="351" t="s">
        <v>712</v>
      </c>
      <c r="C264" s="352">
        <v>400</v>
      </c>
      <c r="D264" s="352">
        <v>200</v>
      </c>
      <c r="E264" s="349">
        <f t="shared" si="3"/>
        <v>50</v>
      </c>
    </row>
    <row r="265" spans="1:5" x14ac:dyDescent="0.25">
      <c r="A265" s="1150" t="s">
        <v>413</v>
      </c>
      <c r="B265" s="1151"/>
      <c r="C265" s="356">
        <f>SUM(C116:C264)</f>
        <v>96846.140000000014</v>
      </c>
      <c r="D265" s="356">
        <f>SUM(D116:D264)</f>
        <v>60959.21486</v>
      </c>
      <c r="E265" s="354">
        <f>D265/C265*100</f>
        <v>62.94439288958754</v>
      </c>
    </row>
    <row r="266" spans="1:5" s="355" customFormat="1" ht="18" customHeight="1" x14ac:dyDescent="0.2">
      <c r="A266" s="1137" t="s">
        <v>713</v>
      </c>
      <c r="B266" s="1138"/>
      <c r="C266" s="1138"/>
      <c r="D266" s="1138"/>
      <c r="E266" s="1139"/>
    </row>
    <row r="267" spans="1:5" ht="25.5" x14ac:dyDescent="0.25">
      <c r="A267" s="1147" t="s">
        <v>714</v>
      </c>
      <c r="B267" s="351" t="s">
        <v>715</v>
      </c>
      <c r="C267" s="352">
        <v>200</v>
      </c>
      <c r="D267" s="352">
        <v>200</v>
      </c>
      <c r="E267" s="349">
        <f t="shared" ref="E267:E330" si="4">D267/C267*100</f>
        <v>100</v>
      </c>
    </row>
    <row r="268" spans="1:5" ht="25.5" x14ac:dyDescent="0.25">
      <c r="A268" s="1148"/>
      <c r="B268" s="351" t="s">
        <v>716</v>
      </c>
      <c r="C268" s="352">
        <v>70</v>
      </c>
      <c r="D268" s="352">
        <v>70</v>
      </c>
      <c r="E268" s="349">
        <f t="shared" si="4"/>
        <v>100</v>
      </c>
    </row>
    <row r="269" spans="1:5" x14ac:dyDescent="0.25">
      <c r="A269" s="1148"/>
      <c r="B269" s="351" t="s">
        <v>717</v>
      </c>
      <c r="C269" s="352">
        <v>50</v>
      </c>
      <c r="D269" s="352">
        <v>50</v>
      </c>
      <c r="E269" s="349">
        <f t="shared" si="4"/>
        <v>100</v>
      </c>
    </row>
    <row r="270" spans="1:5" x14ac:dyDescent="0.25">
      <c r="A270" s="1148"/>
      <c r="B270" s="351" t="s">
        <v>718</v>
      </c>
      <c r="C270" s="352">
        <v>185</v>
      </c>
      <c r="D270" s="352">
        <v>80</v>
      </c>
      <c r="E270" s="349">
        <f t="shared" si="4"/>
        <v>43.243243243243242</v>
      </c>
    </row>
    <row r="271" spans="1:5" x14ac:dyDescent="0.25">
      <c r="A271" s="1148"/>
      <c r="B271" s="351" t="s">
        <v>719</v>
      </c>
      <c r="C271" s="352">
        <v>150</v>
      </c>
      <c r="D271" s="352">
        <v>150</v>
      </c>
      <c r="E271" s="349">
        <f t="shared" si="4"/>
        <v>100</v>
      </c>
    </row>
    <row r="272" spans="1:5" x14ac:dyDescent="0.25">
      <c r="A272" s="1149"/>
      <c r="B272" s="351" t="s">
        <v>720</v>
      </c>
      <c r="C272" s="352">
        <v>40</v>
      </c>
      <c r="D272" s="352">
        <v>40</v>
      </c>
      <c r="E272" s="349">
        <f t="shared" si="4"/>
        <v>100</v>
      </c>
    </row>
    <row r="273" spans="1:5" x14ac:dyDescent="0.25">
      <c r="A273" s="1147" t="s">
        <v>721</v>
      </c>
      <c r="B273" s="351" t="s">
        <v>717</v>
      </c>
      <c r="C273" s="352">
        <v>100</v>
      </c>
      <c r="D273" s="352">
        <v>100</v>
      </c>
      <c r="E273" s="349">
        <f t="shared" si="4"/>
        <v>100</v>
      </c>
    </row>
    <row r="274" spans="1:5" ht="25.5" x14ac:dyDescent="0.25">
      <c r="A274" s="1148"/>
      <c r="B274" s="351" t="s">
        <v>722</v>
      </c>
      <c r="C274" s="352">
        <v>4955</v>
      </c>
      <c r="D274" s="352">
        <v>4955</v>
      </c>
      <c r="E274" s="349">
        <f t="shared" si="4"/>
        <v>100</v>
      </c>
    </row>
    <row r="275" spans="1:5" ht="25.5" x14ac:dyDescent="0.25">
      <c r="A275" s="1149"/>
      <c r="B275" s="351" t="s">
        <v>723</v>
      </c>
      <c r="C275" s="352">
        <v>400</v>
      </c>
      <c r="D275" s="352">
        <v>400</v>
      </c>
      <c r="E275" s="349">
        <f t="shared" si="4"/>
        <v>100</v>
      </c>
    </row>
    <row r="276" spans="1:5" x14ac:dyDescent="0.25">
      <c r="A276" s="1150" t="s">
        <v>724</v>
      </c>
      <c r="B276" s="1151"/>
      <c r="C276" s="353">
        <f>SUM(C267:C275)</f>
        <v>6150</v>
      </c>
      <c r="D276" s="353">
        <f>SUM(D267:D275)</f>
        <v>6045</v>
      </c>
      <c r="E276" s="354">
        <f t="shared" si="4"/>
        <v>98.292682926829272</v>
      </c>
    </row>
    <row r="277" spans="1:5" s="355" customFormat="1" ht="18" customHeight="1" x14ac:dyDescent="0.2">
      <c r="A277" s="1137" t="s">
        <v>725</v>
      </c>
      <c r="B277" s="1138"/>
      <c r="C277" s="1138"/>
      <c r="D277" s="1138"/>
      <c r="E277" s="1139"/>
    </row>
    <row r="278" spans="1:5" x14ac:dyDescent="0.25">
      <c r="A278" s="1147" t="s">
        <v>726</v>
      </c>
      <c r="B278" s="351" t="s">
        <v>489</v>
      </c>
      <c r="C278" s="352">
        <v>6000</v>
      </c>
      <c r="D278" s="352">
        <v>6000</v>
      </c>
      <c r="E278" s="349">
        <f t="shared" si="4"/>
        <v>100</v>
      </c>
    </row>
    <row r="279" spans="1:5" x14ac:dyDescent="0.25">
      <c r="A279" s="1148"/>
      <c r="B279" s="351" t="s">
        <v>727</v>
      </c>
      <c r="C279" s="352">
        <v>6000</v>
      </c>
      <c r="D279" s="352">
        <v>6000</v>
      </c>
      <c r="E279" s="349">
        <f t="shared" si="4"/>
        <v>100</v>
      </c>
    </row>
    <row r="280" spans="1:5" ht="25.5" x14ac:dyDescent="0.25">
      <c r="A280" s="1149"/>
      <c r="B280" s="351" t="s">
        <v>492</v>
      </c>
      <c r="C280" s="352">
        <v>6000</v>
      </c>
      <c r="D280" s="352">
        <v>6000</v>
      </c>
      <c r="E280" s="349">
        <f t="shared" si="4"/>
        <v>100</v>
      </c>
    </row>
    <row r="281" spans="1:5" x14ac:dyDescent="0.25">
      <c r="A281" s="1147" t="s">
        <v>728</v>
      </c>
      <c r="B281" s="351" t="s">
        <v>729</v>
      </c>
      <c r="C281" s="352">
        <v>3000</v>
      </c>
      <c r="D281" s="352">
        <v>2727.9138599999997</v>
      </c>
      <c r="E281" s="349">
        <f t="shared" si="4"/>
        <v>90.930461999999991</v>
      </c>
    </row>
    <row r="282" spans="1:5" x14ac:dyDescent="0.25">
      <c r="A282" s="1148"/>
      <c r="B282" s="351" t="s">
        <v>730</v>
      </c>
      <c r="C282" s="352">
        <v>200</v>
      </c>
      <c r="D282" s="352">
        <v>180.09</v>
      </c>
      <c r="E282" s="349">
        <f t="shared" si="4"/>
        <v>90.045000000000002</v>
      </c>
    </row>
    <row r="283" spans="1:5" x14ac:dyDescent="0.25">
      <c r="A283" s="1148"/>
      <c r="B283" s="351" t="s">
        <v>525</v>
      </c>
      <c r="C283" s="352">
        <v>2056.7800000000002</v>
      </c>
      <c r="D283" s="352">
        <v>2056.7703999999999</v>
      </c>
      <c r="E283" s="349">
        <f t="shared" si="4"/>
        <v>99.999533251003982</v>
      </c>
    </row>
    <row r="284" spans="1:5" ht="25.5" x14ac:dyDescent="0.25">
      <c r="A284" s="1148"/>
      <c r="B284" s="351" t="s">
        <v>731</v>
      </c>
      <c r="C284" s="352">
        <v>199.07</v>
      </c>
      <c r="D284" s="352">
        <v>199.065</v>
      </c>
      <c r="E284" s="349">
        <f t="shared" si="4"/>
        <v>99.997488320691218</v>
      </c>
    </row>
    <row r="285" spans="1:5" ht="25.5" x14ac:dyDescent="0.25">
      <c r="A285" s="1148"/>
      <c r="B285" s="351" t="s">
        <v>732</v>
      </c>
      <c r="C285" s="352">
        <v>50</v>
      </c>
      <c r="D285" s="352">
        <v>50</v>
      </c>
      <c r="E285" s="349">
        <f t="shared" si="4"/>
        <v>100</v>
      </c>
    </row>
    <row r="286" spans="1:5" ht="25.5" x14ac:dyDescent="0.25">
      <c r="A286" s="1148"/>
      <c r="B286" s="351" t="s">
        <v>733</v>
      </c>
      <c r="C286" s="352">
        <v>1650</v>
      </c>
      <c r="D286" s="352">
        <v>0</v>
      </c>
      <c r="E286" s="349">
        <f t="shared" si="4"/>
        <v>0</v>
      </c>
    </row>
    <row r="287" spans="1:5" x14ac:dyDescent="0.25">
      <c r="A287" s="1148"/>
      <c r="B287" s="351" t="s">
        <v>734</v>
      </c>
      <c r="C287" s="352">
        <v>200</v>
      </c>
      <c r="D287" s="352">
        <v>200</v>
      </c>
      <c r="E287" s="349">
        <f t="shared" si="4"/>
        <v>100</v>
      </c>
    </row>
    <row r="288" spans="1:5" x14ac:dyDescent="0.25">
      <c r="A288" s="1148"/>
      <c r="B288" s="351" t="s">
        <v>735</v>
      </c>
      <c r="C288" s="352">
        <v>2624</v>
      </c>
      <c r="D288" s="352">
        <v>0</v>
      </c>
      <c r="E288" s="349">
        <f t="shared" si="4"/>
        <v>0</v>
      </c>
    </row>
    <row r="289" spans="1:5" x14ac:dyDescent="0.25">
      <c r="A289" s="1148"/>
      <c r="B289" s="351" t="s">
        <v>549</v>
      </c>
      <c r="C289" s="352">
        <v>500</v>
      </c>
      <c r="D289" s="352">
        <v>0</v>
      </c>
      <c r="E289" s="349">
        <f t="shared" si="4"/>
        <v>0</v>
      </c>
    </row>
    <row r="290" spans="1:5" x14ac:dyDescent="0.25">
      <c r="A290" s="1148"/>
      <c r="B290" s="351" t="s">
        <v>736</v>
      </c>
      <c r="C290" s="352">
        <v>200</v>
      </c>
      <c r="D290" s="352">
        <v>200</v>
      </c>
      <c r="E290" s="349">
        <f t="shared" si="4"/>
        <v>100</v>
      </c>
    </row>
    <row r="291" spans="1:5" x14ac:dyDescent="0.25">
      <c r="A291" s="1148"/>
      <c r="B291" s="351" t="s">
        <v>489</v>
      </c>
      <c r="C291" s="352">
        <v>375</v>
      </c>
      <c r="D291" s="352">
        <v>0</v>
      </c>
      <c r="E291" s="349">
        <f t="shared" si="4"/>
        <v>0</v>
      </c>
    </row>
    <row r="292" spans="1:5" ht="25.5" x14ac:dyDescent="0.25">
      <c r="A292" s="1148"/>
      <c r="B292" s="351" t="s">
        <v>737</v>
      </c>
      <c r="C292" s="352">
        <v>40</v>
      </c>
      <c r="D292" s="352">
        <v>40</v>
      </c>
      <c r="E292" s="349">
        <f t="shared" si="4"/>
        <v>100</v>
      </c>
    </row>
    <row r="293" spans="1:5" x14ac:dyDescent="0.25">
      <c r="A293" s="1148"/>
      <c r="B293" s="351" t="s">
        <v>738</v>
      </c>
      <c r="C293" s="352">
        <v>168</v>
      </c>
      <c r="D293" s="352">
        <v>168</v>
      </c>
      <c r="E293" s="349">
        <f t="shared" si="4"/>
        <v>100</v>
      </c>
    </row>
    <row r="294" spans="1:5" ht="25.5" x14ac:dyDescent="0.25">
      <c r="A294" s="1148"/>
      <c r="B294" s="351" t="s">
        <v>739</v>
      </c>
      <c r="C294" s="352">
        <v>50</v>
      </c>
      <c r="D294" s="352">
        <v>50</v>
      </c>
      <c r="E294" s="349">
        <f t="shared" si="4"/>
        <v>100</v>
      </c>
    </row>
    <row r="295" spans="1:5" x14ac:dyDescent="0.25">
      <c r="A295" s="1148"/>
      <c r="B295" s="351" t="s">
        <v>740</v>
      </c>
      <c r="C295" s="352">
        <v>100</v>
      </c>
      <c r="D295" s="352">
        <v>100</v>
      </c>
      <c r="E295" s="349">
        <f t="shared" si="4"/>
        <v>100</v>
      </c>
    </row>
    <row r="296" spans="1:5" ht="25.5" x14ac:dyDescent="0.25">
      <c r="A296" s="1148"/>
      <c r="B296" s="351" t="s">
        <v>741</v>
      </c>
      <c r="C296" s="352">
        <v>50</v>
      </c>
      <c r="D296" s="352">
        <v>50</v>
      </c>
      <c r="E296" s="349">
        <f t="shared" si="4"/>
        <v>100</v>
      </c>
    </row>
    <row r="297" spans="1:5" ht="25.5" x14ac:dyDescent="0.25">
      <c r="A297" s="1148"/>
      <c r="B297" s="351" t="s">
        <v>472</v>
      </c>
      <c r="C297" s="352">
        <v>50</v>
      </c>
      <c r="D297" s="352">
        <v>50</v>
      </c>
      <c r="E297" s="349">
        <f t="shared" si="4"/>
        <v>100</v>
      </c>
    </row>
    <row r="298" spans="1:5" x14ac:dyDescent="0.25">
      <c r="A298" s="1148"/>
      <c r="B298" s="351" t="s">
        <v>742</v>
      </c>
      <c r="C298" s="352">
        <v>25</v>
      </c>
      <c r="D298" s="352">
        <v>25</v>
      </c>
      <c r="E298" s="349">
        <f t="shared" si="4"/>
        <v>100</v>
      </c>
    </row>
    <row r="299" spans="1:5" x14ac:dyDescent="0.25">
      <c r="A299" s="1148"/>
      <c r="B299" s="351" t="s">
        <v>727</v>
      </c>
      <c r="C299" s="352">
        <v>187.5</v>
      </c>
      <c r="D299" s="352">
        <v>0</v>
      </c>
      <c r="E299" s="349">
        <f t="shared" si="4"/>
        <v>0</v>
      </c>
    </row>
    <row r="300" spans="1:5" x14ac:dyDescent="0.25">
      <c r="A300" s="1148"/>
      <c r="B300" s="351" t="s">
        <v>743</v>
      </c>
      <c r="C300" s="352">
        <v>200</v>
      </c>
      <c r="D300" s="352">
        <v>200</v>
      </c>
      <c r="E300" s="349">
        <f t="shared" si="4"/>
        <v>100</v>
      </c>
    </row>
    <row r="301" spans="1:5" ht="25.5" x14ac:dyDescent="0.25">
      <c r="A301" s="1148"/>
      <c r="B301" s="351" t="s">
        <v>492</v>
      </c>
      <c r="C301" s="352">
        <v>1625</v>
      </c>
      <c r="D301" s="352">
        <v>0</v>
      </c>
      <c r="E301" s="349">
        <f t="shared" si="4"/>
        <v>0</v>
      </c>
    </row>
    <row r="302" spans="1:5" ht="25.5" x14ac:dyDescent="0.25">
      <c r="A302" s="1149"/>
      <c r="B302" s="351" t="s">
        <v>744</v>
      </c>
      <c r="C302" s="352">
        <v>200</v>
      </c>
      <c r="D302" s="352">
        <v>200</v>
      </c>
      <c r="E302" s="349">
        <f t="shared" si="4"/>
        <v>100</v>
      </c>
    </row>
    <row r="303" spans="1:5" ht="25.5" x14ac:dyDescent="0.25">
      <c r="A303" s="560" t="s">
        <v>745</v>
      </c>
      <c r="B303" s="351" t="s">
        <v>746</v>
      </c>
      <c r="C303" s="352">
        <v>12236</v>
      </c>
      <c r="D303" s="352">
        <v>10736</v>
      </c>
      <c r="E303" s="349">
        <f t="shared" si="4"/>
        <v>87.741091860084993</v>
      </c>
    </row>
    <row r="304" spans="1:5" x14ac:dyDescent="0.25">
      <c r="A304" s="1147" t="s">
        <v>747</v>
      </c>
      <c r="B304" s="351" t="s">
        <v>748</v>
      </c>
      <c r="C304" s="352">
        <v>100</v>
      </c>
      <c r="D304" s="352">
        <v>100</v>
      </c>
      <c r="E304" s="349">
        <f t="shared" si="4"/>
        <v>100</v>
      </c>
    </row>
    <row r="305" spans="1:5" x14ac:dyDescent="0.25">
      <c r="A305" s="1148"/>
      <c r="B305" s="351" t="s">
        <v>749</v>
      </c>
      <c r="C305" s="352">
        <v>50</v>
      </c>
      <c r="D305" s="352">
        <v>0</v>
      </c>
      <c r="E305" s="349">
        <f t="shared" si="4"/>
        <v>0</v>
      </c>
    </row>
    <row r="306" spans="1:5" ht="25.5" x14ac:dyDescent="0.25">
      <c r="A306" s="1148"/>
      <c r="B306" s="351" t="s">
        <v>750</v>
      </c>
      <c r="C306" s="352">
        <v>150</v>
      </c>
      <c r="D306" s="352">
        <v>150</v>
      </c>
      <c r="E306" s="349">
        <f t="shared" si="4"/>
        <v>100</v>
      </c>
    </row>
    <row r="307" spans="1:5" x14ac:dyDescent="0.25">
      <c r="A307" s="1148"/>
      <c r="B307" s="351" t="s">
        <v>751</v>
      </c>
      <c r="C307" s="352">
        <v>120</v>
      </c>
      <c r="D307" s="352">
        <v>120</v>
      </c>
      <c r="E307" s="349">
        <f t="shared" si="4"/>
        <v>100</v>
      </c>
    </row>
    <row r="308" spans="1:5" ht="25.5" x14ac:dyDescent="0.25">
      <c r="A308" s="1149"/>
      <c r="B308" s="351" t="s">
        <v>752</v>
      </c>
      <c r="C308" s="352">
        <v>50</v>
      </c>
      <c r="D308" s="352">
        <v>50</v>
      </c>
      <c r="E308" s="349">
        <f t="shared" si="4"/>
        <v>100</v>
      </c>
    </row>
    <row r="309" spans="1:5" x14ac:dyDescent="0.25">
      <c r="A309" s="1150" t="s">
        <v>422</v>
      </c>
      <c r="B309" s="1151"/>
      <c r="C309" s="356">
        <f>SUM(C278:C308)</f>
        <v>44456.35</v>
      </c>
      <c r="D309" s="356">
        <f>SUM(D278:D308)</f>
        <v>35652.839260000001</v>
      </c>
      <c r="E309" s="354">
        <f t="shared" si="4"/>
        <v>80.197405455013737</v>
      </c>
    </row>
    <row r="310" spans="1:5" s="355" customFormat="1" ht="18" customHeight="1" x14ac:dyDescent="0.2">
      <c r="A310" s="1137" t="s">
        <v>753</v>
      </c>
      <c r="B310" s="1138"/>
      <c r="C310" s="1138"/>
      <c r="D310" s="1138"/>
      <c r="E310" s="1139"/>
    </row>
    <row r="311" spans="1:5" ht="25.5" x14ac:dyDescent="0.25">
      <c r="A311" s="560" t="s">
        <v>754</v>
      </c>
      <c r="B311" s="351" t="s">
        <v>593</v>
      </c>
      <c r="C311" s="352">
        <v>12057.94</v>
      </c>
      <c r="D311" s="352">
        <v>11742.519039999999</v>
      </c>
      <c r="E311" s="349">
        <f t="shared" si="4"/>
        <v>97.38412232935309</v>
      </c>
    </row>
    <row r="312" spans="1:5" x14ac:dyDescent="0.25">
      <c r="A312" s="1147" t="s">
        <v>755</v>
      </c>
      <c r="B312" s="351" t="s">
        <v>756</v>
      </c>
      <c r="C312" s="352">
        <v>80</v>
      </c>
      <c r="D312" s="352">
        <v>80</v>
      </c>
      <c r="E312" s="349">
        <f t="shared" si="4"/>
        <v>100</v>
      </c>
    </row>
    <row r="313" spans="1:5" x14ac:dyDescent="0.25">
      <c r="A313" s="1148"/>
      <c r="B313" s="351" t="s">
        <v>757</v>
      </c>
      <c r="C313" s="352">
        <v>150</v>
      </c>
      <c r="D313" s="352">
        <v>150</v>
      </c>
      <c r="E313" s="349">
        <f t="shared" si="4"/>
        <v>100</v>
      </c>
    </row>
    <row r="314" spans="1:5" x14ac:dyDescent="0.25">
      <c r="A314" s="1148"/>
      <c r="B314" s="351" t="s">
        <v>758</v>
      </c>
      <c r="C314" s="352">
        <v>50</v>
      </c>
      <c r="D314" s="352">
        <v>50</v>
      </c>
      <c r="E314" s="349">
        <f t="shared" si="4"/>
        <v>100</v>
      </c>
    </row>
    <row r="315" spans="1:5" x14ac:dyDescent="0.25">
      <c r="A315" s="1148"/>
      <c r="B315" s="351" t="s">
        <v>759</v>
      </c>
      <c r="C315" s="352">
        <v>200</v>
      </c>
      <c r="D315" s="352">
        <v>200</v>
      </c>
      <c r="E315" s="349">
        <f t="shared" si="4"/>
        <v>100</v>
      </c>
    </row>
    <row r="316" spans="1:5" x14ac:dyDescent="0.25">
      <c r="A316" s="1148"/>
      <c r="B316" s="351" t="s">
        <v>760</v>
      </c>
      <c r="C316" s="352">
        <v>200</v>
      </c>
      <c r="D316" s="352">
        <v>200</v>
      </c>
      <c r="E316" s="349">
        <f t="shared" si="4"/>
        <v>100</v>
      </c>
    </row>
    <row r="317" spans="1:5" ht="25.5" x14ac:dyDescent="0.25">
      <c r="A317" s="1148"/>
      <c r="B317" s="351" t="s">
        <v>761</v>
      </c>
      <c r="C317" s="352">
        <v>30</v>
      </c>
      <c r="D317" s="352">
        <v>30</v>
      </c>
      <c r="E317" s="349">
        <f t="shared" si="4"/>
        <v>100</v>
      </c>
    </row>
    <row r="318" spans="1:5" x14ac:dyDescent="0.25">
      <c r="A318" s="1148"/>
      <c r="B318" s="351" t="s">
        <v>762</v>
      </c>
      <c r="C318" s="352">
        <v>200</v>
      </c>
      <c r="D318" s="352">
        <v>200</v>
      </c>
      <c r="E318" s="349">
        <f t="shared" si="4"/>
        <v>100</v>
      </c>
    </row>
    <row r="319" spans="1:5" x14ac:dyDescent="0.25">
      <c r="A319" s="1148"/>
      <c r="B319" s="351" t="s">
        <v>763</v>
      </c>
      <c r="C319" s="352">
        <v>20</v>
      </c>
      <c r="D319" s="352">
        <v>20</v>
      </c>
      <c r="E319" s="349">
        <f t="shared" si="4"/>
        <v>100</v>
      </c>
    </row>
    <row r="320" spans="1:5" x14ac:dyDescent="0.25">
      <c r="A320" s="1148"/>
      <c r="B320" s="351" t="s">
        <v>764</v>
      </c>
      <c r="C320" s="352">
        <v>200</v>
      </c>
      <c r="D320" s="352">
        <v>200</v>
      </c>
      <c r="E320" s="349">
        <f t="shared" si="4"/>
        <v>100</v>
      </c>
    </row>
    <row r="321" spans="1:5" x14ac:dyDescent="0.25">
      <c r="A321" s="1148"/>
      <c r="B321" s="351" t="s">
        <v>765</v>
      </c>
      <c r="C321" s="352">
        <v>200</v>
      </c>
      <c r="D321" s="352">
        <v>200</v>
      </c>
      <c r="E321" s="349">
        <f t="shared" si="4"/>
        <v>100</v>
      </c>
    </row>
    <row r="322" spans="1:5" x14ac:dyDescent="0.25">
      <c r="A322" s="1148"/>
      <c r="B322" s="351" t="s">
        <v>766</v>
      </c>
      <c r="C322" s="352">
        <v>100</v>
      </c>
      <c r="D322" s="352">
        <v>100</v>
      </c>
      <c r="E322" s="349">
        <f t="shared" si="4"/>
        <v>100</v>
      </c>
    </row>
    <row r="323" spans="1:5" x14ac:dyDescent="0.25">
      <c r="A323" s="1148"/>
      <c r="B323" s="351" t="s">
        <v>767</v>
      </c>
      <c r="C323" s="352">
        <v>100</v>
      </c>
      <c r="D323" s="352">
        <v>100</v>
      </c>
      <c r="E323" s="349">
        <f t="shared" si="4"/>
        <v>100</v>
      </c>
    </row>
    <row r="324" spans="1:5" x14ac:dyDescent="0.25">
      <c r="A324" s="1148"/>
      <c r="B324" s="351" t="s">
        <v>768</v>
      </c>
      <c r="C324" s="352">
        <v>100</v>
      </c>
      <c r="D324" s="352">
        <v>100</v>
      </c>
      <c r="E324" s="349">
        <f t="shared" si="4"/>
        <v>100</v>
      </c>
    </row>
    <row r="325" spans="1:5" x14ac:dyDescent="0.25">
      <c r="A325" s="1148"/>
      <c r="B325" s="351" t="s">
        <v>769</v>
      </c>
      <c r="C325" s="352">
        <v>200</v>
      </c>
      <c r="D325" s="352">
        <v>200</v>
      </c>
      <c r="E325" s="349">
        <f t="shared" si="4"/>
        <v>100</v>
      </c>
    </row>
    <row r="326" spans="1:5" x14ac:dyDescent="0.25">
      <c r="A326" s="1148"/>
      <c r="B326" s="351" t="s">
        <v>770</v>
      </c>
      <c r="C326" s="352">
        <v>100</v>
      </c>
      <c r="D326" s="352">
        <v>100</v>
      </c>
      <c r="E326" s="349">
        <f t="shared" si="4"/>
        <v>100</v>
      </c>
    </row>
    <row r="327" spans="1:5" x14ac:dyDescent="0.25">
      <c r="A327" s="1148"/>
      <c r="B327" s="351" t="s">
        <v>771</v>
      </c>
      <c r="C327" s="352">
        <v>420</v>
      </c>
      <c r="D327" s="352">
        <v>270</v>
      </c>
      <c r="E327" s="349">
        <f t="shared" si="4"/>
        <v>64.285714285714292</v>
      </c>
    </row>
    <row r="328" spans="1:5" x14ac:dyDescent="0.25">
      <c r="A328" s="1148"/>
      <c r="B328" s="351" t="s">
        <v>772</v>
      </c>
      <c r="C328" s="352">
        <v>100</v>
      </c>
      <c r="D328" s="352">
        <v>0</v>
      </c>
      <c r="E328" s="349">
        <f t="shared" si="4"/>
        <v>0</v>
      </c>
    </row>
    <row r="329" spans="1:5" x14ac:dyDescent="0.25">
      <c r="A329" s="1148"/>
      <c r="B329" s="351" t="s">
        <v>773</v>
      </c>
      <c r="C329" s="352">
        <v>125</v>
      </c>
      <c r="D329" s="352">
        <v>125</v>
      </c>
      <c r="E329" s="349">
        <f t="shared" si="4"/>
        <v>100</v>
      </c>
    </row>
    <row r="330" spans="1:5" x14ac:dyDescent="0.25">
      <c r="A330" s="1148"/>
      <c r="B330" s="351" t="s">
        <v>528</v>
      </c>
      <c r="C330" s="352">
        <v>200</v>
      </c>
      <c r="D330" s="352">
        <v>200</v>
      </c>
      <c r="E330" s="349">
        <f t="shared" si="4"/>
        <v>100</v>
      </c>
    </row>
    <row r="331" spans="1:5" x14ac:dyDescent="0.25">
      <c r="A331" s="1148"/>
      <c r="B331" s="351" t="s">
        <v>774</v>
      </c>
      <c r="C331" s="352">
        <v>200</v>
      </c>
      <c r="D331" s="352">
        <v>0</v>
      </c>
      <c r="E331" s="349">
        <f t="shared" ref="E331:E394" si="5">D331/C331*100</f>
        <v>0</v>
      </c>
    </row>
    <row r="332" spans="1:5" x14ac:dyDescent="0.25">
      <c r="A332" s="1148"/>
      <c r="B332" s="351" t="s">
        <v>775</v>
      </c>
      <c r="C332" s="352">
        <v>300</v>
      </c>
      <c r="D332" s="352">
        <v>300</v>
      </c>
      <c r="E332" s="349">
        <f t="shared" si="5"/>
        <v>100</v>
      </c>
    </row>
    <row r="333" spans="1:5" ht="25.5" x14ac:dyDescent="0.25">
      <c r="A333" s="1148"/>
      <c r="B333" s="351" t="s">
        <v>776</v>
      </c>
      <c r="C333" s="352">
        <v>200</v>
      </c>
      <c r="D333" s="352">
        <v>200</v>
      </c>
      <c r="E333" s="349">
        <f t="shared" si="5"/>
        <v>100</v>
      </c>
    </row>
    <row r="334" spans="1:5" x14ac:dyDescent="0.25">
      <c r="A334" s="1148"/>
      <c r="B334" s="351" t="s">
        <v>777</v>
      </c>
      <c r="C334" s="352">
        <v>150</v>
      </c>
      <c r="D334" s="352">
        <v>0</v>
      </c>
      <c r="E334" s="349">
        <f t="shared" si="5"/>
        <v>0</v>
      </c>
    </row>
    <row r="335" spans="1:5" x14ac:dyDescent="0.25">
      <c r="A335" s="1148"/>
      <c r="B335" s="351" t="s">
        <v>778</v>
      </c>
      <c r="C335" s="352">
        <v>80</v>
      </c>
      <c r="D335" s="352">
        <v>80</v>
      </c>
      <c r="E335" s="349">
        <f t="shared" si="5"/>
        <v>100</v>
      </c>
    </row>
    <row r="336" spans="1:5" x14ac:dyDescent="0.25">
      <c r="A336" s="1148"/>
      <c r="B336" s="351" t="s">
        <v>779</v>
      </c>
      <c r="C336" s="352">
        <v>20</v>
      </c>
      <c r="D336" s="352">
        <v>20</v>
      </c>
      <c r="E336" s="349">
        <f t="shared" si="5"/>
        <v>100</v>
      </c>
    </row>
    <row r="337" spans="1:5" x14ac:dyDescent="0.25">
      <c r="A337" s="1148"/>
      <c r="B337" s="351" t="s">
        <v>554</v>
      </c>
      <c r="C337" s="352">
        <v>500</v>
      </c>
      <c r="D337" s="352">
        <v>500</v>
      </c>
      <c r="E337" s="349">
        <f t="shared" si="5"/>
        <v>100</v>
      </c>
    </row>
    <row r="338" spans="1:5" x14ac:dyDescent="0.25">
      <c r="A338" s="1148"/>
      <c r="B338" s="351" t="s">
        <v>780</v>
      </c>
      <c r="C338" s="352">
        <v>39.42</v>
      </c>
      <c r="D338" s="352">
        <v>39.414999999999999</v>
      </c>
      <c r="E338" s="349">
        <f t="shared" si="5"/>
        <v>99.987316083206494</v>
      </c>
    </row>
    <row r="339" spans="1:5" ht="25.5" x14ac:dyDescent="0.25">
      <c r="A339" s="1148"/>
      <c r="B339" s="351" t="s">
        <v>781</v>
      </c>
      <c r="C339" s="352">
        <v>100</v>
      </c>
      <c r="D339" s="352">
        <v>100</v>
      </c>
      <c r="E339" s="349">
        <f t="shared" si="5"/>
        <v>100</v>
      </c>
    </row>
    <row r="340" spans="1:5" x14ac:dyDescent="0.25">
      <c r="A340" s="1148"/>
      <c r="B340" s="351" t="s">
        <v>782</v>
      </c>
      <c r="C340" s="352">
        <v>50</v>
      </c>
      <c r="D340" s="352">
        <v>50</v>
      </c>
      <c r="E340" s="349">
        <f t="shared" si="5"/>
        <v>100</v>
      </c>
    </row>
    <row r="341" spans="1:5" x14ac:dyDescent="0.25">
      <c r="A341" s="1148"/>
      <c r="B341" s="351" t="s">
        <v>783</v>
      </c>
      <c r="C341" s="352">
        <v>200</v>
      </c>
      <c r="D341" s="352">
        <v>0</v>
      </c>
      <c r="E341" s="349">
        <f t="shared" si="5"/>
        <v>0</v>
      </c>
    </row>
    <row r="342" spans="1:5" x14ac:dyDescent="0.25">
      <c r="A342" s="1148"/>
      <c r="B342" s="351" t="s">
        <v>784</v>
      </c>
      <c r="C342" s="352">
        <v>670</v>
      </c>
      <c r="D342" s="352">
        <v>669.85</v>
      </c>
      <c r="E342" s="349">
        <f t="shared" si="5"/>
        <v>99.977611940298516</v>
      </c>
    </row>
    <row r="343" spans="1:5" ht="25.5" x14ac:dyDescent="0.25">
      <c r="A343" s="1148"/>
      <c r="B343" s="351" t="s">
        <v>785</v>
      </c>
      <c r="C343" s="352">
        <v>150</v>
      </c>
      <c r="D343" s="352">
        <v>150</v>
      </c>
      <c r="E343" s="349">
        <f t="shared" si="5"/>
        <v>100</v>
      </c>
    </row>
    <row r="344" spans="1:5" x14ac:dyDescent="0.25">
      <c r="A344" s="1148"/>
      <c r="B344" s="351" t="s">
        <v>786</v>
      </c>
      <c r="C344" s="352">
        <v>200</v>
      </c>
      <c r="D344" s="352">
        <v>200</v>
      </c>
      <c r="E344" s="349">
        <f t="shared" si="5"/>
        <v>100</v>
      </c>
    </row>
    <row r="345" spans="1:5" x14ac:dyDescent="0.25">
      <c r="A345" s="1148"/>
      <c r="B345" s="351" t="s">
        <v>787</v>
      </c>
      <c r="C345" s="352">
        <v>68.14</v>
      </c>
      <c r="D345" s="352">
        <v>64.846999999999994</v>
      </c>
      <c r="E345" s="349">
        <f t="shared" si="5"/>
        <v>95.167302612268841</v>
      </c>
    </row>
    <row r="346" spans="1:5" x14ac:dyDescent="0.25">
      <c r="A346" s="1148"/>
      <c r="B346" s="351" t="s">
        <v>788</v>
      </c>
      <c r="C346" s="352">
        <v>230</v>
      </c>
      <c r="D346" s="352">
        <v>229.24379999999999</v>
      </c>
      <c r="E346" s="349">
        <f t="shared" si="5"/>
        <v>99.671217391304339</v>
      </c>
    </row>
    <row r="347" spans="1:5" x14ac:dyDescent="0.25">
      <c r="A347" s="1148"/>
      <c r="B347" s="351" t="s">
        <v>789</v>
      </c>
      <c r="C347" s="352">
        <v>3347.47</v>
      </c>
      <c r="D347" s="352">
        <v>3347.4616099999998</v>
      </c>
      <c r="E347" s="349">
        <f t="shared" si="5"/>
        <v>99.999749362951718</v>
      </c>
    </row>
    <row r="348" spans="1:5" x14ac:dyDescent="0.25">
      <c r="A348" s="1148"/>
      <c r="B348" s="351" t="s">
        <v>790</v>
      </c>
      <c r="C348" s="352">
        <v>200</v>
      </c>
      <c r="D348" s="352">
        <v>200</v>
      </c>
      <c r="E348" s="349">
        <f t="shared" si="5"/>
        <v>100</v>
      </c>
    </row>
    <row r="349" spans="1:5" x14ac:dyDescent="0.25">
      <c r="A349" s="1148"/>
      <c r="B349" s="351" t="s">
        <v>791</v>
      </c>
      <c r="C349" s="352">
        <v>20</v>
      </c>
      <c r="D349" s="352">
        <v>18.96</v>
      </c>
      <c r="E349" s="349">
        <f t="shared" si="5"/>
        <v>94.800000000000011</v>
      </c>
    </row>
    <row r="350" spans="1:5" x14ac:dyDescent="0.25">
      <c r="A350" s="1148"/>
      <c r="B350" s="351" t="s">
        <v>792</v>
      </c>
      <c r="C350" s="352">
        <v>200</v>
      </c>
      <c r="D350" s="352">
        <v>200</v>
      </c>
      <c r="E350" s="349">
        <f t="shared" si="5"/>
        <v>100</v>
      </c>
    </row>
    <row r="351" spans="1:5" ht="25.5" x14ac:dyDescent="0.25">
      <c r="A351" s="1148"/>
      <c r="B351" s="351" t="s">
        <v>793</v>
      </c>
      <c r="C351" s="352">
        <v>150</v>
      </c>
      <c r="D351" s="352">
        <v>150</v>
      </c>
      <c r="E351" s="349">
        <f t="shared" si="5"/>
        <v>100</v>
      </c>
    </row>
    <row r="352" spans="1:5" x14ac:dyDescent="0.25">
      <c r="A352" s="1148"/>
      <c r="B352" s="351" t="s">
        <v>566</v>
      </c>
      <c r="C352" s="352">
        <v>57</v>
      </c>
      <c r="D352" s="352">
        <v>57</v>
      </c>
      <c r="E352" s="349">
        <f t="shared" si="5"/>
        <v>100</v>
      </c>
    </row>
    <row r="353" spans="1:5" x14ac:dyDescent="0.25">
      <c r="A353" s="1148"/>
      <c r="B353" s="351" t="s">
        <v>794</v>
      </c>
      <c r="C353" s="352">
        <v>100</v>
      </c>
      <c r="D353" s="352">
        <v>100</v>
      </c>
      <c r="E353" s="349">
        <f t="shared" si="5"/>
        <v>100</v>
      </c>
    </row>
    <row r="354" spans="1:5" x14ac:dyDescent="0.25">
      <c r="A354" s="1148"/>
      <c r="B354" s="351" t="s">
        <v>795</v>
      </c>
      <c r="C354" s="352">
        <v>2200</v>
      </c>
      <c r="D354" s="352">
        <v>2200</v>
      </c>
      <c r="E354" s="349">
        <f t="shared" si="5"/>
        <v>100</v>
      </c>
    </row>
    <row r="355" spans="1:5" ht="25.5" x14ac:dyDescent="0.25">
      <c r="A355" s="1148"/>
      <c r="B355" s="351" t="s">
        <v>796</v>
      </c>
      <c r="C355" s="352">
        <v>190</v>
      </c>
      <c r="D355" s="352">
        <v>190</v>
      </c>
      <c r="E355" s="349">
        <f t="shared" si="5"/>
        <v>100</v>
      </c>
    </row>
    <row r="356" spans="1:5" ht="25.5" x14ac:dyDescent="0.25">
      <c r="A356" s="1148"/>
      <c r="B356" s="351" t="s">
        <v>797</v>
      </c>
      <c r="C356" s="352">
        <v>600</v>
      </c>
      <c r="D356" s="352">
        <v>50</v>
      </c>
      <c r="E356" s="349">
        <f t="shared" si="5"/>
        <v>8.3333333333333321</v>
      </c>
    </row>
    <row r="357" spans="1:5" x14ac:dyDescent="0.25">
      <c r="A357" s="1148"/>
      <c r="B357" s="351" t="s">
        <v>798</v>
      </c>
      <c r="C357" s="352">
        <v>100</v>
      </c>
      <c r="D357" s="352">
        <v>100</v>
      </c>
      <c r="E357" s="349">
        <f t="shared" si="5"/>
        <v>100</v>
      </c>
    </row>
    <row r="358" spans="1:5" x14ac:dyDescent="0.25">
      <c r="A358" s="1148"/>
      <c r="B358" s="351" t="s">
        <v>799</v>
      </c>
      <c r="C358" s="352">
        <v>400</v>
      </c>
      <c r="D358" s="352">
        <v>400</v>
      </c>
      <c r="E358" s="349">
        <f t="shared" si="5"/>
        <v>100</v>
      </c>
    </row>
    <row r="359" spans="1:5" x14ac:dyDescent="0.25">
      <c r="A359" s="1149"/>
      <c r="B359" s="351" t="s">
        <v>800</v>
      </c>
      <c r="C359" s="352">
        <v>200</v>
      </c>
      <c r="D359" s="352">
        <v>200</v>
      </c>
      <c r="E359" s="349">
        <f t="shared" si="5"/>
        <v>100</v>
      </c>
    </row>
    <row r="360" spans="1:5" ht="25.5" x14ac:dyDescent="0.25">
      <c r="A360" s="560" t="s">
        <v>801</v>
      </c>
      <c r="B360" s="351" t="s">
        <v>492</v>
      </c>
      <c r="C360" s="352">
        <v>500</v>
      </c>
      <c r="D360" s="352">
        <v>500</v>
      </c>
      <c r="E360" s="349">
        <f t="shared" si="5"/>
        <v>100</v>
      </c>
    </row>
    <row r="361" spans="1:5" x14ac:dyDescent="0.25">
      <c r="A361" s="560" t="s">
        <v>802</v>
      </c>
      <c r="B361" s="351" t="s">
        <v>803</v>
      </c>
      <c r="C361" s="352">
        <v>700</v>
      </c>
      <c r="D361" s="352">
        <v>700</v>
      </c>
      <c r="E361" s="349">
        <f t="shared" si="5"/>
        <v>100</v>
      </c>
    </row>
    <row r="362" spans="1:5" ht="25.5" x14ac:dyDescent="0.25">
      <c r="A362" s="560" t="s">
        <v>804</v>
      </c>
      <c r="B362" s="351" t="s">
        <v>805</v>
      </c>
      <c r="C362" s="352">
        <v>200</v>
      </c>
      <c r="D362" s="352">
        <v>200</v>
      </c>
      <c r="E362" s="349">
        <f t="shared" si="5"/>
        <v>100</v>
      </c>
    </row>
    <row r="363" spans="1:5" x14ac:dyDescent="0.25">
      <c r="A363" s="1150" t="s">
        <v>430</v>
      </c>
      <c r="B363" s="1151"/>
      <c r="C363" s="356">
        <f>SUM(C311:C362)</f>
        <v>27154.97</v>
      </c>
      <c r="D363" s="356">
        <f>SUM(D311:D362)</f>
        <v>25484.296449999998</v>
      </c>
      <c r="E363" s="354">
        <f t="shared" si="5"/>
        <v>93.847632496003484</v>
      </c>
    </row>
    <row r="364" spans="1:5" s="355" customFormat="1" ht="18" customHeight="1" x14ac:dyDescent="0.2">
      <c r="A364" s="1137" t="s">
        <v>806</v>
      </c>
      <c r="B364" s="1138"/>
      <c r="C364" s="1138"/>
      <c r="D364" s="1138"/>
      <c r="E364" s="1139"/>
    </row>
    <row r="365" spans="1:5" x14ac:dyDescent="0.25">
      <c r="A365" s="1147" t="s">
        <v>807</v>
      </c>
      <c r="B365" s="351" t="s">
        <v>808</v>
      </c>
      <c r="C365" s="352">
        <v>100</v>
      </c>
      <c r="D365" s="352">
        <v>100</v>
      </c>
      <c r="E365" s="349">
        <f t="shared" si="5"/>
        <v>100</v>
      </c>
    </row>
    <row r="366" spans="1:5" x14ac:dyDescent="0.25">
      <c r="A366" s="1148"/>
      <c r="B366" s="351" t="s">
        <v>809</v>
      </c>
      <c r="C366" s="352">
        <v>100</v>
      </c>
      <c r="D366" s="352">
        <v>100</v>
      </c>
      <c r="E366" s="349">
        <f t="shared" si="5"/>
        <v>100</v>
      </c>
    </row>
    <row r="367" spans="1:5" x14ac:dyDescent="0.25">
      <c r="A367" s="1148"/>
      <c r="B367" s="351" t="s">
        <v>810</v>
      </c>
      <c r="C367" s="352">
        <v>200</v>
      </c>
      <c r="D367" s="352">
        <v>200</v>
      </c>
      <c r="E367" s="349">
        <f t="shared" si="5"/>
        <v>100</v>
      </c>
    </row>
    <row r="368" spans="1:5" x14ac:dyDescent="0.25">
      <c r="A368" s="1148"/>
      <c r="B368" s="351" t="s">
        <v>811</v>
      </c>
      <c r="C368" s="352">
        <v>200</v>
      </c>
      <c r="D368" s="352">
        <v>200</v>
      </c>
      <c r="E368" s="349">
        <f t="shared" si="5"/>
        <v>100</v>
      </c>
    </row>
    <row r="369" spans="1:5" x14ac:dyDescent="0.25">
      <c r="A369" s="1148"/>
      <c r="B369" s="351" t="s">
        <v>812</v>
      </c>
      <c r="C369" s="352">
        <v>150</v>
      </c>
      <c r="D369" s="352">
        <v>150</v>
      </c>
      <c r="E369" s="349">
        <f t="shared" si="5"/>
        <v>100</v>
      </c>
    </row>
    <row r="370" spans="1:5" x14ac:dyDescent="0.25">
      <c r="A370" s="1148"/>
      <c r="B370" s="351" t="s">
        <v>813</v>
      </c>
      <c r="C370" s="352">
        <v>150</v>
      </c>
      <c r="D370" s="352">
        <v>150</v>
      </c>
      <c r="E370" s="349">
        <f t="shared" si="5"/>
        <v>100</v>
      </c>
    </row>
    <row r="371" spans="1:5" x14ac:dyDescent="0.25">
      <c r="A371" s="1148"/>
      <c r="B371" s="351" t="s">
        <v>814</v>
      </c>
      <c r="C371" s="352">
        <v>150</v>
      </c>
      <c r="D371" s="352">
        <v>150</v>
      </c>
      <c r="E371" s="349">
        <f t="shared" si="5"/>
        <v>100</v>
      </c>
    </row>
    <row r="372" spans="1:5" ht="25.5" x14ac:dyDescent="0.25">
      <c r="A372" s="1148"/>
      <c r="B372" s="351" t="s">
        <v>815</v>
      </c>
      <c r="C372" s="352">
        <v>300</v>
      </c>
      <c r="D372" s="352">
        <v>300</v>
      </c>
      <c r="E372" s="349">
        <f t="shared" si="5"/>
        <v>100</v>
      </c>
    </row>
    <row r="373" spans="1:5" x14ac:dyDescent="0.25">
      <c r="A373" s="1148"/>
      <c r="B373" s="351" t="s">
        <v>816</v>
      </c>
      <c r="C373" s="352">
        <v>140</v>
      </c>
      <c r="D373" s="352">
        <v>140</v>
      </c>
      <c r="E373" s="349">
        <f t="shared" si="5"/>
        <v>100</v>
      </c>
    </row>
    <row r="374" spans="1:5" x14ac:dyDescent="0.25">
      <c r="A374" s="1148"/>
      <c r="B374" s="351" t="s">
        <v>817</v>
      </c>
      <c r="C374" s="352">
        <v>200</v>
      </c>
      <c r="D374" s="352">
        <v>200</v>
      </c>
      <c r="E374" s="349">
        <f t="shared" si="5"/>
        <v>100</v>
      </c>
    </row>
    <row r="375" spans="1:5" x14ac:dyDescent="0.25">
      <c r="A375" s="1148"/>
      <c r="B375" s="351" t="s">
        <v>818</v>
      </c>
      <c r="C375" s="352">
        <v>200</v>
      </c>
      <c r="D375" s="352">
        <v>200</v>
      </c>
      <c r="E375" s="349">
        <f t="shared" si="5"/>
        <v>100</v>
      </c>
    </row>
    <row r="376" spans="1:5" x14ac:dyDescent="0.25">
      <c r="A376" s="1148"/>
      <c r="B376" s="351" t="s">
        <v>819</v>
      </c>
      <c r="C376" s="352">
        <v>150</v>
      </c>
      <c r="D376" s="352">
        <v>150</v>
      </c>
      <c r="E376" s="349">
        <f t="shared" si="5"/>
        <v>100</v>
      </c>
    </row>
    <row r="377" spans="1:5" x14ac:dyDescent="0.25">
      <c r="A377" s="1148"/>
      <c r="B377" s="351" t="s">
        <v>820</v>
      </c>
      <c r="C377" s="352">
        <v>310</v>
      </c>
      <c r="D377" s="352">
        <v>310</v>
      </c>
      <c r="E377" s="349">
        <f t="shared" si="5"/>
        <v>100</v>
      </c>
    </row>
    <row r="378" spans="1:5" x14ac:dyDescent="0.25">
      <c r="A378" s="1148"/>
      <c r="B378" s="351" t="s">
        <v>821</v>
      </c>
      <c r="C378" s="352">
        <v>350</v>
      </c>
      <c r="D378" s="352">
        <v>350</v>
      </c>
      <c r="E378" s="349">
        <f t="shared" si="5"/>
        <v>100</v>
      </c>
    </row>
    <row r="379" spans="1:5" x14ac:dyDescent="0.25">
      <c r="A379" s="1148"/>
      <c r="B379" s="351" t="s">
        <v>822</v>
      </c>
      <c r="C379" s="352">
        <v>100</v>
      </c>
      <c r="D379" s="352">
        <v>100</v>
      </c>
      <c r="E379" s="349">
        <f t="shared" si="5"/>
        <v>100</v>
      </c>
    </row>
    <row r="380" spans="1:5" x14ac:dyDescent="0.25">
      <c r="A380" s="1148"/>
      <c r="B380" s="351" t="s">
        <v>823</v>
      </c>
      <c r="C380" s="352">
        <v>250</v>
      </c>
      <c r="D380" s="352">
        <v>250</v>
      </c>
      <c r="E380" s="349">
        <f t="shared" si="5"/>
        <v>100</v>
      </c>
    </row>
    <row r="381" spans="1:5" x14ac:dyDescent="0.25">
      <c r="A381" s="1149"/>
      <c r="B381" s="351" t="s">
        <v>824</v>
      </c>
      <c r="C381" s="352">
        <v>150</v>
      </c>
      <c r="D381" s="352">
        <v>150</v>
      </c>
      <c r="E381" s="349">
        <f t="shared" si="5"/>
        <v>100</v>
      </c>
    </row>
    <row r="382" spans="1:5" x14ac:dyDescent="0.25">
      <c r="A382" s="1147" t="s">
        <v>825</v>
      </c>
      <c r="B382" s="351" t="s">
        <v>826</v>
      </c>
      <c r="C382" s="352">
        <v>120</v>
      </c>
      <c r="D382" s="352">
        <v>120</v>
      </c>
      <c r="E382" s="349">
        <f t="shared" si="5"/>
        <v>100</v>
      </c>
    </row>
    <row r="383" spans="1:5" x14ac:dyDescent="0.25">
      <c r="A383" s="1148"/>
      <c r="B383" s="351" t="s">
        <v>827</v>
      </c>
      <c r="C383" s="352">
        <v>200</v>
      </c>
      <c r="D383" s="352">
        <v>200</v>
      </c>
      <c r="E383" s="349">
        <f t="shared" si="5"/>
        <v>100</v>
      </c>
    </row>
    <row r="384" spans="1:5" ht="25.5" x14ac:dyDescent="0.25">
      <c r="A384" s="1148"/>
      <c r="B384" s="351" t="s">
        <v>828</v>
      </c>
      <c r="C384" s="352">
        <v>200</v>
      </c>
      <c r="D384" s="352">
        <v>200</v>
      </c>
      <c r="E384" s="349">
        <f t="shared" si="5"/>
        <v>100</v>
      </c>
    </row>
    <row r="385" spans="1:5" ht="25.5" x14ac:dyDescent="0.25">
      <c r="A385" s="1148"/>
      <c r="B385" s="351" t="s">
        <v>829</v>
      </c>
      <c r="C385" s="352">
        <v>35</v>
      </c>
      <c r="D385" s="352">
        <v>35</v>
      </c>
      <c r="E385" s="349">
        <f t="shared" si="5"/>
        <v>100</v>
      </c>
    </row>
    <row r="386" spans="1:5" x14ac:dyDescent="0.25">
      <c r="A386" s="1148"/>
      <c r="B386" s="351" t="s">
        <v>830</v>
      </c>
      <c r="C386" s="352">
        <v>1200</v>
      </c>
      <c r="D386" s="352">
        <v>1200</v>
      </c>
      <c r="E386" s="349">
        <f t="shared" si="5"/>
        <v>100</v>
      </c>
    </row>
    <row r="387" spans="1:5" x14ac:dyDescent="0.25">
      <c r="A387" s="1148"/>
      <c r="B387" s="351" t="s">
        <v>831</v>
      </c>
      <c r="C387" s="352">
        <v>200</v>
      </c>
      <c r="D387" s="352">
        <v>200</v>
      </c>
      <c r="E387" s="349">
        <f t="shared" si="5"/>
        <v>100</v>
      </c>
    </row>
    <row r="388" spans="1:5" x14ac:dyDescent="0.25">
      <c r="A388" s="1148"/>
      <c r="B388" s="351" t="s">
        <v>567</v>
      </c>
      <c r="C388" s="352">
        <v>120</v>
      </c>
      <c r="D388" s="352">
        <v>120</v>
      </c>
      <c r="E388" s="349">
        <f t="shared" si="5"/>
        <v>100</v>
      </c>
    </row>
    <row r="389" spans="1:5" x14ac:dyDescent="0.25">
      <c r="A389" s="1148"/>
      <c r="B389" s="351" t="s">
        <v>569</v>
      </c>
      <c r="C389" s="352">
        <v>120</v>
      </c>
      <c r="D389" s="352">
        <v>120</v>
      </c>
      <c r="E389" s="349">
        <f t="shared" si="5"/>
        <v>100</v>
      </c>
    </row>
    <row r="390" spans="1:5" x14ac:dyDescent="0.25">
      <c r="A390" s="1149"/>
      <c r="B390" s="351" t="s">
        <v>832</v>
      </c>
      <c r="C390" s="352">
        <v>420</v>
      </c>
      <c r="D390" s="352">
        <v>420</v>
      </c>
      <c r="E390" s="349">
        <f t="shared" si="5"/>
        <v>100</v>
      </c>
    </row>
    <row r="391" spans="1:5" ht="25.5" x14ac:dyDescent="0.25">
      <c r="A391" s="560" t="s">
        <v>833</v>
      </c>
      <c r="B391" s="351" t="s">
        <v>832</v>
      </c>
      <c r="C391" s="352">
        <v>412</v>
      </c>
      <c r="D391" s="352">
        <v>412</v>
      </c>
      <c r="E391" s="349">
        <f t="shared" si="5"/>
        <v>100</v>
      </c>
    </row>
    <row r="392" spans="1:5" x14ac:dyDescent="0.25">
      <c r="A392" s="560" t="s">
        <v>834</v>
      </c>
      <c r="B392" s="351" t="s">
        <v>835</v>
      </c>
      <c r="C392" s="352">
        <v>300</v>
      </c>
      <c r="D392" s="352">
        <v>300</v>
      </c>
      <c r="E392" s="349">
        <f t="shared" si="5"/>
        <v>100</v>
      </c>
    </row>
    <row r="393" spans="1:5" ht="25.5" x14ac:dyDescent="0.25">
      <c r="A393" s="1147" t="s">
        <v>836</v>
      </c>
      <c r="B393" s="351" t="s">
        <v>837</v>
      </c>
      <c r="C393" s="352">
        <v>200</v>
      </c>
      <c r="D393" s="352">
        <v>200</v>
      </c>
      <c r="E393" s="349">
        <f t="shared" si="5"/>
        <v>100</v>
      </c>
    </row>
    <row r="394" spans="1:5" x14ac:dyDescent="0.25">
      <c r="A394" s="1148"/>
      <c r="B394" s="351" t="s">
        <v>838</v>
      </c>
      <c r="C394" s="352">
        <v>60</v>
      </c>
      <c r="D394" s="352">
        <v>0</v>
      </c>
      <c r="E394" s="349">
        <f t="shared" si="5"/>
        <v>0</v>
      </c>
    </row>
    <row r="395" spans="1:5" x14ac:dyDescent="0.25">
      <c r="A395" s="1148"/>
      <c r="B395" s="351" t="s">
        <v>839</v>
      </c>
      <c r="C395" s="352">
        <v>100</v>
      </c>
      <c r="D395" s="352">
        <v>100</v>
      </c>
      <c r="E395" s="349">
        <f t="shared" ref="E395:E458" si="6">D395/C395*100</f>
        <v>100</v>
      </c>
    </row>
    <row r="396" spans="1:5" x14ac:dyDescent="0.25">
      <c r="A396" s="1148"/>
      <c r="B396" s="351" t="s">
        <v>840</v>
      </c>
      <c r="C396" s="352">
        <v>200</v>
      </c>
      <c r="D396" s="352">
        <v>200</v>
      </c>
      <c r="E396" s="349">
        <f t="shared" si="6"/>
        <v>100</v>
      </c>
    </row>
    <row r="397" spans="1:5" x14ac:dyDescent="0.25">
      <c r="A397" s="1148"/>
      <c r="B397" s="351" t="s">
        <v>841</v>
      </c>
      <c r="C397" s="352">
        <v>188.15</v>
      </c>
      <c r="D397" s="352">
        <v>188.14500000000001</v>
      </c>
      <c r="E397" s="349">
        <f t="shared" si="6"/>
        <v>99.997342545841079</v>
      </c>
    </row>
    <row r="398" spans="1:5" x14ac:dyDescent="0.25">
      <c r="A398" s="1148"/>
      <c r="B398" s="351" t="s">
        <v>842</v>
      </c>
      <c r="C398" s="352">
        <v>50</v>
      </c>
      <c r="D398" s="352">
        <v>0</v>
      </c>
      <c r="E398" s="349">
        <f t="shared" si="6"/>
        <v>0</v>
      </c>
    </row>
    <row r="399" spans="1:5" x14ac:dyDescent="0.25">
      <c r="A399" s="1148"/>
      <c r="B399" s="351" t="s">
        <v>821</v>
      </c>
      <c r="C399" s="352">
        <v>800</v>
      </c>
      <c r="D399" s="352">
        <v>800</v>
      </c>
      <c r="E399" s="349">
        <f t="shared" si="6"/>
        <v>100</v>
      </c>
    </row>
    <row r="400" spans="1:5" x14ac:dyDescent="0.25">
      <c r="A400" s="1148"/>
      <c r="B400" s="351" t="s">
        <v>843</v>
      </c>
      <c r="C400" s="352">
        <v>300</v>
      </c>
      <c r="D400" s="352">
        <v>300</v>
      </c>
      <c r="E400" s="349">
        <f t="shared" si="6"/>
        <v>100</v>
      </c>
    </row>
    <row r="401" spans="1:5" ht="25.5" x14ac:dyDescent="0.25">
      <c r="A401" s="1148"/>
      <c r="B401" s="351" t="s">
        <v>844</v>
      </c>
      <c r="C401" s="352">
        <v>8.8000000000000007</v>
      </c>
      <c r="D401" s="352">
        <v>8.8000000000000007</v>
      </c>
      <c r="E401" s="349">
        <f t="shared" si="6"/>
        <v>100</v>
      </c>
    </row>
    <row r="402" spans="1:5" x14ac:dyDescent="0.25">
      <c r="A402" s="1149"/>
      <c r="B402" s="351" t="s">
        <v>845</v>
      </c>
      <c r="C402" s="352">
        <v>65</v>
      </c>
      <c r="D402" s="352">
        <v>65</v>
      </c>
      <c r="E402" s="349">
        <f t="shared" si="6"/>
        <v>100</v>
      </c>
    </row>
    <row r="403" spans="1:5" x14ac:dyDescent="0.25">
      <c r="A403" s="1147" t="s">
        <v>846</v>
      </c>
      <c r="B403" s="351" t="s">
        <v>847</v>
      </c>
      <c r="C403" s="352">
        <v>21</v>
      </c>
      <c r="D403" s="352">
        <v>21</v>
      </c>
      <c r="E403" s="349">
        <f t="shared" si="6"/>
        <v>100</v>
      </c>
    </row>
    <row r="404" spans="1:5" x14ac:dyDescent="0.25">
      <c r="A404" s="1148"/>
      <c r="B404" s="351" t="s">
        <v>814</v>
      </c>
      <c r="C404" s="352">
        <v>750</v>
      </c>
      <c r="D404" s="352">
        <v>0</v>
      </c>
      <c r="E404" s="349">
        <f t="shared" si="6"/>
        <v>0</v>
      </c>
    </row>
    <row r="405" spans="1:5" x14ac:dyDescent="0.25">
      <c r="A405" s="1148"/>
      <c r="B405" s="351" t="s">
        <v>848</v>
      </c>
      <c r="C405" s="352">
        <v>199.6</v>
      </c>
      <c r="D405" s="352">
        <v>199.6</v>
      </c>
      <c r="E405" s="349">
        <f t="shared" si="6"/>
        <v>100</v>
      </c>
    </row>
    <row r="406" spans="1:5" x14ac:dyDescent="0.25">
      <c r="A406" s="1148"/>
      <c r="B406" s="351" t="s">
        <v>849</v>
      </c>
      <c r="C406" s="352">
        <v>20</v>
      </c>
      <c r="D406" s="352">
        <v>20</v>
      </c>
      <c r="E406" s="349">
        <f t="shared" si="6"/>
        <v>100</v>
      </c>
    </row>
    <row r="407" spans="1:5" x14ac:dyDescent="0.25">
      <c r="A407" s="1148"/>
      <c r="B407" s="351" t="s">
        <v>850</v>
      </c>
      <c r="C407" s="352">
        <v>160</v>
      </c>
      <c r="D407" s="352">
        <v>160</v>
      </c>
      <c r="E407" s="349">
        <f t="shared" si="6"/>
        <v>100</v>
      </c>
    </row>
    <row r="408" spans="1:5" ht="25.5" x14ac:dyDescent="0.25">
      <c r="A408" s="1148"/>
      <c r="B408" s="351" t="s">
        <v>851</v>
      </c>
      <c r="C408" s="352">
        <v>196</v>
      </c>
      <c r="D408" s="352">
        <v>196</v>
      </c>
      <c r="E408" s="349">
        <f t="shared" si="6"/>
        <v>100</v>
      </c>
    </row>
    <row r="409" spans="1:5" x14ac:dyDescent="0.25">
      <c r="A409" s="1149"/>
      <c r="B409" s="351" t="s">
        <v>852</v>
      </c>
      <c r="C409" s="352">
        <v>60</v>
      </c>
      <c r="D409" s="352">
        <v>60</v>
      </c>
      <c r="E409" s="349">
        <f t="shared" si="6"/>
        <v>100</v>
      </c>
    </row>
    <row r="410" spans="1:5" x14ac:dyDescent="0.25">
      <c r="A410" s="1150" t="s">
        <v>441</v>
      </c>
      <c r="B410" s="1151"/>
      <c r="C410" s="356">
        <f>SUM(C365:C409)</f>
        <v>9905.5499999999993</v>
      </c>
      <c r="D410" s="356">
        <f>SUM(D365:D409)</f>
        <v>9045.5450000000001</v>
      </c>
      <c r="E410" s="354">
        <f t="shared" si="6"/>
        <v>91.317948019039846</v>
      </c>
    </row>
    <row r="411" spans="1:5" s="355" customFormat="1" ht="18" customHeight="1" x14ac:dyDescent="0.2">
      <c r="A411" s="1137" t="s">
        <v>853</v>
      </c>
      <c r="B411" s="1138"/>
      <c r="C411" s="1138"/>
      <c r="D411" s="1138"/>
      <c r="E411" s="1139"/>
    </row>
    <row r="412" spans="1:5" ht="25.5" x14ac:dyDescent="0.25">
      <c r="A412" s="560" t="s">
        <v>854</v>
      </c>
      <c r="B412" s="351" t="s">
        <v>855</v>
      </c>
      <c r="C412" s="352">
        <v>433.71</v>
      </c>
      <c r="D412" s="352">
        <v>433.70499999999998</v>
      </c>
      <c r="E412" s="349">
        <f t="shared" si="6"/>
        <v>99.998847155933689</v>
      </c>
    </row>
    <row r="413" spans="1:5" x14ac:dyDescent="0.25">
      <c r="A413" s="1147" t="s">
        <v>856</v>
      </c>
      <c r="B413" s="351" t="s">
        <v>857</v>
      </c>
      <c r="C413" s="352">
        <v>307</v>
      </c>
      <c r="D413" s="352">
        <v>307</v>
      </c>
      <c r="E413" s="349">
        <f t="shared" si="6"/>
        <v>100</v>
      </c>
    </row>
    <row r="414" spans="1:5" x14ac:dyDescent="0.25">
      <c r="A414" s="1148"/>
      <c r="B414" s="351" t="s">
        <v>858</v>
      </c>
      <c r="C414" s="352">
        <v>50</v>
      </c>
      <c r="D414" s="352">
        <v>50</v>
      </c>
      <c r="E414" s="349">
        <f t="shared" si="6"/>
        <v>100</v>
      </c>
    </row>
    <row r="415" spans="1:5" ht="38.25" x14ac:dyDescent="0.25">
      <c r="A415" s="1149"/>
      <c r="B415" s="351" t="s">
        <v>859</v>
      </c>
      <c r="C415" s="352">
        <v>77.77</v>
      </c>
      <c r="D415" s="352">
        <v>77.76576</v>
      </c>
      <c r="E415" s="349">
        <f t="shared" si="6"/>
        <v>99.9945480262312</v>
      </c>
    </row>
    <row r="416" spans="1:5" ht="25.5" x14ac:dyDescent="0.25">
      <c r="A416" s="560" t="s">
        <v>860</v>
      </c>
      <c r="B416" s="351" t="s">
        <v>489</v>
      </c>
      <c r="C416" s="352">
        <v>345</v>
      </c>
      <c r="D416" s="352">
        <v>345</v>
      </c>
      <c r="E416" s="349">
        <f t="shared" si="6"/>
        <v>100</v>
      </c>
    </row>
    <row r="417" spans="1:5" x14ac:dyDescent="0.25">
      <c r="A417" s="1147" t="s">
        <v>861</v>
      </c>
      <c r="B417" s="351" t="s">
        <v>862</v>
      </c>
      <c r="C417" s="352">
        <v>49</v>
      </c>
      <c r="D417" s="352">
        <v>49</v>
      </c>
      <c r="E417" s="349">
        <f t="shared" si="6"/>
        <v>100</v>
      </c>
    </row>
    <row r="418" spans="1:5" x14ac:dyDescent="0.25">
      <c r="A418" s="1148"/>
      <c r="B418" s="351" t="s">
        <v>476</v>
      </c>
      <c r="C418" s="352">
        <v>94</v>
      </c>
      <c r="D418" s="352">
        <v>94</v>
      </c>
      <c r="E418" s="349">
        <f t="shared" si="6"/>
        <v>100</v>
      </c>
    </row>
    <row r="419" spans="1:5" x14ac:dyDescent="0.25">
      <c r="A419" s="1148"/>
      <c r="B419" s="351" t="s">
        <v>598</v>
      </c>
      <c r="C419" s="352">
        <v>79</v>
      </c>
      <c r="D419" s="352">
        <v>79</v>
      </c>
      <c r="E419" s="349">
        <f t="shared" si="6"/>
        <v>100</v>
      </c>
    </row>
    <row r="420" spans="1:5" x14ac:dyDescent="0.25">
      <c r="A420" s="1148"/>
      <c r="B420" s="351" t="s">
        <v>489</v>
      </c>
      <c r="C420" s="352">
        <v>310</v>
      </c>
      <c r="D420" s="352">
        <v>310</v>
      </c>
      <c r="E420" s="349">
        <f t="shared" si="6"/>
        <v>100</v>
      </c>
    </row>
    <row r="421" spans="1:5" x14ac:dyDescent="0.25">
      <c r="A421" s="1148"/>
      <c r="B421" s="351" t="s">
        <v>566</v>
      </c>
      <c r="C421" s="352">
        <v>125</v>
      </c>
      <c r="D421" s="352">
        <v>125</v>
      </c>
      <c r="E421" s="349">
        <f t="shared" si="6"/>
        <v>100</v>
      </c>
    </row>
    <row r="422" spans="1:5" x14ac:dyDescent="0.25">
      <c r="A422" s="1148"/>
      <c r="B422" s="351" t="s">
        <v>567</v>
      </c>
      <c r="C422" s="352">
        <v>97</v>
      </c>
      <c r="D422" s="352">
        <v>97</v>
      </c>
      <c r="E422" s="349">
        <f t="shared" si="6"/>
        <v>100</v>
      </c>
    </row>
    <row r="423" spans="1:5" x14ac:dyDescent="0.25">
      <c r="A423" s="1149"/>
      <c r="B423" s="351" t="s">
        <v>568</v>
      </c>
      <c r="C423" s="352">
        <v>485</v>
      </c>
      <c r="D423" s="352">
        <v>485</v>
      </c>
      <c r="E423" s="349">
        <f t="shared" si="6"/>
        <v>100</v>
      </c>
    </row>
    <row r="424" spans="1:5" ht="15" customHeight="1" x14ac:dyDescent="0.25">
      <c r="A424" s="1147" t="s">
        <v>863</v>
      </c>
      <c r="B424" s="351" t="s">
        <v>864</v>
      </c>
      <c r="C424" s="352">
        <v>120</v>
      </c>
      <c r="D424" s="352">
        <v>120</v>
      </c>
      <c r="E424" s="349">
        <f t="shared" si="6"/>
        <v>100</v>
      </c>
    </row>
    <row r="425" spans="1:5" ht="25.5" x14ac:dyDescent="0.25">
      <c r="A425" s="1148"/>
      <c r="B425" s="351" t="s">
        <v>865</v>
      </c>
      <c r="C425" s="352">
        <v>2000</v>
      </c>
      <c r="D425" s="352">
        <v>2000</v>
      </c>
      <c r="E425" s="349">
        <f t="shared" si="6"/>
        <v>100</v>
      </c>
    </row>
    <row r="426" spans="1:5" ht="25.5" x14ac:dyDescent="0.25">
      <c r="A426" s="1148"/>
      <c r="B426" s="351" t="s">
        <v>866</v>
      </c>
      <c r="C426" s="352">
        <v>145</v>
      </c>
      <c r="D426" s="352">
        <v>145</v>
      </c>
      <c r="E426" s="349">
        <f t="shared" si="6"/>
        <v>100</v>
      </c>
    </row>
    <row r="427" spans="1:5" x14ac:dyDescent="0.25">
      <c r="A427" s="1148"/>
      <c r="B427" s="351" t="s">
        <v>867</v>
      </c>
      <c r="C427" s="352">
        <v>200</v>
      </c>
      <c r="D427" s="352">
        <v>200</v>
      </c>
      <c r="E427" s="349">
        <f t="shared" si="6"/>
        <v>100</v>
      </c>
    </row>
    <row r="428" spans="1:5" x14ac:dyDescent="0.25">
      <c r="A428" s="1148"/>
      <c r="B428" s="351" t="s">
        <v>868</v>
      </c>
      <c r="C428" s="352">
        <v>87</v>
      </c>
      <c r="D428" s="352">
        <v>87</v>
      </c>
      <c r="E428" s="349">
        <f t="shared" si="6"/>
        <v>100</v>
      </c>
    </row>
    <row r="429" spans="1:5" x14ac:dyDescent="0.25">
      <c r="A429" s="1148"/>
      <c r="B429" s="351" t="s">
        <v>869</v>
      </c>
      <c r="C429" s="352">
        <v>42</v>
      </c>
      <c r="D429" s="352">
        <v>42</v>
      </c>
      <c r="E429" s="349">
        <f t="shared" si="6"/>
        <v>100</v>
      </c>
    </row>
    <row r="430" spans="1:5" x14ac:dyDescent="0.25">
      <c r="A430" s="1148"/>
      <c r="B430" s="351" t="s">
        <v>870</v>
      </c>
      <c r="C430" s="352">
        <v>95</v>
      </c>
      <c r="D430" s="352">
        <v>95</v>
      </c>
      <c r="E430" s="349">
        <f t="shared" si="6"/>
        <v>100</v>
      </c>
    </row>
    <row r="431" spans="1:5" x14ac:dyDescent="0.25">
      <c r="A431" s="1148"/>
      <c r="B431" s="351" t="s">
        <v>871</v>
      </c>
      <c r="C431" s="352">
        <v>200</v>
      </c>
      <c r="D431" s="352">
        <v>200</v>
      </c>
      <c r="E431" s="349">
        <f t="shared" si="6"/>
        <v>100</v>
      </c>
    </row>
    <row r="432" spans="1:5" ht="25.5" x14ac:dyDescent="0.25">
      <c r="A432" s="1148"/>
      <c r="B432" s="351" t="s">
        <v>872</v>
      </c>
      <c r="C432" s="352">
        <v>3815</v>
      </c>
      <c r="D432" s="352">
        <v>3815</v>
      </c>
      <c r="E432" s="349">
        <f t="shared" si="6"/>
        <v>100</v>
      </c>
    </row>
    <row r="433" spans="1:5" x14ac:dyDescent="0.25">
      <c r="A433" s="1148"/>
      <c r="B433" s="351" t="s">
        <v>873</v>
      </c>
      <c r="C433" s="352">
        <v>2000</v>
      </c>
      <c r="D433" s="352">
        <v>2000</v>
      </c>
      <c r="E433" s="349">
        <f t="shared" si="6"/>
        <v>100</v>
      </c>
    </row>
    <row r="434" spans="1:5" x14ac:dyDescent="0.25">
      <c r="A434" s="1148"/>
      <c r="B434" s="351" t="s">
        <v>874</v>
      </c>
      <c r="C434" s="352">
        <v>2970.6</v>
      </c>
      <c r="D434" s="352">
        <v>2970.6</v>
      </c>
      <c r="E434" s="349">
        <f t="shared" si="6"/>
        <v>100</v>
      </c>
    </row>
    <row r="435" spans="1:5" x14ac:dyDescent="0.25">
      <c r="A435" s="1148"/>
      <c r="B435" s="351" t="s">
        <v>875</v>
      </c>
      <c r="C435" s="352">
        <v>1000</v>
      </c>
      <c r="D435" s="352">
        <v>1000</v>
      </c>
      <c r="E435" s="349">
        <f t="shared" si="6"/>
        <v>100</v>
      </c>
    </row>
    <row r="436" spans="1:5" x14ac:dyDescent="0.25">
      <c r="A436" s="1148"/>
      <c r="B436" s="351" t="s">
        <v>876</v>
      </c>
      <c r="C436" s="352">
        <v>600</v>
      </c>
      <c r="D436" s="352">
        <v>600</v>
      </c>
      <c r="E436" s="349">
        <f t="shared" si="6"/>
        <v>100</v>
      </c>
    </row>
    <row r="437" spans="1:5" x14ac:dyDescent="0.25">
      <c r="A437" s="1148"/>
      <c r="B437" s="351" t="s">
        <v>877</v>
      </c>
      <c r="C437" s="352">
        <v>200</v>
      </c>
      <c r="D437" s="352">
        <v>200</v>
      </c>
      <c r="E437" s="349">
        <f t="shared" si="6"/>
        <v>100</v>
      </c>
    </row>
    <row r="438" spans="1:5" x14ac:dyDescent="0.25">
      <c r="A438" s="1148"/>
      <c r="B438" s="351" t="s">
        <v>878</v>
      </c>
      <c r="C438" s="352">
        <v>700</v>
      </c>
      <c r="D438" s="352">
        <v>700</v>
      </c>
      <c r="E438" s="349">
        <f t="shared" si="6"/>
        <v>100</v>
      </c>
    </row>
    <row r="439" spans="1:5" x14ac:dyDescent="0.25">
      <c r="A439" s="1148"/>
      <c r="B439" s="351" t="s">
        <v>879</v>
      </c>
      <c r="C439" s="352">
        <v>15000</v>
      </c>
      <c r="D439" s="352">
        <v>15000</v>
      </c>
      <c r="E439" s="349">
        <f t="shared" si="6"/>
        <v>100</v>
      </c>
    </row>
    <row r="440" spans="1:5" ht="25.5" x14ac:dyDescent="0.25">
      <c r="A440" s="1148"/>
      <c r="B440" s="351" t="s">
        <v>880</v>
      </c>
      <c r="C440" s="352">
        <v>150</v>
      </c>
      <c r="D440" s="352">
        <v>150</v>
      </c>
      <c r="E440" s="349">
        <f t="shared" si="6"/>
        <v>100</v>
      </c>
    </row>
    <row r="441" spans="1:5" x14ac:dyDescent="0.25">
      <c r="A441" s="1148"/>
      <c r="B441" s="351" t="s">
        <v>881</v>
      </c>
      <c r="C441" s="352">
        <v>700</v>
      </c>
      <c r="D441" s="352">
        <v>700</v>
      </c>
      <c r="E441" s="349">
        <f t="shared" si="6"/>
        <v>100</v>
      </c>
    </row>
    <row r="442" spans="1:5" ht="25.5" x14ac:dyDescent="0.25">
      <c r="A442" s="1148"/>
      <c r="B442" s="351" t="s">
        <v>882</v>
      </c>
      <c r="C442" s="352">
        <v>150</v>
      </c>
      <c r="D442" s="352">
        <v>150</v>
      </c>
      <c r="E442" s="349">
        <f t="shared" si="6"/>
        <v>100</v>
      </c>
    </row>
    <row r="443" spans="1:5" x14ac:dyDescent="0.25">
      <c r="A443" s="1148"/>
      <c r="B443" s="351" t="s">
        <v>883</v>
      </c>
      <c r="C443" s="352">
        <v>48.68</v>
      </c>
      <c r="D443" s="352">
        <v>48.673499999999997</v>
      </c>
      <c r="E443" s="349">
        <f t="shared" si="6"/>
        <v>99.986647493837296</v>
      </c>
    </row>
    <row r="444" spans="1:5" x14ac:dyDescent="0.25">
      <c r="A444" s="1148"/>
      <c r="B444" s="351" t="s">
        <v>884</v>
      </c>
      <c r="C444" s="352">
        <v>500</v>
      </c>
      <c r="D444" s="352">
        <v>500</v>
      </c>
      <c r="E444" s="349">
        <f t="shared" si="6"/>
        <v>100</v>
      </c>
    </row>
    <row r="445" spans="1:5" x14ac:dyDescent="0.25">
      <c r="A445" s="1148"/>
      <c r="B445" s="351" t="s">
        <v>885</v>
      </c>
      <c r="C445" s="352">
        <v>200</v>
      </c>
      <c r="D445" s="352">
        <v>200</v>
      </c>
      <c r="E445" s="349">
        <f t="shared" si="6"/>
        <v>100</v>
      </c>
    </row>
    <row r="446" spans="1:5" x14ac:dyDescent="0.25">
      <c r="A446" s="1148"/>
      <c r="B446" s="351" t="s">
        <v>595</v>
      </c>
      <c r="C446" s="352">
        <v>514.36</v>
      </c>
      <c r="D446" s="352">
        <v>514.35500000000002</v>
      </c>
      <c r="E446" s="349">
        <f t="shared" si="6"/>
        <v>99.999027918189597</v>
      </c>
    </row>
    <row r="447" spans="1:5" x14ac:dyDescent="0.25">
      <c r="A447" s="1148"/>
      <c r="B447" s="351" t="s">
        <v>886</v>
      </c>
      <c r="C447" s="352">
        <v>350</v>
      </c>
      <c r="D447" s="352">
        <v>350</v>
      </c>
      <c r="E447" s="349">
        <f t="shared" si="6"/>
        <v>100</v>
      </c>
    </row>
    <row r="448" spans="1:5" x14ac:dyDescent="0.25">
      <c r="A448" s="1148"/>
      <c r="B448" s="351" t="s">
        <v>887</v>
      </c>
      <c r="C448" s="352">
        <v>450</v>
      </c>
      <c r="D448" s="352">
        <v>450</v>
      </c>
      <c r="E448" s="349">
        <f t="shared" si="6"/>
        <v>100</v>
      </c>
    </row>
    <row r="449" spans="1:5" x14ac:dyDescent="0.25">
      <c r="A449" s="1148"/>
      <c r="B449" s="351" t="s">
        <v>888</v>
      </c>
      <c r="C449" s="352">
        <v>600</v>
      </c>
      <c r="D449" s="352">
        <v>600</v>
      </c>
      <c r="E449" s="349">
        <f t="shared" si="6"/>
        <v>100</v>
      </c>
    </row>
    <row r="450" spans="1:5" x14ac:dyDescent="0.25">
      <c r="A450" s="1148"/>
      <c r="B450" s="351" t="s">
        <v>889</v>
      </c>
      <c r="C450" s="352">
        <v>100</v>
      </c>
      <c r="D450" s="352">
        <v>100</v>
      </c>
      <c r="E450" s="349">
        <f t="shared" si="6"/>
        <v>100</v>
      </c>
    </row>
    <row r="451" spans="1:5" x14ac:dyDescent="0.25">
      <c r="A451" s="1148"/>
      <c r="B451" s="351" t="s">
        <v>890</v>
      </c>
      <c r="C451" s="352">
        <v>500</v>
      </c>
      <c r="D451" s="352">
        <v>500</v>
      </c>
      <c r="E451" s="349">
        <f t="shared" si="6"/>
        <v>100</v>
      </c>
    </row>
    <row r="452" spans="1:5" x14ac:dyDescent="0.25">
      <c r="A452" s="1148"/>
      <c r="B452" s="351" t="s">
        <v>891</v>
      </c>
      <c r="C452" s="352">
        <v>600</v>
      </c>
      <c r="D452" s="352">
        <v>600</v>
      </c>
      <c r="E452" s="349">
        <f t="shared" si="6"/>
        <v>100</v>
      </c>
    </row>
    <row r="453" spans="1:5" ht="25.5" x14ac:dyDescent="0.25">
      <c r="A453" s="1148"/>
      <c r="B453" s="351" t="s">
        <v>892</v>
      </c>
      <c r="C453" s="352">
        <v>50</v>
      </c>
      <c r="D453" s="352">
        <v>50</v>
      </c>
      <c r="E453" s="349">
        <f t="shared" si="6"/>
        <v>100</v>
      </c>
    </row>
    <row r="454" spans="1:5" x14ac:dyDescent="0.25">
      <c r="A454" s="1148"/>
      <c r="B454" s="351" t="s">
        <v>893</v>
      </c>
      <c r="C454" s="352">
        <v>55</v>
      </c>
      <c r="D454" s="352">
        <v>55</v>
      </c>
      <c r="E454" s="349">
        <f t="shared" si="6"/>
        <v>100</v>
      </c>
    </row>
    <row r="455" spans="1:5" ht="25.5" x14ac:dyDescent="0.25">
      <c r="A455" s="1148"/>
      <c r="B455" s="351" t="s">
        <v>894</v>
      </c>
      <c r="C455" s="352">
        <v>50</v>
      </c>
      <c r="D455" s="352">
        <v>50</v>
      </c>
      <c r="E455" s="349">
        <f t="shared" si="6"/>
        <v>100</v>
      </c>
    </row>
    <row r="456" spans="1:5" x14ac:dyDescent="0.25">
      <c r="A456" s="1148"/>
      <c r="B456" s="351" t="s">
        <v>895</v>
      </c>
      <c r="C456" s="352">
        <v>198.72</v>
      </c>
      <c r="D456" s="352">
        <v>198.72</v>
      </c>
      <c r="E456" s="349">
        <f t="shared" si="6"/>
        <v>100</v>
      </c>
    </row>
    <row r="457" spans="1:5" x14ac:dyDescent="0.25">
      <c r="A457" s="1148"/>
      <c r="B457" s="351" t="s">
        <v>896</v>
      </c>
      <c r="C457" s="352">
        <v>190</v>
      </c>
      <c r="D457" s="352">
        <v>190</v>
      </c>
      <c r="E457" s="349">
        <f t="shared" si="6"/>
        <v>100</v>
      </c>
    </row>
    <row r="458" spans="1:5" ht="38.25" x14ac:dyDescent="0.25">
      <c r="A458" s="1148"/>
      <c r="B458" s="351" t="s">
        <v>897</v>
      </c>
      <c r="C458" s="352">
        <v>200</v>
      </c>
      <c r="D458" s="352">
        <v>200</v>
      </c>
      <c r="E458" s="349">
        <f t="shared" si="6"/>
        <v>100</v>
      </c>
    </row>
    <row r="459" spans="1:5" ht="25.5" x14ac:dyDescent="0.25">
      <c r="A459" s="1148"/>
      <c r="B459" s="351" t="s">
        <v>855</v>
      </c>
      <c r="C459" s="352">
        <v>1581.9</v>
      </c>
      <c r="D459" s="352">
        <v>1581.9</v>
      </c>
      <c r="E459" s="349">
        <f t="shared" ref="E459:E522" si="7">D459/C459*100</f>
        <v>100</v>
      </c>
    </row>
    <row r="460" spans="1:5" ht="25.5" x14ac:dyDescent="0.25">
      <c r="A460" s="1148"/>
      <c r="B460" s="351" t="s">
        <v>898</v>
      </c>
      <c r="C460" s="352">
        <v>500</v>
      </c>
      <c r="D460" s="352">
        <v>500</v>
      </c>
      <c r="E460" s="349">
        <f t="shared" si="7"/>
        <v>100</v>
      </c>
    </row>
    <row r="461" spans="1:5" ht="38.25" x14ac:dyDescent="0.25">
      <c r="A461" s="1148"/>
      <c r="B461" s="351" t="s">
        <v>899</v>
      </c>
      <c r="C461" s="352">
        <v>300</v>
      </c>
      <c r="D461" s="352">
        <v>300</v>
      </c>
      <c r="E461" s="349">
        <f t="shared" si="7"/>
        <v>100</v>
      </c>
    </row>
    <row r="462" spans="1:5" ht="25.5" x14ac:dyDescent="0.25">
      <c r="A462" s="1148"/>
      <c r="B462" s="351" t="s">
        <v>900</v>
      </c>
      <c r="C462" s="352">
        <v>2500</v>
      </c>
      <c r="D462" s="352">
        <v>2500</v>
      </c>
      <c r="E462" s="349">
        <f t="shared" si="7"/>
        <v>100</v>
      </c>
    </row>
    <row r="463" spans="1:5" x14ac:dyDescent="0.25">
      <c r="A463" s="1148"/>
      <c r="B463" s="351" t="s">
        <v>901</v>
      </c>
      <c r="C463" s="352">
        <v>10600</v>
      </c>
      <c r="D463" s="352">
        <v>4240</v>
      </c>
      <c r="E463" s="349">
        <f t="shared" si="7"/>
        <v>40</v>
      </c>
    </row>
    <row r="464" spans="1:5" x14ac:dyDescent="0.25">
      <c r="A464" s="1148"/>
      <c r="B464" s="351" t="s">
        <v>902</v>
      </c>
      <c r="C464" s="352">
        <v>100</v>
      </c>
      <c r="D464" s="352">
        <v>100</v>
      </c>
      <c r="E464" s="349">
        <f t="shared" si="7"/>
        <v>100</v>
      </c>
    </row>
    <row r="465" spans="1:5" ht="25.5" x14ac:dyDescent="0.25">
      <c r="A465" s="1148"/>
      <c r="B465" s="351" t="s">
        <v>903</v>
      </c>
      <c r="C465" s="352">
        <v>50</v>
      </c>
      <c r="D465" s="352">
        <v>50</v>
      </c>
      <c r="E465" s="349">
        <f t="shared" si="7"/>
        <v>100</v>
      </c>
    </row>
    <row r="466" spans="1:5" x14ac:dyDescent="0.25">
      <c r="A466" s="1148"/>
      <c r="B466" s="351" t="s">
        <v>904</v>
      </c>
      <c r="C466" s="352">
        <v>120</v>
      </c>
      <c r="D466" s="352">
        <v>120</v>
      </c>
      <c r="E466" s="349">
        <f t="shared" si="7"/>
        <v>100</v>
      </c>
    </row>
    <row r="467" spans="1:5" ht="25.5" x14ac:dyDescent="0.25">
      <c r="A467" s="1148"/>
      <c r="B467" s="351" t="s">
        <v>905</v>
      </c>
      <c r="C467" s="352">
        <v>150</v>
      </c>
      <c r="D467" s="352">
        <v>150</v>
      </c>
      <c r="E467" s="349">
        <f t="shared" si="7"/>
        <v>100</v>
      </c>
    </row>
    <row r="468" spans="1:5" x14ac:dyDescent="0.25">
      <c r="A468" s="1148"/>
      <c r="B468" s="351" t="s">
        <v>906</v>
      </c>
      <c r="C468" s="352">
        <v>200</v>
      </c>
      <c r="D468" s="352">
        <v>200</v>
      </c>
      <c r="E468" s="349">
        <f t="shared" si="7"/>
        <v>100</v>
      </c>
    </row>
    <row r="469" spans="1:5" x14ac:dyDescent="0.25">
      <c r="A469" s="1148"/>
      <c r="B469" s="351" t="s">
        <v>907</v>
      </c>
      <c r="C469" s="352">
        <v>4000</v>
      </c>
      <c r="D469" s="352">
        <v>4000</v>
      </c>
      <c r="E469" s="349">
        <f t="shared" si="7"/>
        <v>100</v>
      </c>
    </row>
    <row r="470" spans="1:5" x14ac:dyDescent="0.25">
      <c r="A470" s="1148"/>
      <c r="B470" s="351" t="s">
        <v>908</v>
      </c>
      <c r="C470" s="352">
        <v>20</v>
      </c>
      <c r="D470" s="352">
        <v>20</v>
      </c>
      <c r="E470" s="349">
        <f t="shared" si="7"/>
        <v>100</v>
      </c>
    </row>
    <row r="471" spans="1:5" x14ac:dyDescent="0.25">
      <c r="A471" s="1148"/>
      <c r="B471" s="351" t="s">
        <v>909</v>
      </c>
      <c r="C471" s="352">
        <v>125</v>
      </c>
      <c r="D471" s="352">
        <v>125</v>
      </c>
      <c r="E471" s="349">
        <f t="shared" si="7"/>
        <v>100</v>
      </c>
    </row>
    <row r="472" spans="1:5" x14ac:dyDescent="0.25">
      <c r="A472" s="1148"/>
      <c r="B472" s="351" t="s">
        <v>910</v>
      </c>
      <c r="C472" s="352">
        <v>200</v>
      </c>
      <c r="D472" s="352">
        <v>200</v>
      </c>
      <c r="E472" s="349">
        <f t="shared" si="7"/>
        <v>100</v>
      </c>
    </row>
    <row r="473" spans="1:5" x14ac:dyDescent="0.25">
      <c r="A473" s="1148"/>
      <c r="B473" s="351" t="s">
        <v>911</v>
      </c>
      <c r="C473" s="352">
        <v>600</v>
      </c>
      <c r="D473" s="352">
        <v>600</v>
      </c>
      <c r="E473" s="349">
        <f t="shared" si="7"/>
        <v>100</v>
      </c>
    </row>
    <row r="474" spans="1:5" x14ac:dyDescent="0.25">
      <c r="A474" s="1148"/>
      <c r="B474" s="351" t="s">
        <v>912</v>
      </c>
      <c r="C474" s="352">
        <v>150</v>
      </c>
      <c r="D474" s="352">
        <v>150</v>
      </c>
      <c r="E474" s="349">
        <f t="shared" si="7"/>
        <v>100</v>
      </c>
    </row>
    <row r="475" spans="1:5" ht="25.5" x14ac:dyDescent="0.25">
      <c r="A475" s="1148"/>
      <c r="B475" s="351" t="s">
        <v>913</v>
      </c>
      <c r="C475" s="352">
        <v>5800</v>
      </c>
      <c r="D475" s="352">
        <v>5800</v>
      </c>
      <c r="E475" s="349">
        <f t="shared" si="7"/>
        <v>100</v>
      </c>
    </row>
    <row r="476" spans="1:5" x14ac:dyDescent="0.25">
      <c r="A476" s="1148"/>
      <c r="B476" s="351" t="s">
        <v>914</v>
      </c>
      <c r="C476" s="352">
        <v>800</v>
      </c>
      <c r="D476" s="352">
        <v>800</v>
      </c>
      <c r="E476" s="349">
        <f t="shared" si="7"/>
        <v>100</v>
      </c>
    </row>
    <row r="477" spans="1:5" ht="25.5" x14ac:dyDescent="0.25">
      <c r="A477" s="1148"/>
      <c r="B477" s="351" t="s">
        <v>915</v>
      </c>
      <c r="C477" s="352">
        <v>200</v>
      </c>
      <c r="D477" s="352">
        <v>200</v>
      </c>
      <c r="E477" s="349">
        <f t="shared" si="7"/>
        <v>100</v>
      </c>
    </row>
    <row r="478" spans="1:5" x14ac:dyDescent="0.25">
      <c r="A478" s="1148"/>
      <c r="B478" s="351" t="s">
        <v>916</v>
      </c>
      <c r="C478" s="352">
        <v>1500</v>
      </c>
      <c r="D478" s="352">
        <v>1500</v>
      </c>
      <c r="E478" s="349">
        <f t="shared" si="7"/>
        <v>100</v>
      </c>
    </row>
    <row r="479" spans="1:5" ht="25.5" x14ac:dyDescent="0.25">
      <c r="A479" s="1148"/>
      <c r="B479" s="351" t="s">
        <v>917</v>
      </c>
      <c r="C479" s="352">
        <v>200</v>
      </c>
      <c r="D479" s="352">
        <v>200</v>
      </c>
      <c r="E479" s="349">
        <f t="shared" si="7"/>
        <v>100</v>
      </c>
    </row>
    <row r="480" spans="1:5" x14ac:dyDescent="0.25">
      <c r="A480" s="1148"/>
      <c r="B480" s="351" t="s">
        <v>918</v>
      </c>
      <c r="C480" s="352">
        <v>30</v>
      </c>
      <c r="D480" s="352">
        <v>30</v>
      </c>
      <c r="E480" s="349">
        <f t="shared" si="7"/>
        <v>100</v>
      </c>
    </row>
    <row r="481" spans="1:5" x14ac:dyDescent="0.25">
      <c r="A481" s="1148"/>
      <c r="B481" s="351" t="s">
        <v>919</v>
      </c>
      <c r="C481" s="352">
        <v>812.91</v>
      </c>
      <c r="D481" s="352">
        <v>812.90200000000004</v>
      </c>
      <c r="E481" s="349">
        <f t="shared" si="7"/>
        <v>99.999015881216863</v>
      </c>
    </row>
    <row r="482" spans="1:5" ht="25.5" x14ac:dyDescent="0.25">
      <c r="A482" s="1148"/>
      <c r="B482" s="351" t="s">
        <v>920</v>
      </c>
      <c r="C482" s="352">
        <v>700</v>
      </c>
      <c r="D482" s="352">
        <v>700</v>
      </c>
      <c r="E482" s="349">
        <f t="shared" si="7"/>
        <v>100</v>
      </c>
    </row>
    <row r="483" spans="1:5" x14ac:dyDescent="0.25">
      <c r="A483" s="1148"/>
      <c r="B483" s="351" t="s">
        <v>921</v>
      </c>
      <c r="C483" s="352">
        <v>200</v>
      </c>
      <c r="D483" s="352">
        <v>200</v>
      </c>
      <c r="E483" s="349">
        <f t="shared" si="7"/>
        <v>100</v>
      </c>
    </row>
    <row r="484" spans="1:5" x14ac:dyDescent="0.25">
      <c r="A484" s="1148"/>
      <c r="B484" s="351" t="s">
        <v>922</v>
      </c>
      <c r="C484" s="352">
        <v>100</v>
      </c>
      <c r="D484" s="352">
        <v>100</v>
      </c>
      <c r="E484" s="349">
        <f t="shared" si="7"/>
        <v>100</v>
      </c>
    </row>
    <row r="485" spans="1:5" x14ac:dyDescent="0.25">
      <c r="A485" s="1148"/>
      <c r="B485" s="351" t="s">
        <v>923</v>
      </c>
      <c r="C485" s="352">
        <v>350</v>
      </c>
      <c r="D485" s="352">
        <v>350</v>
      </c>
      <c r="E485" s="349">
        <f t="shared" si="7"/>
        <v>100</v>
      </c>
    </row>
    <row r="486" spans="1:5" ht="25.5" x14ac:dyDescent="0.25">
      <c r="A486" s="1148"/>
      <c r="B486" s="351" t="s">
        <v>924</v>
      </c>
      <c r="C486" s="352">
        <v>12500</v>
      </c>
      <c r="D486" s="352">
        <v>12500</v>
      </c>
      <c r="E486" s="349">
        <f t="shared" si="7"/>
        <v>100</v>
      </c>
    </row>
    <row r="487" spans="1:5" ht="25.5" x14ac:dyDescent="0.25">
      <c r="A487" s="1148"/>
      <c r="B487" s="351" t="s">
        <v>925</v>
      </c>
      <c r="C487" s="352">
        <v>150</v>
      </c>
      <c r="D487" s="352">
        <v>150</v>
      </c>
      <c r="E487" s="349">
        <f t="shared" si="7"/>
        <v>100</v>
      </c>
    </row>
    <row r="488" spans="1:5" x14ac:dyDescent="0.25">
      <c r="A488" s="1148"/>
      <c r="B488" s="351" t="s">
        <v>926</v>
      </c>
      <c r="C488" s="352">
        <v>49</v>
      </c>
      <c r="D488" s="352">
        <v>49</v>
      </c>
      <c r="E488" s="349">
        <f t="shared" si="7"/>
        <v>100</v>
      </c>
    </row>
    <row r="489" spans="1:5" x14ac:dyDescent="0.25">
      <c r="A489" s="1148"/>
      <c r="B489" s="351" t="s">
        <v>690</v>
      </c>
      <c r="C489" s="352">
        <v>25</v>
      </c>
      <c r="D489" s="352">
        <v>0</v>
      </c>
      <c r="E489" s="349">
        <f t="shared" si="7"/>
        <v>0</v>
      </c>
    </row>
    <row r="490" spans="1:5" x14ac:dyDescent="0.25">
      <c r="A490" s="1148"/>
      <c r="B490" s="351" t="s">
        <v>927</v>
      </c>
      <c r="C490" s="352">
        <v>150</v>
      </c>
      <c r="D490" s="352">
        <v>150</v>
      </c>
      <c r="E490" s="349">
        <f t="shared" si="7"/>
        <v>100</v>
      </c>
    </row>
    <row r="491" spans="1:5" ht="25.5" x14ac:dyDescent="0.25">
      <c r="A491" s="1148"/>
      <c r="B491" s="351" t="s">
        <v>928</v>
      </c>
      <c r="C491" s="352">
        <v>600</v>
      </c>
      <c r="D491" s="352">
        <v>600</v>
      </c>
      <c r="E491" s="349">
        <f t="shared" si="7"/>
        <v>100</v>
      </c>
    </row>
    <row r="492" spans="1:5" ht="25.5" x14ac:dyDescent="0.25">
      <c r="A492" s="1148"/>
      <c r="B492" s="351" t="s">
        <v>929</v>
      </c>
      <c r="C492" s="352">
        <v>2400</v>
      </c>
      <c r="D492" s="352">
        <v>2400</v>
      </c>
      <c r="E492" s="349">
        <f t="shared" si="7"/>
        <v>100</v>
      </c>
    </row>
    <row r="493" spans="1:5" x14ac:dyDescent="0.25">
      <c r="A493" s="1148"/>
      <c r="B493" s="351" t="s">
        <v>930</v>
      </c>
      <c r="C493" s="352">
        <v>200</v>
      </c>
      <c r="D493" s="352">
        <v>200</v>
      </c>
      <c r="E493" s="349">
        <f t="shared" si="7"/>
        <v>100</v>
      </c>
    </row>
    <row r="494" spans="1:5" x14ac:dyDescent="0.25">
      <c r="A494" s="1148"/>
      <c r="B494" s="351" t="s">
        <v>931</v>
      </c>
      <c r="C494" s="352">
        <v>300</v>
      </c>
      <c r="D494" s="352">
        <v>300</v>
      </c>
      <c r="E494" s="349">
        <f t="shared" si="7"/>
        <v>100</v>
      </c>
    </row>
    <row r="495" spans="1:5" ht="25.5" x14ac:dyDescent="0.25">
      <c r="A495" s="1148"/>
      <c r="B495" s="351" t="s">
        <v>932</v>
      </c>
      <c r="C495" s="352">
        <v>200</v>
      </c>
      <c r="D495" s="352">
        <v>200</v>
      </c>
      <c r="E495" s="349">
        <f t="shared" si="7"/>
        <v>100</v>
      </c>
    </row>
    <row r="496" spans="1:5" ht="25.5" x14ac:dyDescent="0.25">
      <c r="A496" s="1148"/>
      <c r="B496" s="351" t="s">
        <v>933</v>
      </c>
      <c r="C496" s="352">
        <v>200</v>
      </c>
      <c r="D496" s="352">
        <v>200</v>
      </c>
      <c r="E496" s="349">
        <f t="shared" si="7"/>
        <v>100</v>
      </c>
    </row>
    <row r="497" spans="1:5" ht="25.5" x14ac:dyDescent="0.25">
      <c r="A497" s="1148"/>
      <c r="B497" s="351" t="s">
        <v>934</v>
      </c>
      <c r="C497" s="352">
        <v>120</v>
      </c>
      <c r="D497" s="352">
        <v>120</v>
      </c>
      <c r="E497" s="349">
        <f t="shared" si="7"/>
        <v>100</v>
      </c>
    </row>
    <row r="498" spans="1:5" ht="25.5" x14ac:dyDescent="0.25">
      <c r="A498" s="1148"/>
      <c r="B498" s="351" t="s">
        <v>935</v>
      </c>
      <c r="C498" s="352">
        <v>500</v>
      </c>
      <c r="D498" s="352">
        <v>500</v>
      </c>
      <c r="E498" s="349">
        <f t="shared" si="7"/>
        <v>100</v>
      </c>
    </row>
    <row r="499" spans="1:5" ht="25.5" x14ac:dyDescent="0.25">
      <c r="A499" s="1148"/>
      <c r="B499" s="351" t="s">
        <v>936</v>
      </c>
      <c r="C499" s="352">
        <v>200</v>
      </c>
      <c r="D499" s="352">
        <v>200</v>
      </c>
      <c r="E499" s="349">
        <f t="shared" si="7"/>
        <v>100</v>
      </c>
    </row>
    <row r="500" spans="1:5" ht="25.5" x14ac:dyDescent="0.25">
      <c r="A500" s="1148"/>
      <c r="B500" s="351" t="s">
        <v>937</v>
      </c>
      <c r="C500" s="352">
        <v>50</v>
      </c>
      <c r="D500" s="352">
        <v>50</v>
      </c>
      <c r="E500" s="349">
        <f t="shared" si="7"/>
        <v>100</v>
      </c>
    </row>
    <row r="501" spans="1:5" ht="25.5" x14ac:dyDescent="0.25">
      <c r="A501" s="1148"/>
      <c r="B501" s="351" t="s">
        <v>938</v>
      </c>
      <c r="C501" s="352">
        <v>200</v>
      </c>
      <c r="D501" s="352">
        <v>200</v>
      </c>
      <c r="E501" s="349">
        <f t="shared" si="7"/>
        <v>100</v>
      </c>
    </row>
    <row r="502" spans="1:5" x14ac:dyDescent="0.25">
      <c r="A502" s="1148"/>
      <c r="B502" s="351" t="s">
        <v>939</v>
      </c>
      <c r="C502" s="352">
        <v>200</v>
      </c>
      <c r="D502" s="352">
        <v>200</v>
      </c>
      <c r="E502" s="349">
        <f t="shared" si="7"/>
        <v>100</v>
      </c>
    </row>
    <row r="503" spans="1:5" x14ac:dyDescent="0.25">
      <c r="A503" s="1148"/>
      <c r="B503" s="351" t="s">
        <v>940</v>
      </c>
      <c r="C503" s="352">
        <v>350</v>
      </c>
      <c r="D503" s="352">
        <v>350</v>
      </c>
      <c r="E503" s="349">
        <f t="shared" si="7"/>
        <v>100</v>
      </c>
    </row>
    <row r="504" spans="1:5" ht="38.25" x14ac:dyDescent="0.25">
      <c r="A504" s="1148"/>
      <c r="B504" s="351" t="s">
        <v>941</v>
      </c>
      <c r="C504" s="352">
        <v>200</v>
      </c>
      <c r="D504" s="352">
        <v>200</v>
      </c>
      <c r="E504" s="349">
        <f t="shared" si="7"/>
        <v>100</v>
      </c>
    </row>
    <row r="505" spans="1:5" x14ac:dyDescent="0.25">
      <c r="A505" s="1148"/>
      <c r="B505" s="351" t="s">
        <v>942</v>
      </c>
      <c r="C505" s="352">
        <v>38500</v>
      </c>
      <c r="D505" s="352">
        <v>38500</v>
      </c>
      <c r="E505" s="349">
        <f t="shared" si="7"/>
        <v>100</v>
      </c>
    </row>
    <row r="506" spans="1:5" x14ac:dyDescent="0.25">
      <c r="A506" s="1149"/>
      <c r="B506" s="351" t="s">
        <v>943</v>
      </c>
      <c r="C506" s="352">
        <v>179.75</v>
      </c>
      <c r="D506" s="352">
        <v>179.745</v>
      </c>
      <c r="E506" s="349">
        <f t="shared" si="7"/>
        <v>99.997218358831717</v>
      </c>
    </row>
    <row r="507" spans="1:5" x14ac:dyDescent="0.25">
      <c r="A507" s="560" t="s">
        <v>944</v>
      </c>
      <c r="B507" s="351" t="s">
        <v>945</v>
      </c>
      <c r="C507" s="352">
        <v>30000</v>
      </c>
      <c r="D507" s="352">
        <v>30000</v>
      </c>
      <c r="E507" s="349">
        <f t="shared" si="7"/>
        <v>100</v>
      </c>
    </row>
    <row r="508" spans="1:5" x14ac:dyDescent="0.25">
      <c r="A508" s="1147" t="s">
        <v>946</v>
      </c>
      <c r="B508" s="351" t="s">
        <v>947</v>
      </c>
      <c r="C508" s="352">
        <v>50</v>
      </c>
      <c r="D508" s="352">
        <v>50</v>
      </c>
      <c r="E508" s="349">
        <f t="shared" si="7"/>
        <v>100</v>
      </c>
    </row>
    <row r="509" spans="1:5" x14ac:dyDescent="0.25">
      <c r="A509" s="1148"/>
      <c r="B509" s="351" t="s">
        <v>948</v>
      </c>
      <c r="C509" s="352">
        <v>70</v>
      </c>
      <c r="D509" s="352">
        <v>70</v>
      </c>
      <c r="E509" s="349">
        <f t="shared" si="7"/>
        <v>100</v>
      </c>
    </row>
    <row r="510" spans="1:5" x14ac:dyDescent="0.25">
      <c r="A510" s="1148"/>
      <c r="B510" s="351" t="s">
        <v>949</v>
      </c>
      <c r="C510" s="352">
        <v>50</v>
      </c>
      <c r="D510" s="352">
        <v>50</v>
      </c>
      <c r="E510" s="349">
        <f t="shared" si="7"/>
        <v>100</v>
      </c>
    </row>
    <row r="511" spans="1:5" x14ac:dyDescent="0.25">
      <c r="A511" s="1148"/>
      <c r="B511" s="351" t="s">
        <v>862</v>
      </c>
      <c r="C511" s="352">
        <v>45</v>
      </c>
      <c r="D511" s="352">
        <v>45</v>
      </c>
      <c r="E511" s="349">
        <f t="shared" si="7"/>
        <v>100</v>
      </c>
    </row>
    <row r="512" spans="1:5" x14ac:dyDescent="0.25">
      <c r="A512" s="1148"/>
      <c r="B512" s="351" t="s">
        <v>950</v>
      </c>
      <c r="C512" s="352">
        <v>10</v>
      </c>
      <c r="D512" s="352">
        <v>10</v>
      </c>
      <c r="E512" s="349">
        <f t="shared" si="7"/>
        <v>100</v>
      </c>
    </row>
    <row r="513" spans="1:5" ht="25.5" x14ac:dyDescent="0.25">
      <c r="A513" s="1148"/>
      <c r="B513" s="351" t="s">
        <v>951</v>
      </c>
      <c r="C513" s="352">
        <v>43</v>
      </c>
      <c r="D513" s="352">
        <v>43</v>
      </c>
      <c r="E513" s="349">
        <f t="shared" si="7"/>
        <v>100</v>
      </c>
    </row>
    <row r="514" spans="1:5" x14ac:dyDescent="0.25">
      <c r="A514" s="1148"/>
      <c r="B514" s="351" t="s">
        <v>568</v>
      </c>
      <c r="C514" s="352">
        <v>30</v>
      </c>
      <c r="D514" s="352">
        <v>30</v>
      </c>
      <c r="E514" s="349">
        <f t="shared" si="7"/>
        <v>100</v>
      </c>
    </row>
    <row r="515" spans="1:5" x14ac:dyDescent="0.25">
      <c r="A515" s="1149"/>
      <c r="B515" s="351" t="s">
        <v>952</v>
      </c>
      <c r="C515" s="352">
        <v>7</v>
      </c>
      <c r="D515" s="352">
        <v>7</v>
      </c>
      <c r="E515" s="349">
        <f t="shared" si="7"/>
        <v>100</v>
      </c>
    </row>
    <row r="516" spans="1:5" x14ac:dyDescent="0.25">
      <c r="A516" s="1147" t="s">
        <v>953</v>
      </c>
      <c r="B516" s="351" t="s">
        <v>954</v>
      </c>
      <c r="C516" s="352">
        <v>50</v>
      </c>
      <c r="D516" s="352">
        <v>50</v>
      </c>
      <c r="E516" s="349">
        <f t="shared" si="7"/>
        <v>100</v>
      </c>
    </row>
    <row r="517" spans="1:5" x14ac:dyDescent="0.25">
      <c r="A517" s="1149"/>
      <c r="B517" s="351" t="s">
        <v>955</v>
      </c>
      <c r="C517" s="352">
        <v>120</v>
      </c>
      <c r="D517" s="352">
        <v>120</v>
      </c>
      <c r="E517" s="349">
        <f t="shared" si="7"/>
        <v>100</v>
      </c>
    </row>
    <row r="518" spans="1:5" x14ac:dyDescent="0.25">
      <c r="A518" s="560" t="s">
        <v>956</v>
      </c>
      <c r="B518" s="351" t="s">
        <v>595</v>
      </c>
      <c r="C518" s="352">
        <v>160</v>
      </c>
      <c r="D518" s="352">
        <v>160</v>
      </c>
      <c r="E518" s="349">
        <f t="shared" si="7"/>
        <v>100</v>
      </c>
    </row>
    <row r="519" spans="1:5" x14ac:dyDescent="0.25">
      <c r="A519" s="1147" t="s">
        <v>957</v>
      </c>
      <c r="B519" s="351" t="s">
        <v>958</v>
      </c>
      <c r="C519" s="352">
        <v>82</v>
      </c>
      <c r="D519" s="352">
        <v>82</v>
      </c>
      <c r="E519" s="349">
        <f t="shared" si="7"/>
        <v>100</v>
      </c>
    </row>
    <row r="520" spans="1:5" x14ac:dyDescent="0.25">
      <c r="A520" s="1148"/>
      <c r="B520" s="351" t="s">
        <v>959</v>
      </c>
      <c r="C520" s="352">
        <v>50</v>
      </c>
      <c r="D520" s="352">
        <v>50</v>
      </c>
      <c r="E520" s="349">
        <f t="shared" si="7"/>
        <v>100</v>
      </c>
    </row>
    <row r="521" spans="1:5" x14ac:dyDescent="0.25">
      <c r="A521" s="1148"/>
      <c r="B521" s="351" t="s">
        <v>960</v>
      </c>
      <c r="C521" s="352">
        <v>50</v>
      </c>
      <c r="D521" s="352">
        <v>50</v>
      </c>
      <c r="E521" s="349">
        <f t="shared" si="7"/>
        <v>100</v>
      </c>
    </row>
    <row r="522" spans="1:5" ht="25.5" x14ac:dyDescent="0.25">
      <c r="A522" s="1148"/>
      <c r="B522" s="351" t="s">
        <v>961</v>
      </c>
      <c r="C522" s="352">
        <v>170</v>
      </c>
      <c r="D522" s="352">
        <v>170</v>
      </c>
      <c r="E522" s="349">
        <f t="shared" si="7"/>
        <v>100</v>
      </c>
    </row>
    <row r="523" spans="1:5" ht="25.5" x14ac:dyDescent="0.25">
      <c r="A523" s="1148"/>
      <c r="B523" s="351" t="s">
        <v>962</v>
      </c>
      <c r="C523" s="352">
        <v>50</v>
      </c>
      <c r="D523" s="352">
        <v>50</v>
      </c>
      <c r="E523" s="349">
        <f t="shared" ref="E523:E597" si="8">D523/C523*100</f>
        <v>100</v>
      </c>
    </row>
    <row r="524" spans="1:5" ht="25.5" x14ac:dyDescent="0.25">
      <c r="A524" s="1148"/>
      <c r="B524" s="351" t="s">
        <v>963</v>
      </c>
      <c r="C524" s="352">
        <v>65</v>
      </c>
      <c r="D524" s="352">
        <v>65</v>
      </c>
      <c r="E524" s="349">
        <f t="shared" si="8"/>
        <v>100</v>
      </c>
    </row>
    <row r="525" spans="1:5" x14ac:dyDescent="0.25">
      <c r="A525" s="1148"/>
      <c r="B525" s="351" t="s">
        <v>964</v>
      </c>
      <c r="C525" s="352">
        <v>600</v>
      </c>
      <c r="D525" s="352">
        <v>600</v>
      </c>
      <c r="E525" s="349">
        <f t="shared" si="8"/>
        <v>100</v>
      </c>
    </row>
    <row r="526" spans="1:5" ht="25.5" x14ac:dyDescent="0.25">
      <c r="A526" s="1148"/>
      <c r="B526" s="351" t="s">
        <v>965</v>
      </c>
      <c r="C526" s="352">
        <v>400</v>
      </c>
      <c r="D526" s="352">
        <v>400</v>
      </c>
      <c r="E526" s="349">
        <f t="shared" si="8"/>
        <v>100</v>
      </c>
    </row>
    <row r="527" spans="1:5" x14ac:dyDescent="0.25">
      <c r="A527" s="1148"/>
      <c r="B527" s="351" t="s">
        <v>966</v>
      </c>
      <c r="C527" s="352">
        <v>140</v>
      </c>
      <c r="D527" s="352">
        <v>140</v>
      </c>
      <c r="E527" s="349">
        <f t="shared" si="8"/>
        <v>100</v>
      </c>
    </row>
    <row r="528" spans="1:5" ht="25.5" x14ac:dyDescent="0.25">
      <c r="A528" s="1148"/>
      <c r="B528" s="351" t="s">
        <v>967</v>
      </c>
      <c r="C528" s="352">
        <v>20</v>
      </c>
      <c r="D528" s="352">
        <v>20</v>
      </c>
      <c r="E528" s="349">
        <f t="shared" si="8"/>
        <v>100</v>
      </c>
    </row>
    <row r="529" spans="1:5" ht="25.5" x14ac:dyDescent="0.25">
      <c r="A529" s="1148"/>
      <c r="B529" s="351" t="s">
        <v>674</v>
      </c>
      <c r="C529" s="352">
        <v>30</v>
      </c>
      <c r="D529" s="352">
        <v>30</v>
      </c>
      <c r="E529" s="349">
        <f t="shared" si="8"/>
        <v>100</v>
      </c>
    </row>
    <row r="530" spans="1:5" ht="25.5" x14ac:dyDescent="0.25">
      <c r="A530" s="1148"/>
      <c r="B530" s="351" t="s">
        <v>968</v>
      </c>
      <c r="C530" s="352">
        <v>200</v>
      </c>
      <c r="D530" s="352">
        <v>200</v>
      </c>
      <c r="E530" s="349">
        <f t="shared" si="8"/>
        <v>100</v>
      </c>
    </row>
    <row r="531" spans="1:5" ht="25.5" x14ac:dyDescent="0.25">
      <c r="A531" s="1148"/>
      <c r="B531" s="351" t="s">
        <v>969</v>
      </c>
      <c r="C531" s="352">
        <v>100</v>
      </c>
      <c r="D531" s="352">
        <v>100</v>
      </c>
      <c r="E531" s="349">
        <f t="shared" si="8"/>
        <v>100</v>
      </c>
    </row>
    <row r="532" spans="1:5" ht="25.5" x14ac:dyDescent="0.25">
      <c r="A532" s="1148"/>
      <c r="B532" s="351" t="s">
        <v>970</v>
      </c>
      <c r="C532" s="352">
        <v>25</v>
      </c>
      <c r="D532" s="352">
        <v>25</v>
      </c>
      <c r="E532" s="349">
        <f t="shared" si="8"/>
        <v>100</v>
      </c>
    </row>
    <row r="533" spans="1:5" x14ac:dyDescent="0.25">
      <c r="A533" s="1148"/>
      <c r="B533" s="351" t="s">
        <v>971</v>
      </c>
      <c r="C533" s="352">
        <v>200</v>
      </c>
      <c r="D533" s="352">
        <v>200</v>
      </c>
      <c r="E533" s="349">
        <f t="shared" si="8"/>
        <v>100</v>
      </c>
    </row>
    <row r="534" spans="1:5" x14ac:dyDescent="0.25">
      <c r="A534" s="1148"/>
      <c r="B534" s="351" t="s">
        <v>972</v>
      </c>
      <c r="C534" s="352">
        <v>200</v>
      </c>
      <c r="D534" s="352">
        <v>200</v>
      </c>
      <c r="E534" s="349">
        <f t="shared" si="8"/>
        <v>100</v>
      </c>
    </row>
    <row r="535" spans="1:5" x14ac:dyDescent="0.25">
      <c r="A535" s="1148"/>
      <c r="B535" s="351" t="s">
        <v>568</v>
      </c>
      <c r="C535" s="352">
        <v>30</v>
      </c>
      <c r="D535" s="352">
        <v>30</v>
      </c>
      <c r="E535" s="349">
        <f t="shared" si="8"/>
        <v>100</v>
      </c>
    </row>
    <row r="536" spans="1:5" ht="25.5" x14ac:dyDescent="0.25">
      <c r="A536" s="1149"/>
      <c r="B536" s="351" t="s">
        <v>973</v>
      </c>
      <c r="C536" s="352">
        <v>17</v>
      </c>
      <c r="D536" s="352">
        <v>17</v>
      </c>
      <c r="E536" s="349">
        <f t="shared" si="8"/>
        <v>100</v>
      </c>
    </row>
    <row r="537" spans="1:5" x14ac:dyDescent="0.25">
      <c r="A537" s="1147" t="s">
        <v>974</v>
      </c>
      <c r="B537" s="351" t="s">
        <v>975</v>
      </c>
      <c r="C537" s="352">
        <v>150</v>
      </c>
      <c r="D537" s="352">
        <v>150</v>
      </c>
      <c r="E537" s="349">
        <f t="shared" si="8"/>
        <v>100</v>
      </c>
    </row>
    <row r="538" spans="1:5" x14ac:dyDescent="0.25">
      <c r="A538" s="1148"/>
      <c r="B538" s="351" t="s">
        <v>976</v>
      </c>
      <c r="C538" s="352">
        <v>80</v>
      </c>
      <c r="D538" s="352">
        <v>80</v>
      </c>
      <c r="E538" s="349">
        <f t="shared" si="8"/>
        <v>100</v>
      </c>
    </row>
    <row r="539" spans="1:5" ht="25.5" x14ac:dyDescent="0.25">
      <c r="A539" s="1148"/>
      <c r="B539" s="351" t="s">
        <v>977</v>
      </c>
      <c r="C539" s="352">
        <v>200</v>
      </c>
      <c r="D539" s="352">
        <v>200</v>
      </c>
      <c r="E539" s="349">
        <f t="shared" si="8"/>
        <v>100</v>
      </c>
    </row>
    <row r="540" spans="1:5" x14ac:dyDescent="0.25">
      <c r="A540" s="1148"/>
      <c r="B540" s="351" t="s">
        <v>978</v>
      </c>
      <c r="C540" s="352">
        <v>7000</v>
      </c>
      <c r="D540" s="352">
        <v>7000</v>
      </c>
      <c r="E540" s="349">
        <f t="shared" si="8"/>
        <v>100</v>
      </c>
    </row>
    <row r="541" spans="1:5" x14ac:dyDescent="0.25">
      <c r="A541" s="1148"/>
      <c r="B541" s="351" t="s">
        <v>979</v>
      </c>
      <c r="C541" s="352">
        <v>100</v>
      </c>
      <c r="D541" s="352">
        <v>100</v>
      </c>
      <c r="E541" s="349">
        <f t="shared" si="8"/>
        <v>100</v>
      </c>
    </row>
    <row r="542" spans="1:5" ht="25.5" x14ac:dyDescent="0.25">
      <c r="A542" s="1148"/>
      <c r="B542" s="351" t="s">
        <v>980</v>
      </c>
      <c r="C542" s="352">
        <v>61.32</v>
      </c>
      <c r="D542" s="352">
        <v>59.666000000000004</v>
      </c>
      <c r="E542" s="349">
        <f t="shared" si="8"/>
        <v>97.302674494455317</v>
      </c>
    </row>
    <row r="543" spans="1:5" ht="25.5" x14ac:dyDescent="0.25">
      <c r="A543" s="1148"/>
      <c r="B543" s="351" t="s">
        <v>981</v>
      </c>
      <c r="C543" s="352">
        <v>100</v>
      </c>
      <c r="D543" s="352">
        <v>100</v>
      </c>
      <c r="E543" s="349">
        <f t="shared" si="8"/>
        <v>100</v>
      </c>
    </row>
    <row r="544" spans="1:5" x14ac:dyDescent="0.25">
      <c r="A544" s="1148"/>
      <c r="B544" s="351" t="s">
        <v>982</v>
      </c>
      <c r="C544" s="352">
        <v>200</v>
      </c>
      <c r="D544" s="352">
        <v>200</v>
      </c>
      <c r="E544" s="349">
        <f>D544/C544*100</f>
        <v>100</v>
      </c>
    </row>
    <row r="545" spans="1:5" x14ac:dyDescent="0.25">
      <c r="A545" s="1148"/>
      <c r="B545" s="351" t="s">
        <v>983</v>
      </c>
      <c r="C545" s="352">
        <v>50</v>
      </c>
      <c r="D545" s="352">
        <v>50</v>
      </c>
      <c r="E545" s="349">
        <f t="shared" si="8"/>
        <v>100</v>
      </c>
    </row>
    <row r="546" spans="1:5" ht="25.5" x14ac:dyDescent="0.25">
      <c r="A546" s="1148"/>
      <c r="B546" s="351" t="s">
        <v>984</v>
      </c>
      <c r="C546" s="352">
        <v>70</v>
      </c>
      <c r="D546" s="352">
        <v>70</v>
      </c>
      <c r="E546" s="349">
        <f t="shared" si="8"/>
        <v>100</v>
      </c>
    </row>
    <row r="547" spans="1:5" x14ac:dyDescent="0.25">
      <c r="A547" s="1148"/>
      <c r="B547" s="351" t="s">
        <v>985</v>
      </c>
      <c r="C547" s="352">
        <v>20</v>
      </c>
      <c r="D547" s="352">
        <v>20</v>
      </c>
      <c r="E547" s="349">
        <f t="shared" si="8"/>
        <v>100</v>
      </c>
    </row>
    <row r="548" spans="1:5" ht="25.5" x14ac:dyDescent="0.25">
      <c r="A548" s="1148"/>
      <c r="B548" s="351" t="s">
        <v>492</v>
      </c>
      <c r="C548" s="352">
        <v>50</v>
      </c>
      <c r="D548" s="352">
        <v>50</v>
      </c>
      <c r="E548" s="349">
        <f t="shared" si="8"/>
        <v>100</v>
      </c>
    </row>
    <row r="549" spans="1:5" ht="25.5" x14ac:dyDescent="0.25">
      <c r="A549" s="1149"/>
      <c r="B549" s="351" t="s">
        <v>986</v>
      </c>
      <c r="C549" s="352">
        <v>20</v>
      </c>
      <c r="D549" s="352">
        <v>20</v>
      </c>
      <c r="E549" s="349">
        <f t="shared" si="8"/>
        <v>100</v>
      </c>
    </row>
    <row r="550" spans="1:5" x14ac:dyDescent="0.25">
      <c r="A550" s="1150" t="s">
        <v>448</v>
      </c>
      <c r="B550" s="1151"/>
      <c r="C550" s="353">
        <f>SUM(C412:C549)</f>
        <v>167562.72000000003</v>
      </c>
      <c r="D550" s="356">
        <f>SUM(D412:D549)</f>
        <v>161176.03226000001</v>
      </c>
      <c r="E550" s="354">
        <f t="shared" si="8"/>
        <v>96.188479310911148</v>
      </c>
    </row>
    <row r="551" spans="1:5" s="355" customFormat="1" ht="18" customHeight="1" x14ac:dyDescent="0.2">
      <c r="A551" s="1137" t="s">
        <v>987</v>
      </c>
      <c r="B551" s="1138"/>
      <c r="C551" s="1138"/>
      <c r="D551" s="1138"/>
      <c r="E551" s="1139"/>
    </row>
    <row r="552" spans="1:5" ht="25.5" x14ac:dyDescent="0.25">
      <c r="A552" s="560" t="s">
        <v>988</v>
      </c>
      <c r="B552" s="351" t="s">
        <v>989</v>
      </c>
      <c r="C552" s="352">
        <v>110</v>
      </c>
      <c r="D552" s="352">
        <v>110</v>
      </c>
      <c r="E552" s="349">
        <f t="shared" si="8"/>
        <v>100</v>
      </c>
    </row>
    <row r="553" spans="1:5" x14ac:dyDescent="0.25">
      <c r="A553" s="1150" t="s">
        <v>990</v>
      </c>
      <c r="B553" s="1151"/>
      <c r="C553" s="353">
        <f>SUM(C552)</f>
        <v>110</v>
      </c>
      <c r="D553" s="356">
        <f>SUM(D552)</f>
        <v>110</v>
      </c>
      <c r="E553" s="354">
        <f t="shared" si="8"/>
        <v>100</v>
      </c>
    </row>
    <row r="554" spans="1:5" s="355" customFormat="1" ht="18" customHeight="1" x14ac:dyDescent="0.2">
      <c r="A554" s="1137" t="s">
        <v>991</v>
      </c>
      <c r="B554" s="1138"/>
      <c r="C554" s="1138"/>
      <c r="D554" s="1138"/>
      <c r="E554" s="1139"/>
    </row>
    <row r="555" spans="1:5" x14ac:dyDescent="0.25">
      <c r="A555" s="1147" t="s">
        <v>992</v>
      </c>
      <c r="B555" s="351" t="s">
        <v>993</v>
      </c>
      <c r="C555" s="352">
        <v>135</v>
      </c>
      <c r="D555" s="352">
        <v>135</v>
      </c>
      <c r="E555" s="349">
        <f t="shared" si="8"/>
        <v>100</v>
      </c>
    </row>
    <row r="556" spans="1:5" x14ac:dyDescent="0.25">
      <c r="A556" s="1148"/>
      <c r="B556" s="351" t="s">
        <v>994</v>
      </c>
      <c r="C556" s="352">
        <v>50</v>
      </c>
      <c r="D556" s="352">
        <v>50</v>
      </c>
      <c r="E556" s="349">
        <f t="shared" si="8"/>
        <v>100</v>
      </c>
    </row>
    <row r="557" spans="1:5" x14ac:dyDescent="0.25">
      <c r="A557" s="1148"/>
      <c r="B557" s="351" t="s">
        <v>705</v>
      </c>
      <c r="C557" s="352">
        <v>199</v>
      </c>
      <c r="D557" s="352">
        <v>199</v>
      </c>
      <c r="E557" s="349">
        <f t="shared" si="8"/>
        <v>100</v>
      </c>
    </row>
    <row r="558" spans="1:5" x14ac:dyDescent="0.25">
      <c r="A558" s="1148"/>
      <c r="B558" s="351" t="s">
        <v>995</v>
      </c>
      <c r="C558" s="352">
        <v>150</v>
      </c>
      <c r="D558" s="352">
        <v>150</v>
      </c>
      <c r="E558" s="349">
        <f t="shared" si="8"/>
        <v>100</v>
      </c>
    </row>
    <row r="559" spans="1:5" x14ac:dyDescent="0.25">
      <c r="A559" s="1148"/>
      <c r="B559" s="351" t="s">
        <v>996</v>
      </c>
      <c r="C559" s="352">
        <v>40</v>
      </c>
      <c r="D559" s="352">
        <v>40</v>
      </c>
      <c r="E559" s="349">
        <f t="shared" si="8"/>
        <v>100</v>
      </c>
    </row>
    <row r="560" spans="1:5" ht="25.5" x14ac:dyDescent="0.25">
      <c r="A560" s="1148"/>
      <c r="B560" s="351" t="s">
        <v>503</v>
      </c>
      <c r="C560" s="352">
        <v>48</v>
      </c>
      <c r="D560" s="352">
        <v>48</v>
      </c>
      <c r="E560" s="349">
        <f t="shared" si="8"/>
        <v>100</v>
      </c>
    </row>
    <row r="561" spans="1:5" x14ac:dyDescent="0.25">
      <c r="A561" s="1149"/>
      <c r="B561" s="351" t="s">
        <v>489</v>
      </c>
      <c r="C561" s="352">
        <v>86</v>
      </c>
      <c r="D561" s="352">
        <v>86</v>
      </c>
      <c r="E561" s="349">
        <f t="shared" si="8"/>
        <v>100</v>
      </c>
    </row>
    <row r="562" spans="1:5" x14ac:dyDescent="0.25">
      <c r="A562" s="1147" t="s">
        <v>997</v>
      </c>
      <c r="B562" s="351" t="s">
        <v>998</v>
      </c>
      <c r="C562" s="352">
        <v>150</v>
      </c>
      <c r="D562" s="352">
        <v>150</v>
      </c>
      <c r="E562" s="349">
        <f t="shared" si="8"/>
        <v>100</v>
      </c>
    </row>
    <row r="563" spans="1:5" x14ac:dyDescent="0.25">
      <c r="A563" s="1149"/>
      <c r="B563" s="351" t="s">
        <v>821</v>
      </c>
      <c r="C563" s="352">
        <v>104</v>
      </c>
      <c r="D563" s="352">
        <v>104</v>
      </c>
      <c r="E563" s="349">
        <f t="shared" si="8"/>
        <v>100</v>
      </c>
    </row>
    <row r="564" spans="1:5" x14ac:dyDescent="0.25">
      <c r="A564" s="560" t="s">
        <v>999</v>
      </c>
      <c r="B564" s="351" t="s">
        <v>568</v>
      </c>
      <c r="C564" s="352">
        <v>5000</v>
      </c>
      <c r="D564" s="352">
        <v>5000</v>
      </c>
      <c r="E564" s="349">
        <f t="shared" si="8"/>
        <v>100</v>
      </c>
    </row>
    <row r="565" spans="1:5" ht="25.5" x14ac:dyDescent="0.25">
      <c r="A565" s="560" t="s">
        <v>1000</v>
      </c>
      <c r="B565" s="351" t="s">
        <v>489</v>
      </c>
      <c r="C565" s="352">
        <v>350</v>
      </c>
      <c r="D565" s="352">
        <v>350</v>
      </c>
      <c r="E565" s="349">
        <f t="shared" si="8"/>
        <v>100</v>
      </c>
    </row>
    <row r="566" spans="1:5" ht="25.5" x14ac:dyDescent="0.25">
      <c r="A566" s="560" t="s">
        <v>1001</v>
      </c>
      <c r="B566" s="351" t="s">
        <v>568</v>
      </c>
      <c r="C566" s="352">
        <v>709</v>
      </c>
      <c r="D566" s="352">
        <v>708.1</v>
      </c>
      <c r="E566" s="349">
        <f t="shared" si="8"/>
        <v>99.873060648801129</v>
      </c>
    </row>
    <row r="567" spans="1:5" ht="25.5" x14ac:dyDescent="0.25">
      <c r="A567" s="1147" t="s">
        <v>1002</v>
      </c>
      <c r="B567" s="351" t="s">
        <v>1003</v>
      </c>
      <c r="C567" s="352">
        <v>100</v>
      </c>
      <c r="D567" s="352">
        <v>100</v>
      </c>
      <c r="E567" s="349">
        <f t="shared" si="8"/>
        <v>100</v>
      </c>
    </row>
    <row r="568" spans="1:5" ht="25.5" x14ac:dyDescent="0.25">
      <c r="A568" s="1148"/>
      <c r="B568" s="351" t="s">
        <v>1004</v>
      </c>
      <c r="C568" s="352">
        <v>115.5</v>
      </c>
      <c r="D568" s="352">
        <v>115.5</v>
      </c>
      <c r="E568" s="349">
        <f t="shared" si="8"/>
        <v>100</v>
      </c>
    </row>
    <row r="569" spans="1:5" ht="25.5" x14ac:dyDescent="0.25">
      <c r="A569" s="1148"/>
      <c r="B569" s="351" t="s">
        <v>1005</v>
      </c>
      <c r="C569" s="352">
        <v>60</v>
      </c>
      <c r="D569" s="352">
        <v>60</v>
      </c>
      <c r="E569" s="349">
        <f t="shared" si="8"/>
        <v>100</v>
      </c>
    </row>
    <row r="570" spans="1:5" x14ac:dyDescent="0.25">
      <c r="A570" s="1148"/>
      <c r="B570" s="351" t="s">
        <v>1006</v>
      </c>
      <c r="C570" s="352">
        <v>18</v>
      </c>
      <c r="D570" s="352">
        <v>18</v>
      </c>
      <c r="E570" s="349">
        <f t="shared" si="8"/>
        <v>100</v>
      </c>
    </row>
    <row r="571" spans="1:5" x14ac:dyDescent="0.25">
      <c r="A571" s="1148"/>
      <c r="B571" s="351" t="s">
        <v>1007</v>
      </c>
      <c r="C571" s="352">
        <v>47</v>
      </c>
      <c r="D571" s="352">
        <v>47</v>
      </c>
      <c r="E571" s="349">
        <f t="shared" si="8"/>
        <v>100</v>
      </c>
    </row>
    <row r="572" spans="1:5" x14ac:dyDescent="0.25">
      <c r="A572" s="1148"/>
      <c r="B572" s="351" t="s">
        <v>1008</v>
      </c>
      <c r="C572" s="352">
        <v>56</v>
      </c>
      <c r="D572" s="352">
        <v>56</v>
      </c>
      <c r="E572" s="349">
        <f t="shared" si="8"/>
        <v>100</v>
      </c>
    </row>
    <row r="573" spans="1:5" x14ac:dyDescent="0.25">
      <c r="A573" s="1148"/>
      <c r="B573" s="351" t="s">
        <v>1009</v>
      </c>
      <c r="C573" s="352">
        <v>92.5</v>
      </c>
      <c r="D573" s="352">
        <v>92.5</v>
      </c>
      <c r="E573" s="349">
        <f t="shared" si="8"/>
        <v>100</v>
      </c>
    </row>
    <row r="574" spans="1:5" x14ac:dyDescent="0.25">
      <c r="A574" s="1148"/>
      <c r="B574" s="351" t="s">
        <v>489</v>
      </c>
      <c r="C574" s="352">
        <v>25</v>
      </c>
      <c r="D574" s="352">
        <v>25</v>
      </c>
      <c r="E574" s="349">
        <f t="shared" si="8"/>
        <v>100</v>
      </c>
    </row>
    <row r="575" spans="1:5" ht="25.5" x14ac:dyDescent="0.25">
      <c r="A575" s="1149"/>
      <c r="B575" s="351" t="s">
        <v>1010</v>
      </c>
      <c r="C575" s="352">
        <v>15</v>
      </c>
      <c r="D575" s="352">
        <v>15</v>
      </c>
      <c r="E575" s="349">
        <f t="shared" si="8"/>
        <v>100</v>
      </c>
    </row>
    <row r="576" spans="1:5" x14ac:dyDescent="0.25">
      <c r="A576" s="1150" t="s">
        <v>452</v>
      </c>
      <c r="B576" s="1151"/>
      <c r="C576" s="353">
        <f>SUM(C555:C575)</f>
        <v>7550</v>
      </c>
      <c r="D576" s="353">
        <f>SUM(D555:D575)</f>
        <v>7549.1</v>
      </c>
      <c r="E576" s="354">
        <f t="shared" si="8"/>
        <v>99.98807947019867</v>
      </c>
    </row>
    <row r="577" spans="1:5" s="355" customFormat="1" ht="18" customHeight="1" x14ac:dyDescent="0.2">
      <c r="A577" s="1137" t="s">
        <v>1011</v>
      </c>
      <c r="B577" s="1138"/>
      <c r="C577" s="1138"/>
      <c r="D577" s="1138"/>
      <c r="E577" s="1139"/>
    </row>
    <row r="578" spans="1:5" x14ac:dyDescent="0.25">
      <c r="A578" s="1147" t="s">
        <v>1012</v>
      </c>
      <c r="B578" s="351" t="s">
        <v>1013</v>
      </c>
      <c r="C578" s="352">
        <v>1000</v>
      </c>
      <c r="D578" s="352">
        <v>1000</v>
      </c>
      <c r="E578" s="349">
        <f t="shared" si="8"/>
        <v>100</v>
      </c>
    </row>
    <row r="579" spans="1:5" x14ac:dyDescent="0.25">
      <c r="A579" s="1149"/>
      <c r="B579" s="351" t="s">
        <v>1014</v>
      </c>
      <c r="C579" s="352">
        <v>1000</v>
      </c>
      <c r="D579" s="352">
        <v>1000</v>
      </c>
      <c r="E579" s="349">
        <f t="shared" si="8"/>
        <v>100</v>
      </c>
    </row>
    <row r="580" spans="1:5" x14ac:dyDescent="0.25">
      <c r="A580" s="1147" t="s">
        <v>1015</v>
      </c>
      <c r="B580" s="351" t="s">
        <v>1016</v>
      </c>
      <c r="C580" s="352">
        <v>150</v>
      </c>
      <c r="D580" s="352">
        <v>150</v>
      </c>
      <c r="E580" s="349">
        <f t="shared" si="8"/>
        <v>100</v>
      </c>
    </row>
    <row r="581" spans="1:5" x14ac:dyDescent="0.25">
      <c r="A581" s="1149"/>
      <c r="B581" s="351" t="s">
        <v>1017</v>
      </c>
      <c r="C581" s="352">
        <v>150</v>
      </c>
      <c r="D581" s="352">
        <v>150</v>
      </c>
      <c r="E581" s="349">
        <f t="shared" si="8"/>
        <v>100</v>
      </c>
    </row>
    <row r="582" spans="1:5" ht="25.5" x14ac:dyDescent="0.25">
      <c r="A582" s="560" t="s">
        <v>1018</v>
      </c>
      <c r="B582" s="351" t="s">
        <v>595</v>
      </c>
      <c r="C582" s="352">
        <v>1036.6400000000001</v>
      </c>
      <c r="D582" s="352">
        <v>674.13199999999995</v>
      </c>
      <c r="E582" s="349">
        <f t="shared" si="8"/>
        <v>65.030483099243696</v>
      </c>
    </row>
    <row r="583" spans="1:5" x14ac:dyDescent="0.25">
      <c r="A583" s="1147" t="s">
        <v>1019</v>
      </c>
      <c r="B583" s="351" t="s">
        <v>1020</v>
      </c>
      <c r="C583" s="352">
        <v>1100</v>
      </c>
      <c r="D583" s="352">
        <v>1100</v>
      </c>
      <c r="E583" s="349">
        <f t="shared" si="8"/>
        <v>100</v>
      </c>
    </row>
    <row r="584" spans="1:5" x14ac:dyDescent="0.25">
      <c r="A584" s="1149"/>
      <c r="B584" s="351" t="s">
        <v>1021</v>
      </c>
      <c r="C584" s="352">
        <v>200</v>
      </c>
      <c r="D584" s="352">
        <v>200</v>
      </c>
      <c r="E584" s="349">
        <f t="shared" si="8"/>
        <v>100</v>
      </c>
    </row>
    <row r="585" spans="1:5" x14ac:dyDescent="0.25">
      <c r="A585" s="1147" t="s">
        <v>1022</v>
      </c>
      <c r="B585" s="351" t="s">
        <v>1023</v>
      </c>
      <c r="C585" s="352">
        <v>85</v>
      </c>
      <c r="D585" s="352">
        <v>85</v>
      </c>
      <c r="E585" s="349">
        <f t="shared" si="8"/>
        <v>100</v>
      </c>
    </row>
    <row r="586" spans="1:5" ht="25.5" x14ac:dyDescent="0.25">
      <c r="A586" s="1149"/>
      <c r="B586" s="351" t="s">
        <v>492</v>
      </c>
      <c r="C586" s="352">
        <v>200</v>
      </c>
      <c r="D586" s="352">
        <v>200</v>
      </c>
      <c r="E586" s="349">
        <f t="shared" si="8"/>
        <v>100</v>
      </c>
    </row>
    <row r="587" spans="1:5" ht="25.5" x14ac:dyDescent="0.25">
      <c r="A587" s="560" t="s">
        <v>1024</v>
      </c>
      <c r="B587" s="351" t="s">
        <v>1025</v>
      </c>
      <c r="C587" s="352">
        <v>3000</v>
      </c>
      <c r="D587" s="352">
        <v>3000</v>
      </c>
      <c r="E587" s="349">
        <f t="shared" si="8"/>
        <v>100</v>
      </c>
    </row>
    <row r="588" spans="1:5" x14ac:dyDescent="0.25">
      <c r="A588" s="560" t="s">
        <v>1026</v>
      </c>
      <c r="B588" s="351" t="s">
        <v>1027</v>
      </c>
      <c r="C588" s="352">
        <v>800</v>
      </c>
      <c r="D588" s="352">
        <v>800</v>
      </c>
      <c r="E588" s="349">
        <f t="shared" si="8"/>
        <v>100</v>
      </c>
    </row>
    <row r="589" spans="1:5" x14ac:dyDescent="0.25">
      <c r="A589" s="560" t="s">
        <v>1028</v>
      </c>
      <c r="B589" s="351" t="s">
        <v>568</v>
      </c>
      <c r="C589" s="352">
        <v>1500</v>
      </c>
      <c r="D589" s="352">
        <v>1500</v>
      </c>
      <c r="E589" s="349">
        <f t="shared" si="8"/>
        <v>100</v>
      </c>
    </row>
    <row r="590" spans="1:5" ht="25.5" x14ac:dyDescent="0.25">
      <c r="A590" s="1147" t="s">
        <v>1029</v>
      </c>
      <c r="B590" s="351" t="s">
        <v>1030</v>
      </c>
      <c r="C590" s="352">
        <v>80</v>
      </c>
      <c r="D590" s="352">
        <v>80</v>
      </c>
      <c r="E590" s="349">
        <f t="shared" si="8"/>
        <v>100</v>
      </c>
    </row>
    <row r="591" spans="1:5" ht="25.5" x14ac:dyDescent="0.25">
      <c r="A591" s="1148"/>
      <c r="B591" s="351" t="s">
        <v>1031</v>
      </c>
      <c r="C591" s="352">
        <v>50</v>
      </c>
      <c r="D591" s="352">
        <v>50</v>
      </c>
      <c r="E591" s="349">
        <f t="shared" si="8"/>
        <v>100</v>
      </c>
    </row>
    <row r="592" spans="1:5" ht="25.5" x14ac:dyDescent="0.25">
      <c r="A592" s="1148"/>
      <c r="B592" s="351" t="s">
        <v>1032</v>
      </c>
      <c r="C592" s="352">
        <v>10</v>
      </c>
      <c r="D592" s="352">
        <v>10</v>
      </c>
      <c r="E592" s="349">
        <f t="shared" si="8"/>
        <v>100</v>
      </c>
    </row>
    <row r="593" spans="1:5" ht="25.5" x14ac:dyDescent="0.25">
      <c r="A593" s="1148"/>
      <c r="B593" s="351" t="s">
        <v>1033</v>
      </c>
      <c r="C593" s="352">
        <v>190</v>
      </c>
      <c r="D593" s="352">
        <v>190</v>
      </c>
      <c r="E593" s="349">
        <f t="shared" si="8"/>
        <v>100</v>
      </c>
    </row>
    <row r="594" spans="1:5" x14ac:dyDescent="0.25">
      <c r="A594" s="1148"/>
      <c r="B594" s="351" t="s">
        <v>1034</v>
      </c>
      <c r="C594" s="352">
        <v>52.5</v>
      </c>
      <c r="D594" s="352">
        <v>52.5</v>
      </c>
      <c r="E594" s="349">
        <f t="shared" si="8"/>
        <v>100</v>
      </c>
    </row>
    <row r="595" spans="1:5" x14ac:dyDescent="0.25">
      <c r="A595" s="1149"/>
      <c r="B595" s="351" t="s">
        <v>1035</v>
      </c>
      <c r="C595" s="352">
        <v>130</v>
      </c>
      <c r="D595" s="352">
        <v>130</v>
      </c>
      <c r="E595" s="349">
        <f t="shared" si="8"/>
        <v>100</v>
      </c>
    </row>
    <row r="596" spans="1:5" x14ac:dyDescent="0.25">
      <c r="A596" s="1147" t="s">
        <v>1036</v>
      </c>
      <c r="B596" s="351" t="s">
        <v>1037</v>
      </c>
      <c r="C596" s="352">
        <v>25</v>
      </c>
      <c r="D596" s="352">
        <v>25</v>
      </c>
      <c r="E596" s="349">
        <f t="shared" si="8"/>
        <v>100</v>
      </c>
    </row>
    <row r="597" spans="1:5" x14ac:dyDescent="0.25">
      <c r="A597" s="1148"/>
      <c r="B597" s="351" t="s">
        <v>1038</v>
      </c>
      <c r="C597" s="352">
        <v>55</v>
      </c>
      <c r="D597" s="352">
        <v>55</v>
      </c>
      <c r="E597" s="349">
        <f t="shared" si="8"/>
        <v>100</v>
      </c>
    </row>
    <row r="598" spans="1:5" x14ac:dyDescent="0.25">
      <c r="A598" s="1148"/>
      <c r="B598" s="351" t="s">
        <v>1039</v>
      </c>
      <c r="C598" s="352">
        <v>200</v>
      </c>
      <c r="D598" s="352">
        <v>200</v>
      </c>
      <c r="E598" s="349">
        <f t="shared" ref="E598:E624" si="9">D598/C598*100</f>
        <v>100</v>
      </c>
    </row>
    <row r="599" spans="1:5" x14ac:dyDescent="0.25">
      <c r="A599" s="1148"/>
      <c r="B599" s="351" t="s">
        <v>1040</v>
      </c>
      <c r="C599" s="352">
        <v>30</v>
      </c>
      <c r="D599" s="352">
        <v>30</v>
      </c>
      <c r="E599" s="349">
        <f t="shared" si="9"/>
        <v>100</v>
      </c>
    </row>
    <row r="600" spans="1:5" ht="25.5" x14ac:dyDescent="0.25">
      <c r="A600" s="1148"/>
      <c r="B600" s="351" t="s">
        <v>1041</v>
      </c>
      <c r="C600" s="352">
        <v>25</v>
      </c>
      <c r="D600" s="352">
        <v>25</v>
      </c>
      <c r="E600" s="349">
        <f t="shared" si="9"/>
        <v>100</v>
      </c>
    </row>
    <row r="601" spans="1:5" ht="38.25" x14ac:dyDescent="0.25">
      <c r="A601" s="1148"/>
      <c r="B601" s="351" t="s">
        <v>1042</v>
      </c>
      <c r="C601" s="352">
        <v>25</v>
      </c>
      <c r="D601" s="352">
        <v>25</v>
      </c>
      <c r="E601" s="349">
        <f t="shared" si="9"/>
        <v>100</v>
      </c>
    </row>
    <row r="602" spans="1:5" ht="25.5" x14ac:dyDescent="0.25">
      <c r="A602" s="1148"/>
      <c r="B602" s="351" t="s">
        <v>1043</v>
      </c>
      <c r="C602" s="352">
        <v>25</v>
      </c>
      <c r="D602" s="352">
        <v>25</v>
      </c>
      <c r="E602" s="349">
        <f t="shared" si="9"/>
        <v>100</v>
      </c>
    </row>
    <row r="603" spans="1:5" ht="25.5" x14ac:dyDescent="0.25">
      <c r="A603" s="1148"/>
      <c r="B603" s="351" t="s">
        <v>1044</v>
      </c>
      <c r="C603" s="352">
        <v>25</v>
      </c>
      <c r="D603" s="352">
        <v>25</v>
      </c>
      <c r="E603" s="349">
        <f t="shared" si="9"/>
        <v>100</v>
      </c>
    </row>
    <row r="604" spans="1:5" ht="25.5" x14ac:dyDescent="0.25">
      <c r="A604" s="1148"/>
      <c r="B604" s="351" t="s">
        <v>1045</v>
      </c>
      <c r="C604" s="352">
        <v>150</v>
      </c>
      <c r="D604" s="352">
        <v>150</v>
      </c>
      <c r="E604" s="349">
        <f t="shared" si="9"/>
        <v>100</v>
      </c>
    </row>
    <row r="605" spans="1:5" ht="25.5" x14ac:dyDescent="0.25">
      <c r="A605" s="1148"/>
      <c r="B605" s="351" t="s">
        <v>1046</v>
      </c>
      <c r="C605" s="352">
        <v>40</v>
      </c>
      <c r="D605" s="352">
        <v>40</v>
      </c>
      <c r="E605" s="349">
        <f t="shared" si="9"/>
        <v>100</v>
      </c>
    </row>
    <row r="606" spans="1:5" ht="38.25" x14ac:dyDescent="0.25">
      <c r="A606" s="1148"/>
      <c r="B606" s="351" t="s">
        <v>1047</v>
      </c>
      <c r="C606" s="352">
        <v>190.94</v>
      </c>
      <c r="D606" s="352">
        <v>190.93899999999999</v>
      </c>
      <c r="E606" s="349">
        <f t="shared" si="9"/>
        <v>99.999476275269714</v>
      </c>
    </row>
    <row r="607" spans="1:5" x14ac:dyDescent="0.25">
      <c r="A607" s="1148"/>
      <c r="B607" s="351" t="s">
        <v>1048</v>
      </c>
      <c r="C607" s="352">
        <v>50</v>
      </c>
      <c r="D607" s="352">
        <v>50</v>
      </c>
      <c r="E607" s="349">
        <f t="shared" si="9"/>
        <v>100</v>
      </c>
    </row>
    <row r="608" spans="1:5" ht="25.5" x14ac:dyDescent="0.25">
      <c r="A608" s="1148"/>
      <c r="B608" s="351" t="s">
        <v>1049</v>
      </c>
      <c r="C608" s="352">
        <v>100</v>
      </c>
      <c r="D608" s="352">
        <v>100</v>
      </c>
      <c r="E608" s="349">
        <f t="shared" si="9"/>
        <v>100</v>
      </c>
    </row>
    <row r="609" spans="1:5" ht="25.5" x14ac:dyDescent="0.25">
      <c r="A609" s="1148"/>
      <c r="B609" s="351" t="s">
        <v>1050</v>
      </c>
      <c r="C609" s="352">
        <v>200</v>
      </c>
      <c r="D609" s="352">
        <v>200</v>
      </c>
      <c r="E609" s="349">
        <f t="shared" si="9"/>
        <v>100</v>
      </c>
    </row>
    <row r="610" spans="1:5" x14ac:dyDescent="0.25">
      <c r="A610" s="1148"/>
      <c r="B610" s="351" t="s">
        <v>1051</v>
      </c>
      <c r="C610" s="352">
        <v>405</v>
      </c>
      <c r="D610" s="352">
        <v>200</v>
      </c>
      <c r="E610" s="349">
        <f t="shared" si="9"/>
        <v>49.382716049382715</v>
      </c>
    </row>
    <row r="611" spans="1:5" x14ac:dyDescent="0.25">
      <c r="A611" s="1148"/>
      <c r="B611" s="351" t="s">
        <v>908</v>
      </c>
      <c r="C611" s="352">
        <v>50</v>
      </c>
      <c r="D611" s="352">
        <v>50</v>
      </c>
      <c r="E611" s="349">
        <f t="shared" si="9"/>
        <v>100</v>
      </c>
    </row>
    <row r="612" spans="1:5" ht="25.5" x14ac:dyDescent="0.25">
      <c r="A612" s="1148"/>
      <c r="B612" s="351" t="s">
        <v>472</v>
      </c>
      <c r="C612" s="352">
        <v>30</v>
      </c>
      <c r="D612" s="352">
        <v>30</v>
      </c>
      <c r="E612" s="349">
        <f t="shared" si="9"/>
        <v>100</v>
      </c>
    </row>
    <row r="613" spans="1:5" ht="25.5" x14ac:dyDescent="0.25">
      <c r="A613" s="1148"/>
      <c r="B613" s="351" t="s">
        <v>1052</v>
      </c>
      <c r="C613" s="352">
        <v>105</v>
      </c>
      <c r="D613" s="352">
        <v>105</v>
      </c>
      <c r="E613" s="349">
        <f t="shared" si="9"/>
        <v>100</v>
      </c>
    </row>
    <row r="614" spans="1:5" x14ac:dyDescent="0.25">
      <c r="A614" s="1149"/>
      <c r="B614" s="351" t="s">
        <v>1053</v>
      </c>
      <c r="C614" s="352">
        <v>800</v>
      </c>
      <c r="D614" s="352">
        <v>800</v>
      </c>
      <c r="E614" s="349">
        <f t="shared" si="9"/>
        <v>100</v>
      </c>
    </row>
    <row r="615" spans="1:5" x14ac:dyDescent="0.25">
      <c r="A615" s="1144" t="s">
        <v>1054</v>
      </c>
      <c r="B615" s="347" t="s">
        <v>1055</v>
      </c>
      <c r="C615" s="348">
        <v>180</v>
      </c>
      <c r="D615" s="348">
        <v>180</v>
      </c>
      <c r="E615" s="349">
        <f>D615/C615*100</f>
        <v>100</v>
      </c>
    </row>
    <row r="616" spans="1:5" ht="25.5" x14ac:dyDescent="0.25">
      <c r="A616" s="1145"/>
      <c r="B616" s="347" t="s">
        <v>1056</v>
      </c>
      <c r="C616" s="348">
        <v>200</v>
      </c>
      <c r="D616" s="348">
        <v>200</v>
      </c>
      <c r="E616" s="349">
        <f>D616/C616*100</f>
        <v>100</v>
      </c>
    </row>
    <row r="617" spans="1:5" ht="25.5" x14ac:dyDescent="0.25">
      <c r="A617" s="1145"/>
      <c r="B617" s="347" t="s">
        <v>1057</v>
      </c>
      <c r="C617" s="348">
        <v>80</v>
      </c>
      <c r="D617" s="348">
        <v>79.882999999999996</v>
      </c>
      <c r="E617" s="349">
        <f>D617/C617*100</f>
        <v>99.853749999999991</v>
      </c>
    </row>
    <row r="618" spans="1:5" ht="25.5" x14ac:dyDescent="0.25">
      <c r="A618" s="1146"/>
      <c r="B618" s="347" t="s">
        <v>1058</v>
      </c>
      <c r="C618" s="348">
        <v>200</v>
      </c>
      <c r="D618" s="348">
        <v>200</v>
      </c>
      <c r="E618" s="349">
        <f>D618/C618*100</f>
        <v>100</v>
      </c>
    </row>
    <row r="619" spans="1:5" x14ac:dyDescent="0.25">
      <c r="A619" s="1150" t="s">
        <v>462</v>
      </c>
      <c r="B619" s="1151"/>
      <c r="C619" s="357">
        <f>SUM(C578:C618)</f>
        <v>13925.08</v>
      </c>
      <c r="D619" s="357">
        <f>SUM(D578:D618)</f>
        <v>13357.454</v>
      </c>
      <c r="E619" s="354">
        <f t="shared" si="9"/>
        <v>95.923714621388172</v>
      </c>
    </row>
    <row r="620" spans="1:5" s="355" customFormat="1" ht="18" customHeight="1" x14ac:dyDescent="0.2">
      <c r="A620" s="1137" t="s">
        <v>1059</v>
      </c>
      <c r="B620" s="1138"/>
      <c r="C620" s="1138"/>
      <c r="D620" s="1138"/>
      <c r="E620" s="1139"/>
    </row>
    <row r="621" spans="1:5" ht="38.25" x14ac:dyDescent="0.25">
      <c r="A621" s="559" t="s">
        <v>1060</v>
      </c>
      <c r="B621" s="347" t="s">
        <v>1061</v>
      </c>
      <c r="C621" s="348">
        <v>650</v>
      </c>
      <c r="D621" s="348">
        <v>650</v>
      </c>
      <c r="E621" s="349">
        <f t="shared" si="9"/>
        <v>100</v>
      </c>
    </row>
    <row r="622" spans="1:5" x14ac:dyDescent="0.25">
      <c r="A622" s="559" t="s">
        <v>1062</v>
      </c>
      <c r="B622" s="347" t="s">
        <v>727</v>
      </c>
      <c r="C622" s="348">
        <v>150</v>
      </c>
      <c r="D622" s="348">
        <v>150</v>
      </c>
      <c r="E622" s="349">
        <f t="shared" si="9"/>
        <v>100</v>
      </c>
    </row>
    <row r="623" spans="1:5" x14ac:dyDescent="0.25">
      <c r="A623" s="1150" t="s">
        <v>1063</v>
      </c>
      <c r="B623" s="1151"/>
      <c r="C623" s="357">
        <f>SUM(C621:C622)</f>
        <v>800</v>
      </c>
      <c r="D623" s="357">
        <f>SUM(D621:D622)</f>
        <v>800</v>
      </c>
      <c r="E623" s="354">
        <f t="shared" si="9"/>
        <v>100</v>
      </c>
    </row>
    <row r="624" spans="1:5" ht="21" customHeight="1" thickBot="1" x14ac:dyDescent="0.3">
      <c r="A624" s="1152" t="s">
        <v>463</v>
      </c>
      <c r="B624" s="1153"/>
      <c r="C624" s="561">
        <f>C30+C623+C114+C265+C276+C309+C363+C410+C550+C553+C576+C619</f>
        <v>503209.46</v>
      </c>
      <c r="D624" s="561">
        <f>D30+D623+D114+D265+D276+D309+D363+D410+D550+D553+D576+D619</f>
        <v>391164.29560000007</v>
      </c>
      <c r="E624" s="562">
        <f t="shared" si="9"/>
        <v>77.733891489241884</v>
      </c>
    </row>
  </sheetData>
  <mergeCells count="65">
    <mergeCell ref="A615:A618"/>
    <mergeCell ref="A619:B619"/>
    <mergeCell ref="A620:E620"/>
    <mergeCell ref="A623:B623"/>
    <mergeCell ref="A624:B624"/>
    <mergeCell ref="A596:A614"/>
    <mergeCell ref="A554:E554"/>
    <mergeCell ref="A555:A561"/>
    <mergeCell ref="A562:A563"/>
    <mergeCell ref="A567:A575"/>
    <mergeCell ref="A576:B576"/>
    <mergeCell ref="A577:E577"/>
    <mergeCell ref="A578:A579"/>
    <mergeCell ref="A580:A581"/>
    <mergeCell ref="A583:A584"/>
    <mergeCell ref="A585:A586"/>
    <mergeCell ref="A590:A595"/>
    <mergeCell ref="A553:B553"/>
    <mergeCell ref="A410:B410"/>
    <mergeCell ref="A411:E411"/>
    <mergeCell ref="A413:A415"/>
    <mergeCell ref="A417:A423"/>
    <mergeCell ref="A424:A506"/>
    <mergeCell ref="A508:A515"/>
    <mergeCell ref="A516:A517"/>
    <mergeCell ref="A519:A536"/>
    <mergeCell ref="A537:A549"/>
    <mergeCell ref="A550:B550"/>
    <mergeCell ref="A551:E551"/>
    <mergeCell ref="A403:A409"/>
    <mergeCell ref="A278:A280"/>
    <mergeCell ref="A281:A302"/>
    <mergeCell ref="A304:A308"/>
    <mergeCell ref="A309:B309"/>
    <mergeCell ref="A310:E310"/>
    <mergeCell ref="A312:A359"/>
    <mergeCell ref="A363:B363"/>
    <mergeCell ref="A364:E364"/>
    <mergeCell ref="A365:A381"/>
    <mergeCell ref="A382:A390"/>
    <mergeCell ref="A393:A402"/>
    <mergeCell ref="A277:E277"/>
    <mergeCell ref="A116:A128"/>
    <mergeCell ref="A130:A169"/>
    <mergeCell ref="A170:A173"/>
    <mergeCell ref="A174:A188"/>
    <mergeCell ref="A189:A254"/>
    <mergeCell ref="A255:A264"/>
    <mergeCell ref="A265:B265"/>
    <mergeCell ref="A266:E266"/>
    <mergeCell ref="A267:A272"/>
    <mergeCell ref="A273:A275"/>
    <mergeCell ref="A276:B276"/>
    <mergeCell ref="A115:E115"/>
    <mergeCell ref="A2:E2"/>
    <mergeCell ref="A4:E4"/>
    <mergeCell ref="A8:E8"/>
    <mergeCell ref="A11:A17"/>
    <mergeCell ref="A18:A29"/>
    <mergeCell ref="A30:B30"/>
    <mergeCell ref="A31:E31"/>
    <mergeCell ref="A34:A42"/>
    <mergeCell ref="A44:A106"/>
    <mergeCell ref="A108:A113"/>
    <mergeCell ref="A114:B114"/>
  </mergeCells>
  <pageMargins left="0.39370078740157483" right="0.39370078740157483" top="0.59055118110236227" bottom="0.39370078740157483" header="0.31496062992125984" footer="0.11811023622047245"/>
  <pageSetup paperSize="9" scale="82" firstPageNumber="236" fitToHeight="0" orientation="portrait" useFirstPageNumber="1" r:id="rId1"/>
  <headerFooter>
    <oddHeader>&amp;L&amp;"Tahoma,Kurzíva"Závěrečný účet za rok 2019&amp;R&amp;"Tahoma,Kurzíva"Tabulka č. 5</oddHeader>
    <oddFooter>&amp;C&amp;"Tahoma,Obyčejné"&amp;P</oddFooter>
  </headerFooter>
  <rowBreaks count="3" manualBreakCount="3">
    <brk id="410" max="16383" man="1"/>
    <brk id="504" max="16383" man="1"/>
    <brk id="5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24F98-3543-4FF0-809C-EC12C3D9DA69}">
  <sheetPr>
    <pageSetUpPr fitToPage="1"/>
  </sheetPr>
  <dimension ref="A1:J151"/>
  <sheetViews>
    <sheetView topLeftCell="B1" zoomScaleNormal="100" zoomScaleSheetLayoutView="100" workbookViewId="0">
      <selection activeCell="L3" sqref="L3"/>
    </sheetView>
  </sheetViews>
  <sheetFormatPr defaultColWidth="9.140625" defaultRowHeight="12.75" x14ac:dyDescent="0.2"/>
  <cols>
    <col min="1" max="1" width="8.140625" style="443" hidden="1" customWidth="1"/>
    <col min="2" max="2" width="47.5703125" style="443" customWidth="1"/>
    <col min="3" max="3" width="13.5703125" style="443" customWidth="1"/>
    <col min="4" max="8" width="11.28515625" style="443" customWidth="1"/>
    <col min="9" max="10" width="10.85546875" style="443" customWidth="1"/>
    <col min="11" max="16384" width="9.140625" style="416"/>
  </cols>
  <sheetData>
    <row r="1" spans="1:10" ht="34.5" customHeight="1" x14ac:dyDescent="0.2">
      <c r="A1" s="415"/>
      <c r="B1" s="1154" t="s">
        <v>1295</v>
      </c>
      <c r="C1" s="1154"/>
      <c r="D1" s="1154"/>
      <c r="E1" s="1154"/>
      <c r="F1" s="1154"/>
      <c r="G1" s="1154"/>
      <c r="H1" s="1154"/>
      <c r="I1" s="1154"/>
      <c r="J1" s="1154"/>
    </row>
    <row r="2" spans="1:10" ht="13.5" thickBot="1" x14ac:dyDescent="0.25">
      <c r="A2" s="417"/>
      <c r="B2" s="417"/>
      <c r="C2" s="418"/>
      <c r="D2" s="418"/>
      <c r="E2" s="418"/>
      <c r="F2" s="418"/>
      <c r="G2" s="418"/>
      <c r="H2" s="418"/>
      <c r="I2" s="418"/>
      <c r="J2" s="419" t="s">
        <v>2</v>
      </c>
    </row>
    <row r="3" spans="1:10" ht="13.5" customHeight="1" x14ac:dyDescent="0.2">
      <c r="A3" s="420"/>
      <c r="B3" s="1155" t="s">
        <v>1067</v>
      </c>
      <c r="C3" s="1157" t="s">
        <v>1296</v>
      </c>
      <c r="D3" s="1159" t="s">
        <v>1297</v>
      </c>
      <c r="E3" s="1159"/>
      <c r="F3" s="1159"/>
      <c r="G3" s="1159"/>
      <c r="H3" s="1160"/>
      <c r="I3" s="1161" t="s">
        <v>1298</v>
      </c>
      <c r="J3" s="1163" t="s">
        <v>1299</v>
      </c>
    </row>
    <row r="4" spans="1:10" ht="33" customHeight="1" thickBot="1" x14ac:dyDescent="0.25">
      <c r="A4" s="421" t="s">
        <v>1300</v>
      </c>
      <c r="B4" s="1156"/>
      <c r="C4" s="1158"/>
      <c r="D4" s="422">
        <v>2015</v>
      </c>
      <c r="E4" s="422">
        <v>2016</v>
      </c>
      <c r="F4" s="422">
        <v>2017</v>
      </c>
      <c r="G4" s="422">
        <v>2018</v>
      </c>
      <c r="H4" s="423">
        <v>2019</v>
      </c>
      <c r="I4" s="1162"/>
      <c r="J4" s="1164"/>
    </row>
    <row r="5" spans="1:10" s="428" customFormat="1" ht="27" customHeight="1" x14ac:dyDescent="0.2">
      <c r="A5" s="424"/>
      <c r="B5" s="425" t="s">
        <v>1301</v>
      </c>
      <c r="C5" s="426">
        <f>SUM(C6:C9)</f>
        <v>77433.114170000015</v>
      </c>
      <c r="D5" s="426">
        <f t="shared" ref="D5:I5" si="0">SUM(D6:D9)</f>
        <v>0</v>
      </c>
      <c r="E5" s="426">
        <f t="shared" si="0"/>
        <v>681.24</v>
      </c>
      <c r="F5" s="426">
        <f t="shared" si="0"/>
        <v>3358.55</v>
      </c>
      <c r="G5" s="426">
        <f t="shared" si="0"/>
        <v>33189.520000000004</v>
      </c>
      <c r="H5" s="426">
        <f t="shared" si="0"/>
        <v>36534.224170000001</v>
      </c>
      <c r="I5" s="426">
        <f t="shared" si="0"/>
        <v>3669.58</v>
      </c>
      <c r="J5" s="427" t="s">
        <v>204</v>
      </c>
    </row>
    <row r="6" spans="1:10" s="428" customFormat="1" x14ac:dyDescent="0.2">
      <c r="A6" s="429">
        <v>3255</v>
      </c>
      <c r="B6" s="430" t="s">
        <v>1302</v>
      </c>
      <c r="C6" s="431">
        <f>D6+E6+F6+G6+H6+I6</f>
        <v>59185.294000000009</v>
      </c>
      <c r="D6" s="432">
        <v>0</v>
      </c>
      <c r="E6" s="432">
        <v>30.86</v>
      </c>
      <c r="F6" s="432">
        <v>2535.8000000000002</v>
      </c>
      <c r="G6" s="432">
        <v>27054.22</v>
      </c>
      <c r="H6" s="433">
        <v>29564.414000000004</v>
      </c>
      <c r="I6" s="432">
        <v>0</v>
      </c>
      <c r="J6" s="504">
        <v>0.9</v>
      </c>
    </row>
    <row r="7" spans="1:10" s="428" customFormat="1" ht="24" customHeight="1" x14ac:dyDescent="0.2">
      <c r="A7" s="429">
        <v>3303</v>
      </c>
      <c r="B7" s="430" t="s">
        <v>1303</v>
      </c>
      <c r="C7" s="431">
        <f>D7+E7+F7+G7+H7+I7</f>
        <v>10693.023000000001</v>
      </c>
      <c r="D7" s="432">
        <v>0</v>
      </c>
      <c r="E7" s="432">
        <v>650.38</v>
      </c>
      <c r="F7" s="432">
        <v>329.12</v>
      </c>
      <c r="G7" s="432">
        <v>4129.01</v>
      </c>
      <c r="H7" s="433">
        <v>5584.5130000000008</v>
      </c>
      <c r="I7" s="432">
        <v>0</v>
      </c>
      <c r="J7" s="504">
        <v>0.9</v>
      </c>
    </row>
    <row r="8" spans="1:10" s="428" customFormat="1" x14ac:dyDescent="0.2">
      <c r="A8" s="429">
        <v>3339</v>
      </c>
      <c r="B8" s="430" t="s">
        <v>1304</v>
      </c>
      <c r="C8" s="431">
        <f>D8+E8+F8+G8+H8+I8</f>
        <v>2655.3828700000004</v>
      </c>
      <c r="D8" s="432">
        <v>0</v>
      </c>
      <c r="E8" s="432">
        <v>0</v>
      </c>
      <c r="F8" s="432">
        <v>493.63</v>
      </c>
      <c r="G8" s="432">
        <v>1400.46</v>
      </c>
      <c r="H8" s="433">
        <v>761.29286999999999</v>
      </c>
      <c r="I8" s="432">
        <v>0</v>
      </c>
      <c r="J8" s="504">
        <v>0.95</v>
      </c>
    </row>
    <row r="9" spans="1:10" s="428" customFormat="1" x14ac:dyDescent="0.2">
      <c r="A9" s="429">
        <v>3396</v>
      </c>
      <c r="B9" s="430" t="s">
        <v>1305</v>
      </c>
      <c r="C9" s="431">
        <f>D9+E9+F9+G9+H9+I9</f>
        <v>4899.4143000000004</v>
      </c>
      <c r="D9" s="432">
        <v>0</v>
      </c>
      <c r="E9" s="432">
        <v>0</v>
      </c>
      <c r="F9" s="432">
        <v>0</v>
      </c>
      <c r="G9" s="432">
        <v>605.83000000000004</v>
      </c>
      <c r="H9" s="433">
        <v>624.00430000000006</v>
      </c>
      <c r="I9" s="432">
        <v>3669.58</v>
      </c>
      <c r="J9" s="504">
        <v>0.95</v>
      </c>
    </row>
    <row r="10" spans="1:10" s="428" customFormat="1" ht="18.75" customHeight="1" x14ac:dyDescent="0.2">
      <c r="A10" s="434"/>
      <c r="B10" s="435" t="s">
        <v>1092</v>
      </c>
      <c r="C10" s="426">
        <f>SUM(C11:C25)</f>
        <v>1416059.9968299998</v>
      </c>
      <c r="D10" s="426">
        <f t="shared" ref="D10:I10" si="1">SUM(D11:D25)</f>
        <v>184.48</v>
      </c>
      <c r="E10" s="426">
        <f t="shared" si="1"/>
        <v>222.82</v>
      </c>
      <c r="F10" s="426">
        <f t="shared" si="1"/>
        <v>2470.9100000000003</v>
      </c>
      <c r="G10" s="426">
        <f t="shared" si="1"/>
        <v>246459.63999999996</v>
      </c>
      <c r="H10" s="426">
        <f t="shared" si="1"/>
        <v>637259.52682999987</v>
      </c>
      <c r="I10" s="426">
        <f t="shared" si="1"/>
        <v>529462.62</v>
      </c>
      <c r="J10" s="436" t="s">
        <v>204</v>
      </c>
    </row>
    <row r="11" spans="1:10" s="428" customFormat="1" ht="34.5" customHeight="1" x14ac:dyDescent="0.2">
      <c r="A11" s="429">
        <v>3262</v>
      </c>
      <c r="B11" s="430" t="s">
        <v>1306</v>
      </c>
      <c r="C11" s="431">
        <f t="shared" ref="C11:C25" si="2">D11+E11+F11+G11+H11+I11</f>
        <v>4613.9442799999997</v>
      </c>
      <c r="D11" s="432">
        <v>0</v>
      </c>
      <c r="E11" s="432">
        <v>183.17999999999998</v>
      </c>
      <c r="F11" s="432">
        <v>751.76</v>
      </c>
      <c r="G11" s="432">
        <v>759.51</v>
      </c>
      <c r="H11" s="433">
        <v>563.39427999999998</v>
      </c>
      <c r="I11" s="432">
        <v>2356.1</v>
      </c>
      <c r="J11" s="504">
        <v>0.85</v>
      </c>
    </row>
    <row r="12" spans="1:10" s="428" customFormat="1" x14ac:dyDescent="0.2">
      <c r="A12" s="429">
        <v>3317</v>
      </c>
      <c r="B12" s="430" t="s">
        <v>1531</v>
      </c>
      <c r="C12" s="431">
        <f t="shared" si="2"/>
        <v>195599.55545000001</v>
      </c>
      <c r="D12" s="432">
        <v>0</v>
      </c>
      <c r="E12" s="432">
        <v>0</v>
      </c>
      <c r="F12" s="432">
        <v>46.58</v>
      </c>
      <c r="G12" s="432">
        <v>31120</v>
      </c>
      <c r="H12" s="433">
        <v>119759.37545000002</v>
      </c>
      <c r="I12" s="432">
        <v>44673.599999999999</v>
      </c>
      <c r="J12" s="504">
        <v>0.9</v>
      </c>
    </row>
    <row r="13" spans="1:10" s="428" customFormat="1" ht="24" customHeight="1" x14ac:dyDescent="0.2">
      <c r="A13" s="429">
        <v>3319</v>
      </c>
      <c r="B13" s="430" t="s">
        <v>1532</v>
      </c>
      <c r="C13" s="431">
        <f t="shared" si="2"/>
        <v>311422.36554999999</v>
      </c>
      <c r="D13" s="432">
        <v>184.48</v>
      </c>
      <c r="E13" s="432">
        <v>39.64</v>
      </c>
      <c r="F13" s="432">
        <v>223.85</v>
      </c>
      <c r="G13" s="432">
        <v>77783.039999999994</v>
      </c>
      <c r="H13" s="433">
        <v>159898.05555000002</v>
      </c>
      <c r="I13" s="432">
        <v>73293.3</v>
      </c>
      <c r="J13" s="504">
        <v>0.9</v>
      </c>
    </row>
    <row r="14" spans="1:10" s="428" customFormat="1" x14ac:dyDescent="0.2">
      <c r="A14" s="429">
        <v>3321</v>
      </c>
      <c r="B14" s="430" t="s">
        <v>1533</v>
      </c>
      <c r="C14" s="431">
        <f t="shared" si="2"/>
        <v>133999.97579</v>
      </c>
      <c r="D14" s="432">
        <v>0</v>
      </c>
      <c r="E14" s="432">
        <v>0</v>
      </c>
      <c r="F14" s="432">
        <v>1030.8999999999999</v>
      </c>
      <c r="G14" s="432">
        <v>69975.37</v>
      </c>
      <c r="H14" s="433">
        <v>62220.455789999993</v>
      </c>
      <c r="I14" s="432">
        <v>773.25</v>
      </c>
      <c r="J14" s="504">
        <v>0.9</v>
      </c>
    </row>
    <row r="15" spans="1:10" s="428" customFormat="1" x14ac:dyDescent="0.2">
      <c r="A15" s="429">
        <v>3322</v>
      </c>
      <c r="B15" s="430" t="s">
        <v>1534</v>
      </c>
      <c r="C15" s="431">
        <f t="shared" si="2"/>
        <v>21386.156999999999</v>
      </c>
      <c r="D15" s="432">
        <v>0</v>
      </c>
      <c r="E15" s="432">
        <v>0</v>
      </c>
      <c r="F15" s="432">
        <v>260.14999999999998</v>
      </c>
      <c r="G15" s="432">
        <v>21053.51</v>
      </c>
      <c r="H15" s="433">
        <v>72.497</v>
      </c>
      <c r="I15" s="432">
        <v>0</v>
      </c>
      <c r="J15" s="504">
        <v>0.9</v>
      </c>
    </row>
    <row r="16" spans="1:10" s="428" customFormat="1" x14ac:dyDescent="0.2">
      <c r="A16" s="429">
        <v>3324</v>
      </c>
      <c r="B16" s="430" t="s">
        <v>1535</v>
      </c>
      <c r="C16" s="431">
        <f t="shared" si="2"/>
        <v>44144.712679999997</v>
      </c>
      <c r="D16" s="432">
        <v>0</v>
      </c>
      <c r="E16" s="432">
        <v>0</v>
      </c>
      <c r="F16" s="432">
        <v>0</v>
      </c>
      <c r="G16" s="432">
        <v>222.03</v>
      </c>
      <c r="H16" s="433">
        <v>43753.142679999997</v>
      </c>
      <c r="I16" s="432">
        <v>169.54</v>
      </c>
      <c r="J16" s="504">
        <v>0.9</v>
      </c>
    </row>
    <row r="17" spans="1:10" s="428" customFormat="1" ht="24" customHeight="1" x14ac:dyDescent="0.2">
      <c r="A17" s="429">
        <v>3362</v>
      </c>
      <c r="B17" s="430" t="s">
        <v>1307</v>
      </c>
      <c r="C17" s="431">
        <f t="shared" si="2"/>
        <v>83123.764009999999</v>
      </c>
      <c r="D17" s="432">
        <v>0</v>
      </c>
      <c r="E17" s="432">
        <v>0</v>
      </c>
      <c r="F17" s="432">
        <v>90.75</v>
      </c>
      <c r="G17" s="432">
        <v>45280.99</v>
      </c>
      <c r="H17" s="433">
        <v>37752.024010000001</v>
      </c>
      <c r="I17" s="432">
        <v>0</v>
      </c>
      <c r="J17" s="504">
        <v>0.9</v>
      </c>
    </row>
    <row r="18" spans="1:10" s="428" customFormat="1" x14ac:dyDescent="0.2">
      <c r="A18" s="429">
        <v>3365</v>
      </c>
      <c r="B18" s="430" t="s">
        <v>1308</v>
      </c>
      <c r="C18" s="431">
        <f t="shared" si="2"/>
        <v>120499.57939</v>
      </c>
      <c r="D18" s="432">
        <v>0</v>
      </c>
      <c r="E18" s="432">
        <v>0</v>
      </c>
      <c r="F18" s="432">
        <v>0</v>
      </c>
      <c r="G18" s="432">
        <v>46.58</v>
      </c>
      <c r="H18" s="433">
        <v>91075.599390000003</v>
      </c>
      <c r="I18" s="432">
        <v>29377.4</v>
      </c>
      <c r="J18" s="504">
        <v>0.9</v>
      </c>
    </row>
    <row r="19" spans="1:10" s="428" customFormat="1" ht="24" customHeight="1" x14ac:dyDescent="0.2">
      <c r="A19" s="429">
        <v>3392</v>
      </c>
      <c r="B19" s="430" t="s">
        <v>1309</v>
      </c>
      <c r="C19" s="431">
        <f t="shared" si="2"/>
        <v>102999.992</v>
      </c>
      <c r="D19" s="432">
        <v>0</v>
      </c>
      <c r="E19" s="432">
        <v>0</v>
      </c>
      <c r="F19" s="432">
        <v>66.92</v>
      </c>
      <c r="G19" s="432">
        <v>32.25</v>
      </c>
      <c r="H19" s="433">
        <v>49.851999999999997</v>
      </c>
      <c r="I19" s="432">
        <v>102850.97</v>
      </c>
      <c r="J19" s="504">
        <v>0.9</v>
      </c>
    </row>
    <row r="20" spans="1:10" s="428" customFormat="1" ht="24" customHeight="1" x14ac:dyDescent="0.2">
      <c r="A20" s="429">
        <v>3406</v>
      </c>
      <c r="B20" s="430" t="s">
        <v>1310</v>
      </c>
      <c r="C20" s="431">
        <f t="shared" si="2"/>
        <v>17533.422640000001</v>
      </c>
      <c r="D20" s="432">
        <v>0</v>
      </c>
      <c r="E20" s="432">
        <v>0</v>
      </c>
      <c r="F20" s="432">
        <v>0</v>
      </c>
      <c r="G20" s="432">
        <v>46.59</v>
      </c>
      <c r="H20" s="433">
        <v>17486.832640000001</v>
      </c>
      <c r="I20" s="432">
        <v>0</v>
      </c>
      <c r="J20" s="504">
        <v>0.9</v>
      </c>
    </row>
    <row r="21" spans="1:10" s="428" customFormat="1" x14ac:dyDescent="0.2">
      <c r="A21" s="429">
        <v>3407</v>
      </c>
      <c r="B21" s="430" t="s">
        <v>1311</v>
      </c>
      <c r="C21" s="431">
        <f t="shared" si="2"/>
        <v>44749.423939999993</v>
      </c>
      <c r="D21" s="432">
        <v>0</v>
      </c>
      <c r="E21" s="432">
        <v>0</v>
      </c>
      <c r="F21" s="432">
        <v>0</v>
      </c>
      <c r="G21" s="432">
        <v>46.59</v>
      </c>
      <c r="H21" s="433">
        <v>44702.833939999997</v>
      </c>
      <c r="I21" s="432">
        <v>0</v>
      </c>
      <c r="J21" s="504">
        <v>0.9</v>
      </c>
    </row>
    <row r="22" spans="1:10" s="428" customFormat="1" ht="24" customHeight="1" x14ac:dyDescent="0.2">
      <c r="A22" s="429">
        <v>3408</v>
      </c>
      <c r="B22" s="430" t="s">
        <v>1312</v>
      </c>
      <c r="C22" s="431">
        <f t="shared" si="2"/>
        <v>59564.098969999999</v>
      </c>
      <c r="D22" s="432">
        <v>0</v>
      </c>
      <c r="E22" s="432">
        <v>0</v>
      </c>
      <c r="F22" s="432">
        <v>0</v>
      </c>
      <c r="G22" s="432">
        <v>46.59</v>
      </c>
      <c r="H22" s="433">
        <v>59517.508970000003</v>
      </c>
      <c r="I22" s="432">
        <v>0</v>
      </c>
      <c r="J22" s="504">
        <v>0.9</v>
      </c>
    </row>
    <row r="23" spans="1:10" s="428" customFormat="1" ht="24" customHeight="1" x14ac:dyDescent="0.2">
      <c r="A23" s="429">
        <v>3409</v>
      </c>
      <c r="B23" s="430" t="s">
        <v>1313</v>
      </c>
      <c r="C23" s="431">
        <f t="shared" si="2"/>
        <v>82423.425000000003</v>
      </c>
      <c r="D23" s="432">
        <v>0</v>
      </c>
      <c r="E23" s="432">
        <v>0</v>
      </c>
      <c r="F23" s="432">
        <v>0</v>
      </c>
      <c r="G23" s="432">
        <v>46.59</v>
      </c>
      <c r="H23" s="433">
        <v>76.835000000000008</v>
      </c>
      <c r="I23" s="432">
        <v>82300</v>
      </c>
      <c r="J23" s="504">
        <v>0.9</v>
      </c>
    </row>
    <row r="24" spans="1:10" s="428" customFormat="1" x14ac:dyDescent="0.2">
      <c r="A24" s="429">
        <v>3429</v>
      </c>
      <c r="B24" s="430" t="s">
        <v>1314</v>
      </c>
      <c r="C24" s="431">
        <f t="shared" si="2"/>
        <v>122999.58500000001</v>
      </c>
      <c r="D24" s="432">
        <v>0</v>
      </c>
      <c r="E24" s="432">
        <v>0</v>
      </c>
      <c r="F24" s="432">
        <v>0</v>
      </c>
      <c r="G24" s="432">
        <v>0</v>
      </c>
      <c r="H24" s="433">
        <v>46.585000000000001</v>
      </c>
      <c r="I24" s="432">
        <v>122953</v>
      </c>
      <c r="J24" s="504">
        <v>0.9</v>
      </c>
    </row>
    <row r="25" spans="1:10" s="428" customFormat="1" x14ac:dyDescent="0.2">
      <c r="A25" s="429">
        <v>3431</v>
      </c>
      <c r="B25" s="430" t="s">
        <v>1315</v>
      </c>
      <c r="C25" s="431">
        <f t="shared" si="2"/>
        <v>70999.995129999996</v>
      </c>
      <c r="D25" s="432">
        <v>0</v>
      </c>
      <c r="E25" s="432">
        <v>0</v>
      </c>
      <c r="F25" s="432">
        <v>0</v>
      </c>
      <c r="G25" s="432">
        <v>0</v>
      </c>
      <c r="H25" s="433">
        <v>284.53512999999998</v>
      </c>
      <c r="I25" s="432">
        <v>70715.459999999992</v>
      </c>
      <c r="J25" s="504">
        <v>0.9</v>
      </c>
    </row>
    <row r="26" spans="1:10" s="428" customFormat="1" ht="18" customHeight="1" x14ac:dyDescent="0.2">
      <c r="A26" s="434"/>
      <c r="B26" s="435" t="s">
        <v>1316</v>
      </c>
      <c r="C26" s="426">
        <f>SUM(C27:C30)</f>
        <v>88210.9761</v>
      </c>
      <c r="D26" s="426">
        <f t="shared" ref="D26:I26" si="3">SUM(D27:D30)</f>
        <v>0</v>
      </c>
      <c r="E26" s="426">
        <f t="shared" si="3"/>
        <v>0</v>
      </c>
      <c r="F26" s="426">
        <f t="shared" si="3"/>
        <v>0</v>
      </c>
      <c r="G26" s="426">
        <f t="shared" si="3"/>
        <v>2206.5100000000002</v>
      </c>
      <c r="H26" s="426">
        <f t="shared" si="3"/>
        <v>9932.5761000000002</v>
      </c>
      <c r="I26" s="426">
        <f t="shared" si="3"/>
        <v>76071.89</v>
      </c>
      <c r="J26" s="427" t="s">
        <v>204</v>
      </c>
    </row>
    <row r="27" spans="1:10" s="428" customFormat="1" ht="24" customHeight="1" x14ac:dyDescent="0.2">
      <c r="A27" s="429">
        <v>3246</v>
      </c>
      <c r="B27" s="430" t="s">
        <v>1317</v>
      </c>
      <c r="C27" s="431">
        <f>D27+E27+F27+G27+H27+I27</f>
        <v>69554.321920000002</v>
      </c>
      <c r="D27" s="432">
        <v>0</v>
      </c>
      <c r="E27" s="432">
        <v>0</v>
      </c>
      <c r="F27" s="432">
        <v>0</v>
      </c>
      <c r="G27" s="432">
        <v>0</v>
      </c>
      <c r="H27" s="433">
        <v>54.321919999999999</v>
      </c>
      <c r="I27" s="432">
        <v>69500</v>
      </c>
      <c r="J27" s="504">
        <v>0.8</v>
      </c>
    </row>
    <row r="28" spans="1:10" s="428" customFormat="1" ht="24" customHeight="1" x14ac:dyDescent="0.2">
      <c r="A28" s="429">
        <v>3312</v>
      </c>
      <c r="B28" s="430" t="s">
        <v>1536</v>
      </c>
      <c r="C28" s="431">
        <f>D28+E28+F28+G28+H28+I28</f>
        <v>7304.1861900000004</v>
      </c>
      <c r="D28" s="432">
        <v>0</v>
      </c>
      <c r="E28" s="432">
        <v>0</v>
      </c>
      <c r="F28" s="432">
        <v>0</v>
      </c>
      <c r="G28" s="432">
        <v>183.92</v>
      </c>
      <c r="H28" s="433">
        <v>6577.8661900000006</v>
      </c>
      <c r="I28" s="432">
        <v>542.4</v>
      </c>
      <c r="J28" s="504">
        <v>0.95</v>
      </c>
    </row>
    <row r="29" spans="1:10" s="428" customFormat="1" ht="24" customHeight="1" x14ac:dyDescent="0.2">
      <c r="A29" s="429">
        <v>3313</v>
      </c>
      <c r="B29" s="430" t="s">
        <v>1537</v>
      </c>
      <c r="C29" s="431">
        <f>D29+E29+F29+G29+H29+I29</f>
        <v>9724.4882600000001</v>
      </c>
      <c r="D29" s="432">
        <v>0</v>
      </c>
      <c r="E29" s="432">
        <v>0</v>
      </c>
      <c r="F29" s="432">
        <v>0</v>
      </c>
      <c r="G29" s="432">
        <v>402.37</v>
      </c>
      <c r="H29" s="433">
        <v>3292.62826</v>
      </c>
      <c r="I29" s="432">
        <v>6029.49</v>
      </c>
      <c r="J29" s="504">
        <v>0.95</v>
      </c>
    </row>
    <row r="30" spans="1:10" s="428" customFormat="1" ht="24" customHeight="1" x14ac:dyDescent="0.2">
      <c r="A30" s="429">
        <v>3315</v>
      </c>
      <c r="B30" s="430" t="s">
        <v>1538</v>
      </c>
      <c r="C30" s="431">
        <f>D30+E30+F30+G30+H30+I30</f>
        <v>1627.97973</v>
      </c>
      <c r="D30" s="432">
        <v>0</v>
      </c>
      <c r="E30" s="432">
        <v>0</v>
      </c>
      <c r="F30" s="432">
        <v>0</v>
      </c>
      <c r="G30" s="432">
        <v>1620.22</v>
      </c>
      <c r="H30" s="433">
        <v>7.7597300000000011</v>
      </c>
      <c r="I30" s="432">
        <v>0</v>
      </c>
      <c r="J30" s="504">
        <v>0.95</v>
      </c>
    </row>
    <row r="31" spans="1:10" s="428" customFormat="1" ht="18" customHeight="1" x14ac:dyDescent="0.2">
      <c r="A31" s="434"/>
      <c r="B31" s="435" t="s">
        <v>1119</v>
      </c>
      <c r="C31" s="426">
        <f t="shared" ref="C31:I31" si="4">SUM(C32:C43)</f>
        <v>557829.44102999999</v>
      </c>
      <c r="D31" s="426">
        <f t="shared" si="4"/>
        <v>1901</v>
      </c>
      <c r="E31" s="426">
        <f t="shared" si="4"/>
        <v>4594.82</v>
      </c>
      <c r="F31" s="426">
        <f t="shared" si="4"/>
        <v>1769.55</v>
      </c>
      <c r="G31" s="426">
        <f t="shared" si="4"/>
        <v>54102.130470000004</v>
      </c>
      <c r="H31" s="426">
        <f t="shared" si="4"/>
        <v>148228.26056000002</v>
      </c>
      <c r="I31" s="426">
        <f t="shared" si="4"/>
        <v>347233.68000000005</v>
      </c>
      <c r="J31" s="427" t="s">
        <v>204</v>
      </c>
    </row>
    <row r="32" spans="1:10" s="428" customFormat="1" ht="13.5" customHeight="1" x14ac:dyDescent="0.2">
      <c r="A32" s="429">
        <v>3233</v>
      </c>
      <c r="B32" s="430" t="s">
        <v>1318</v>
      </c>
      <c r="C32" s="431">
        <f t="shared" ref="C32:C43" si="5">D32+E32+F32+G32+H32+I32</f>
        <v>26324.778200000001</v>
      </c>
      <c r="D32" s="432">
        <v>0</v>
      </c>
      <c r="E32" s="432">
        <v>8.1999999999999993</v>
      </c>
      <c r="F32" s="432">
        <v>73.67</v>
      </c>
      <c r="G32" s="432">
        <v>2839.34</v>
      </c>
      <c r="H32" s="433">
        <v>12461.1482</v>
      </c>
      <c r="I32" s="432">
        <v>10942.42</v>
      </c>
      <c r="J32" s="504">
        <v>0.9</v>
      </c>
    </row>
    <row r="33" spans="1:10" s="428" customFormat="1" ht="13.5" customHeight="1" x14ac:dyDescent="0.2">
      <c r="A33" s="429">
        <v>3236</v>
      </c>
      <c r="B33" s="430" t="s">
        <v>1319</v>
      </c>
      <c r="C33" s="431">
        <f t="shared" si="5"/>
        <v>40000.284</v>
      </c>
      <c r="D33" s="432">
        <v>0</v>
      </c>
      <c r="E33" s="432">
        <v>0</v>
      </c>
      <c r="F33" s="432">
        <v>36.300000000000004</v>
      </c>
      <c r="G33" s="432">
        <v>259.66999999999996</v>
      </c>
      <c r="H33" s="433">
        <v>28.314</v>
      </c>
      <c r="I33" s="432">
        <v>39676</v>
      </c>
      <c r="J33" s="504">
        <v>0.9</v>
      </c>
    </row>
    <row r="34" spans="1:10" s="428" customFormat="1" ht="24" customHeight="1" x14ac:dyDescent="0.2">
      <c r="A34" s="429">
        <v>3247</v>
      </c>
      <c r="B34" s="430" t="s">
        <v>1320</v>
      </c>
      <c r="C34" s="431">
        <f t="shared" si="5"/>
        <v>28300.05</v>
      </c>
      <c r="D34" s="432">
        <v>0</v>
      </c>
      <c r="E34" s="432">
        <v>0</v>
      </c>
      <c r="F34" s="432">
        <v>0</v>
      </c>
      <c r="G34" s="432">
        <v>0.05</v>
      </c>
      <c r="H34" s="433">
        <v>54.45</v>
      </c>
      <c r="I34" s="432">
        <v>28245.55</v>
      </c>
      <c r="J34" s="504">
        <v>0.9</v>
      </c>
    </row>
    <row r="35" spans="1:10" s="428" customFormat="1" ht="13.5" customHeight="1" x14ac:dyDescent="0.2">
      <c r="A35" s="429">
        <v>3250</v>
      </c>
      <c r="B35" s="430" t="s">
        <v>1321</v>
      </c>
      <c r="C35" s="431">
        <f t="shared" si="5"/>
        <v>46999.762110000003</v>
      </c>
      <c r="D35" s="432">
        <v>0</v>
      </c>
      <c r="E35" s="432">
        <v>198.68</v>
      </c>
      <c r="F35" s="432">
        <v>170.44</v>
      </c>
      <c r="G35" s="432">
        <v>217.13</v>
      </c>
      <c r="H35" s="433">
        <v>11038.752109999999</v>
      </c>
      <c r="I35" s="432">
        <v>35374.76</v>
      </c>
      <c r="J35" s="504">
        <v>0.9</v>
      </c>
    </row>
    <row r="36" spans="1:10" s="428" customFormat="1" ht="13.5" customHeight="1" x14ac:dyDescent="0.2">
      <c r="A36" s="429">
        <v>3253</v>
      </c>
      <c r="B36" s="430" t="s">
        <v>1322</v>
      </c>
      <c r="C36" s="431">
        <f t="shared" si="5"/>
        <v>34800.163549999997</v>
      </c>
      <c r="D36" s="432">
        <v>0</v>
      </c>
      <c r="E36" s="432">
        <v>208.2</v>
      </c>
      <c r="F36" s="432">
        <v>419.51</v>
      </c>
      <c r="G36" s="432">
        <v>3128.19</v>
      </c>
      <c r="H36" s="433">
        <v>17502.453549999998</v>
      </c>
      <c r="I36" s="432">
        <v>13541.81</v>
      </c>
      <c r="J36" s="504">
        <v>0.9</v>
      </c>
    </row>
    <row r="37" spans="1:10" s="428" customFormat="1" ht="13.5" customHeight="1" x14ac:dyDescent="0.2">
      <c r="A37" s="429">
        <v>3267</v>
      </c>
      <c r="B37" s="430" t="s">
        <v>1323</v>
      </c>
      <c r="C37" s="431">
        <f t="shared" si="5"/>
        <v>51148.42916</v>
      </c>
      <c r="D37" s="432">
        <v>0</v>
      </c>
      <c r="E37" s="432">
        <v>1037.51</v>
      </c>
      <c r="F37" s="432">
        <v>545.31999999999994</v>
      </c>
      <c r="G37" s="432">
        <v>24665.32</v>
      </c>
      <c r="H37" s="433">
        <v>24900.279160000002</v>
      </c>
      <c r="I37" s="432">
        <v>0</v>
      </c>
      <c r="J37" s="504">
        <v>0.9</v>
      </c>
    </row>
    <row r="38" spans="1:10" s="428" customFormat="1" ht="13.5" customHeight="1" x14ac:dyDescent="0.2">
      <c r="A38" s="429">
        <v>3304</v>
      </c>
      <c r="B38" s="430" t="s">
        <v>1324</v>
      </c>
      <c r="C38" s="431">
        <f t="shared" si="5"/>
        <v>114631.45351000002</v>
      </c>
      <c r="D38" s="432">
        <v>1901</v>
      </c>
      <c r="E38" s="432">
        <v>3089.9500000000003</v>
      </c>
      <c r="F38" s="432">
        <v>368.86</v>
      </c>
      <c r="G38" s="432">
        <v>14541.96</v>
      </c>
      <c r="H38" s="433">
        <v>60119.653510000018</v>
      </c>
      <c r="I38" s="432">
        <v>34610.03</v>
      </c>
      <c r="J38" s="504">
        <v>0.9</v>
      </c>
    </row>
    <row r="39" spans="1:10" s="428" customFormat="1" ht="13.5" customHeight="1" x14ac:dyDescent="0.2">
      <c r="A39" s="429">
        <v>3305</v>
      </c>
      <c r="B39" s="430" t="s">
        <v>1325</v>
      </c>
      <c r="C39" s="431">
        <f t="shared" si="5"/>
        <v>171999.68360999998</v>
      </c>
      <c r="D39" s="432">
        <v>0</v>
      </c>
      <c r="E39" s="432">
        <v>52.28</v>
      </c>
      <c r="F39" s="432">
        <v>19.529999999999998</v>
      </c>
      <c r="G39" s="432">
        <v>556.6</v>
      </c>
      <c r="H39" s="433">
        <v>20362.563609999997</v>
      </c>
      <c r="I39" s="432">
        <v>151008.71</v>
      </c>
      <c r="J39" s="504">
        <v>0.9</v>
      </c>
    </row>
    <row r="40" spans="1:10" s="428" customFormat="1" ht="13.5" customHeight="1" x14ac:dyDescent="0.2">
      <c r="A40" s="429">
        <v>3327</v>
      </c>
      <c r="B40" s="430" t="s">
        <v>1326</v>
      </c>
      <c r="C40" s="431">
        <f t="shared" si="5"/>
        <v>7809.2439200000008</v>
      </c>
      <c r="D40" s="432">
        <v>0</v>
      </c>
      <c r="E40" s="432">
        <v>0</v>
      </c>
      <c r="F40" s="432">
        <v>0</v>
      </c>
      <c r="G40" s="432">
        <v>7633.4400000000005</v>
      </c>
      <c r="H40" s="433">
        <v>175.80391999999998</v>
      </c>
      <c r="I40" s="432">
        <v>0</v>
      </c>
      <c r="J40" s="504">
        <v>0.9</v>
      </c>
    </row>
    <row r="41" spans="1:10" s="428" customFormat="1" ht="13.5" customHeight="1" x14ac:dyDescent="0.2">
      <c r="A41" s="429">
        <v>3388</v>
      </c>
      <c r="B41" s="430" t="s">
        <v>1327</v>
      </c>
      <c r="C41" s="431">
        <f t="shared" si="5"/>
        <v>95.597000000000008</v>
      </c>
      <c r="D41" s="432">
        <v>0</v>
      </c>
      <c r="E41" s="432">
        <v>0</v>
      </c>
      <c r="F41" s="432">
        <v>66.92</v>
      </c>
      <c r="G41" s="432">
        <v>0</v>
      </c>
      <c r="H41" s="433">
        <v>28.677</v>
      </c>
      <c r="I41" s="432">
        <v>0</v>
      </c>
      <c r="J41" s="504" t="s">
        <v>204</v>
      </c>
    </row>
    <row r="42" spans="1:10" s="428" customFormat="1" ht="13.5" customHeight="1" x14ac:dyDescent="0.2">
      <c r="A42" s="429">
        <v>7000</v>
      </c>
      <c r="B42" s="430" t="s">
        <v>1328</v>
      </c>
      <c r="C42" s="431">
        <f t="shared" si="5"/>
        <v>29719.99843</v>
      </c>
      <c r="D42" s="432">
        <v>0</v>
      </c>
      <c r="E42" s="432">
        <v>0</v>
      </c>
      <c r="F42" s="432">
        <v>69</v>
      </c>
      <c r="G42" s="432">
        <v>260.43047000000001</v>
      </c>
      <c r="H42" s="433">
        <v>1427.9179599999998</v>
      </c>
      <c r="I42" s="432">
        <v>27962.65</v>
      </c>
      <c r="J42" s="504">
        <v>0.9</v>
      </c>
    </row>
    <row r="43" spans="1:10" s="428" customFormat="1" ht="13.5" customHeight="1" x14ac:dyDescent="0.2">
      <c r="A43" s="429">
        <v>7009</v>
      </c>
      <c r="B43" s="430" t="s">
        <v>1329</v>
      </c>
      <c r="C43" s="431">
        <f t="shared" si="5"/>
        <v>5999.9975400000003</v>
      </c>
      <c r="D43" s="432">
        <v>0</v>
      </c>
      <c r="E43" s="432">
        <v>0</v>
      </c>
      <c r="F43" s="432">
        <v>0</v>
      </c>
      <c r="G43" s="432">
        <v>0</v>
      </c>
      <c r="H43" s="433">
        <v>128.24754000000001</v>
      </c>
      <c r="I43" s="432">
        <v>5871.75</v>
      </c>
      <c r="J43" s="504">
        <v>0.9</v>
      </c>
    </row>
    <row r="44" spans="1:10" s="428" customFormat="1" ht="18" customHeight="1" x14ac:dyDescent="0.2">
      <c r="A44" s="434"/>
      <c r="B44" s="435" t="s">
        <v>1330</v>
      </c>
      <c r="C44" s="426">
        <f>SUM(C45:C48)</f>
        <v>44766.146689999994</v>
      </c>
      <c r="D44" s="426">
        <f t="shared" ref="D44:I44" si="6">SUM(D45:D48)</f>
        <v>0</v>
      </c>
      <c r="E44" s="426">
        <f t="shared" si="6"/>
        <v>3723.31</v>
      </c>
      <c r="F44" s="426">
        <f t="shared" si="6"/>
        <v>14812.54</v>
      </c>
      <c r="G44" s="426">
        <f t="shared" si="6"/>
        <v>16728.160520000001</v>
      </c>
      <c r="H44" s="426">
        <f t="shared" si="6"/>
        <v>6458.2461700000003</v>
      </c>
      <c r="I44" s="426">
        <f t="shared" si="6"/>
        <v>3043.89</v>
      </c>
      <c r="J44" s="427" t="s">
        <v>204</v>
      </c>
    </row>
    <row r="45" spans="1:10" s="428" customFormat="1" x14ac:dyDescent="0.2">
      <c r="A45" s="429">
        <v>3256</v>
      </c>
      <c r="B45" s="430" t="s">
        <v>1331</v>
      </c>
      <c r="C45" s="431">
        <f>D45+E45+F45+G45+H45+I45</f>
        <v>33027.044750000001</v>
      </c>
      <c r="D45" s="432">
        <v>0</v>
      </c>
      <c r="E45" s="432">
        <v>3723.31</v>
      </c>
      <c r="F45" s="432">
        <v>14812.54</v>
      </c>
      <c r="G45" s="432">
        <v>13492</v>
      </c>
      <c r="H45" s="433">
        <v>999.19474999999989</v>
      </c>
      <c r="I45" s="432">
        <v>0</v>
      </c>
      <c r="J45" s="504">
        <v>0.85</v>
      </c>
    </row>
    <row r="46" spans="1:10" s="428" customFormat="1" x14ac:dyDescent="0.2">
      <c r="A46" s="429">
        <v>3280</v>
      </c>
      <c r="B46" s="430" t="s">
        <v>1332</v>
      </c>
      <c r="C46" s="431">
        <f>D46+E46+F46+G46+H46+I46</f>
        <v>3777.8477199999998</v>
      </c>
      <c r="D46" s="432">
        <v>0</v>
      </c>
      <c r="E46" s="432">
        <v>0</v>
      </c>
      <c r="F46" s="432">
        <v>0</v>
      </c>
      <c r="G46" s="432">
        <v>503.01</v>
      </c>
      <c r="H46" s="433">
        <v>739.69772000000012</v>
      </c>
      <c r="I46" s="432">
        <v>2535.14</v>
      </c>
      <c r="J46" s="504">
        <v>0.9</v>
      </c>
    </row>
    <row r="47" spans="1:10" s="428" customFormat="1" ht="24" customHeight="1" x14ac:dyDescent="0.2">
      <c r="A47" s="429">
        <v>3300</v>
      </c>
      <c r="B47" s="430" t="s">
        <v>1333</v>
      </c>
      <c r="C47" s="431">
        <f>D47+E47+F47+G47+H47+I47</f>
        <v>1685.1086200000004</v>
      </c>
      <c r="D47" s="432">
        <v>0</v>
      </c>
      <c r="E47" s="432">
        <v>0</v>
      </c>
      <c r="F47" s="432">
        <v>0</v>
      </c>
      <c r="G47" s="432">
        <v>535.42992000000004</v>
      </c>
      <c r="H47" s="433">
        <v>640.92870000000028</v>
      </c>
      <c r="I47" s="432">
        <v>508.75</v>
      </c>
      <c r="J47" s="504">
        <v>0.9</v>
      </c>
    </row>
    <row r="48" spans="1:10" s="428" customFormat="1" ht="24" customHeight="1" x14ac:dyDescent="0.2">
      <c r="A48" s="429">
        <v>3400</v>
      </c>
      <c r="B48" s="430" t="s">
        <v>1334</v>
      </c>
      <c r="C48" s="431">
        <f>D48+E48+F48+G48+H48+I48</f>
        <v>6276.1455999999998</v>
      </c>
      <c r="D48" s="432">
        <v>0</v>
      </c>
      <c r="E48" s="432">
        <v>0</v>
      </c>
      <c r="F48" s="432">
        <v>0</v>
      </c>
      <c r="G48" s="432">
        <v>2197.7206000000001</v>
      </c>
      <c r="H48" s="433">
        <v>4078.4250000000002</v>
      </c>
      <c r="I48" s="432">
        <v>0</v>
      </c>
      <c r="J48" s="504">
        <v>1</v>
      </c>
    </row>
    <row r="49" spans="1:10" s="428" customFormat="1" ht="18" customHeight="1" x14ac:dyDescent="0.2">
      <c r="A49" s="434"/>
      <c r="B49" s="435" t="s">
        <v>1147</v>
      </c>
      <c r="C49" s="426">
        <f>SUM(C50:C51)</f>
        <v>5384.64419</v>
      </c>
      <c r="D49" s="426">
        <f t="shared" ref="D49:I49" si="7">SUM(D50:D51)</f>
        <v>0</v>
      </c>
      <c r="E49" s="426">
        <f t="shared" si="7"/>
        <v>50</v>
      </c>
      <c r="F49" s="426">
        <f t="shared" si="7"/>
        <v>0</v>
      </c>
      <c r="G49" s="426">
        <f t="shared" si="7"/>
        <v>1539.4199999999998</v>
      </c>
      <c r="H49" s="426">
        <f t="shared" si="7"/>
        <v>2181.0641900000001</v>
      </c>
      <c r="I49" s="426">
        <f t="shared" si="7"/>
        <v>1614.16</v>
      </c>
      <c r="J49" s="427" t="s">
        <v>204</v>
      </c>
    </row>
    <row r="50" spans="1:10" s="428" customFormat="1" x14ac:dyDescent="0.2">
      <c r="A50" s="429">
        <v>3277</v>
      </c>
      <c r="B50" s="430" t="s">
        <v>1335</v>
      </c>
      <c r="C50" s="431">
        <f>D50+E50+F50+G50+H50+I50</f>
        <v>3733.2551899999999</v>
      </c>
      <c r="D50" s="432">
        <v>0</v>
      </c>
      <c r="E50" s="432">
        <v>50</v>
      </c>
      <c r="F50" s="432">
        <v>0</v>
      </c>
      <c r="G50" s="432">
        <v>1539.4199999999998</v>
      </c>
      <c r="H50" s="433">
        <v>2143.8351900000002</v>
      </c>
      <c r="I50" s="432">
        <v>0</v>
      </c>
      <c r="J50" s="504">
        <v>0.9</v>
      </c>
    </row>
    <row r="51" spans="1:10" s="428" customFormat="1" x14ac:dyDescent="0.2">
      <c r="A51" s="429">
        <v>3451</v>
      </c>
      <c r="B51" s="430" t="s">
        <v>1336</v>
      </c>
      <c r="C51" s="431">
        <f>D51+E51+F51+G51+H51+I51</f>
        <v>1651.3890000000001</v>
      </c>
      <c r="D51" s="432">
        <v>0</v>
      </c>
      <c r="E51" s="432">
        <v>0</v>
      </c>
      <c r="F51" s="432">
        <v>0</v>
      </c>
      <c r="G51" s="432">
        <v>0</v>
      </c>
      <c r="H51" s="433">
        <v>37.228999999999999</v>
      </c>
      <c r="I51" s="432">
        <v>1614.16</v>
      </c>
      <c r="J51" s="504">
        <v>0.69830000000000003</v>
      </c>
    </row>
    <row r="52" spans="1:10" s="428" customFormat="1" ht="18" customHeight="1" x14ac:dyDescent="0.2">
      <c r="A52" s="434"/>
      <c r="B52" s="435" t="s">
        <v>1151</v>
      </c>
      <c r="C52" s="426">
        <f>SUM(C53:C77)</f>
        <v>1157312.47759</v>
      </c>
      <c r="D52" s="426">
        <f t="shared" ref="D52:I52" si="8">SUM(D53:D77)</f>
        <v>0</v>
      </c>
      <c r="E52" s="426">
        <f t="shared" si="8"/>
        <v>23336.539999999997</v>
      </c>
      <c r="F52" s="426">
        <f t="shared" si="8"/>
        <v>147846.52000000002</v>
      </c>
      <c r="G52" s="426">
        <f t="shared" si="8"/>
        <v>163816.09000000005</v>
      </c>
      <c r="H52" s="426">
        <f t="shared" si="8"/>
        <v>213311.73758999998</v>
      </c>
      <c r="I52" s="426">
        <f t="shared" si="8"/>
        <v>609001.59000000008</v>
      </c>
      <c r="J52" s="427" t="s">
        <v>204</v>
      </c>
    </row>
    <row r="53" spans="1:10" s="428" customFormat="1" x14ac:dyDescent="0.2">
      <c r="A53" s="429">
        <v>3203</v>
      </c>
      <c r="B53" s="430" t="s">
        <v>1337</v>
      </c>
      <c r="C53" s="431">
        <f t="shared" ref="C53:C77" si="9">D53+E53+F53+G53+H53+I53</f>
        <v>8094.4596700000011</v>
      </c>
      <c r="D53" s="432">
        <v>0</v>
      </c>
      <c r="E53" s="432">
        <v>1957.3400000000001</v>
      </c>
      <c r="F53" s="432">
        <v>2945.02</v>
      </c>
      <c r="G53" s="432">
        <v>2749.1</v>
      </c>
      <c r="H53" s="433">
        <v>442.99967000000004</v>
      </c>
      <c r="I53" s="432">
        <v>0</v>
      </c>
      <c r="J53" s="504">
        <v>0.95</v>
      </c>
    </row>
    <row r="54" spans="1:10" s="428" customFormat="1" ht="24" customHeight="1" x14ac:dyDescent="0.2">
      <c r="A54" s="429">
        <v>3209</v>
      </c>
      <c r="B54" s="430" t="s">
        <v>1338</v>
      </c>
      <c r="C54" s="431">
        <f t="shared" si="9"/>
        <v>43999.112979999998</v>
      </c>
      <c r="D54" s="432">
        <v>0</v>
      </c>
      <c r="E54" s="432">
        <v>173.14</v>
      </c>
      <c r="F54" s="432">
        <v>904.17</v>
      </c>
      <c r="G54" s="432">
        <v>39.57</v>
      </c>
      <c r="H54" s="433">
        <v>176.26298</v>
      </c>
      <c r="I54" s="432">
        <v>42705.97</v>
      </c>
      <c r="J54" s="504">
        <v>0.9</v>
      </c>
    </row>
    <row r="55" spans="1:10" s="428" customFormat="1" ht="24" customHeight="1" x14ac:dyDescent="0.2">
      <c r="A55" s="429">
        <v>3210</v>
      </c>
      <c r="B55" s="430" t="s">
        <v>1339</v>
      </c>
      <c r="C55" s="431">
        <f t="shared" si="9"/>
        <v>57999.514669999997</v>
      </c>
      <c r="D55" s="432">
        <v>0</v>
      </c>
      <c r="E55" s="432">
        <v>196.01999999999998</v>
      </c>
      <c r="F55" s="432">
        <v>1046.2</v>
      </c>
      <c r="G55" s="432">
        <v>48.64</v>
      </c>
      <c r="H55" s="433">
        <v>214.26467</v>
      </c>
      <c r="I55" s="432">
        <v>56494.39</v>
      </c>
      <c r="J55" s="504">
        <v>0.9</v>
      </c>
    </row>
    <row r="56" spans="1:10" s="428" customFormat="1" x14ac:dyDescent="0.2">
      <c r="A56" s="429">
        <v>3211</v>
      </c>
      <c r="B56" s="430" t="s">
        <v>1340</v>
      </c>
      <c r="C56" s="431">
        <f t="shared" si="9"/>
        <v>27470.35065</v>
      </c>
      <c r="D56" s="432">
        <v>0</v>
      </c>
      <c r="E56" s="432">
        <v>196.08</v>
      </c>
      <c r="F56" s="432">
        <v>336.74</v>
      </c>
      <c r="G56" s="432">
        <v>551.52</v>
      </c>
      <c r="H56" s="433">
        <v>229.84064999999998</v>
      </c>
      <c r="I56" s="432">
        <v>26156.170000000002</v>
      </c>
      <c r="J56" s="504">
        <v>0.9</v>
      </c>
    </row>
    <row r="57" spans="1:10" s="428" customFormat="1" x14ac:dyDescent="0.2">
      <c r="A57" s="429">
        <v>3212</v>
      </c>
      <c r="B57" s="430" t="s">
        <v>1341</v>
      </c>
      <c r="C57" s="431">
        <f t="shared" si="9"/>
        <v>55538.057179999996</v>
      </c>
      <c r="D57" s="432">
        <v>0</v>
      </c>
      <c r="E57" s="432">
        <v>17628.469999999998</v>
      </c>
      <c r="F57" s="432">
        <v>18325.86</v>
      </c>
      <c r="G57" s="432">
        <v>18918.2</v>
      </c>
      <c r="H57" s="433">
        <v>665.52717999999993</v>
      </c>
      <c r="I57" s="432">
        <v>0</v>
      </c>
      <c r="J57" s="504">
        <v>0.95</v>
      </c>
    </row>
    <row r="58" spans="1:10" s="428" customFormat="1" x14ac:dyDescent="0.2">
      <c r="A58" s="429">
        <v>3213</v>
      </c>
      <c r="B58" s="430" t="s">
        <v>1342</v>
      </c>
      <c r="C58" s="431">
        <f t="shared" si="9"/>
        <v>11157.16735</v>
      </c>
      <c r="D58" s="432">
        <v>0</v>
      </c>
      <c r="E58" s="432">
        <v>2057.6799999999998</v>
      </c>
      <c r="F58" s="432">
        <v>3515.38</v>
      </c>
      <c r="G58" s="432">
        <v>4905.53</v>
      </c>
      <c r="H58" s="433">
        <v>678.57734999999991</v>
      </c>
      <c r="I58" s="432">
        <v>0</v>
      </c>
      <c r="J58" s="504">
        <v>0.95</v>
      </c>
    </row>
    <row r="59" spans="1:10" s="428" customFormat="1" x14ac:dyDescent="0.2">
      <c r="A59" s="429">
        <v>3215</v>
      </c>
      <c r="B59" s="430" t="s">
        <v>1343</v>
      </c>
      <c r="C59" s="431">
        <f t="shared" si="9"/>
        <v>12938.384259999999</v>
      </c>
      <c r="D59" s="432">
        <v>0</v>
      </c>
      <c r="E59" s="432">
        <v>662.38</v>
      </c>
      <c r="F59" s="432">
        <v>3581.0299999999997</v>
      </c>
      <c r="G59" s="432">
        <v>6645.3499999999995</v>
      </c>
      <c r="H59" s="433">
        <v>2049.62426</v>
      </c>
      <c r="I59" s="432">
        <v>0</v>
      </c>
      <c r="J59" s="504">
        <v>0.95</v>
      </c>
    </row>
    <row r="60" spans="1:10" s="428" customFormat="1" x14ac:dyDescent="0.2">
      <c r="A60" s="429">
        <v>3258</v>
      </c>
      <c r="B60" s="430" t="s">
        <v>1344</v>
      </c>
      <c r="C60" s="431">
        <f t="shared" si="9"/>
        <v>17299.948780000002</v>
      </c>
      <c r="D60" s="432">
        <v>0</v>
      </c>
      <c r="E60" s="432">
        <v>250.65</v>
      </c>
      <c r="F60" s="432">
        <v>7469.2300000000005</v>
      </c>
      <c r="G60" s="432">
        <v>8964.4500000000007</v>
      </c>
      <c r="H60" s="433">
        <v>615.61878000000002</v>
      </c>
      <c r="I60" s="432">
        <v>0</v>
      </c>
      <c r="J60" s="504">
        <v>0.95</v>
      </c>
    </row>
    <row r="61" spans="1:10" s="428" customFormat="1" x14ac:dyDescent="0.2">
      <c r="A61" s="429">
        <v>3259</v>
      </c>
      <c r="B61" s="430" t="s">
        <v>1345</v>
      </c>
      <c r="C61" s="431">
        <f t="shared" si="9"/>
        <v>8272.3221300000005</v>
      </c>
      <c r="D61" s="432">
        <v>0</v>
      </c>
      <c r="E61" s="432">
        <v>0</v>
      </c>
      <c r="F61" s="432">
        <v>28.509999999999998</v>
      </c>
      <c r="G61" s="432">
        <v>687.94999999999993</v>
      </c>
      <c r="H61" s="433">
        <v>1905.34213</v>
      </c>
      <c r="I61" s="432">
        <v>5650.52</v>
      </c>
      <c r="J61" s="504">
        <v>0.95</v>
      </c>
    </row>
    <row r="62" spans="1:10" s="428" customFormat="1" x14ac:dyDescent="0.2">
      <c r="A62" s="429">
        <v>3281</v>
      </c>
      <c r="B62" s="430" t="s">
        <v>1346</v>
      </c>
      <c r="C62" s="431">
        <f t="shared" si="9"/>
        <v>342389.47735999996</v>
      </c>
      <c r="D62" s="432">
        <v>0</v>
      </c>
      <c r="E62" s="432">
        <v>0</v>
      </c>
      <c r="F62" s="432">
        <v>102864.74</v>
      </c>
      <c r="G62" s="432">
        <v>103380.58</v>
      </c>
      <c r="H62" s="433">
        <v>132290.07735999997</v>
      </c>
      <c r="I62" s="432">
        <v>3854.08</v>
      </c>
      <c r="J62" s="504">
        <v>0.95</v>
      </c>
    </row>
    <row r="63" spans="1:10" s="428" customFormat="1" x14ac:dyDescent="0.2">
      <c r="A63" s="429">
        <v>3335</v>
      </c>
      <c r="B63" s="430" t="s">
        <v>1347</v>
      </c>
      <c r="C63" s="431">
        <f t="shared" si="9"/>
        <v>10000.19764</v>
      </c>
      <c r="D63" s="432">
        <v>0</v>
      </c>
      <c r="E63" s="432">
        <v>0</v>
      </c>
      <c r="F63" s="432">
        <v>6104.2</v>
      </c>
      <c r="G63" s="432">
        <v>131.29</v>
      </c>
      <c r="H63" s="433">
        <v>3652.1676399999997</v>
      </c>
      <c r="I63" s="432">
        <v>112.54</v>
      </c>
      <c r="J63" s="504">
        <v>0.9</v>
      </c>
    </row>
    <row r="64" spans="1:10" s="428" customFormat="1" x14ac:dyDescent="0.2">
      <c r="A64" s="429">
        <v>3336</v>
      </c>
      <c r="B64" s="430" t="s">
        <v>1348</v>
      </c>
      <c r="C64" s="431">
        <f t="shared" si="9"/>
        <v>6831.58223</v>
      </c>
      <c r="D64" s="432">
        <v>0</v>
      </c>
      <c r="E64" s="432">
        <v>0</v>
      </c>
      <c r="F64" s="432">
        <v>117.41000000000001</v>
      </c>
      <c r="G64" s="432">
        <v>1391.49</v>
      </c>
      <c r="H64" s="433">
        <v>2257.4822300000001</v>
      </c>
      <c r="I64" s="432">
        <v>3065.2</v>
      </c>
      <c r="J64" s="504">
        <v>0.95</v>
      </c>
    </row>
    <row r="65" spans="1:10" s="428" customFormat="1" ht="24" customHeight="1" x14ac:dyDescent="0.2">
      <c r="A65" s="429">
        <v>3337</v>
      </c>
      <c r="B65" s="430" t="s">
        <v>1349</v>
      </c>
      <c r="C65" s="431">
        <f t="shared" si="9"/>
        <v>22004.177169999999</v>
      </c>
      <c r="D65" s="432">
        <v>0</v>
      </c>
      <c r="E65" s="432">
        <v>0</v>
      </c>
      <c r="F65" s="432">
        <v>0</v>
      </c>
      <c r="G65" s="432">
        <v>0</v>
      </c>
      <c r="H65" s="433">
        <v>393.62716999999998</v>
      </c>
      <c r="I65" s="432">
        <v>21610.55</v>
      </c>
      <c r="J65" s="504">
        <v>0.95</v>
      </c>
    </row>
    <row r="66" spans="1:10" s="428" customFormat="1" ht="24" customHeight="1" x14ac:dyDescent="0.2">
      <c r="A66" s="429">
        <v>3371</v>
      </c>
      <c r="B66" s="430" t="s">
        <v>1350</v>
      </c>
      <c r="C66" s="431">
        <f t="shared" si="9"/>
        <v>37999.062000000005</v>
      </c>
      <c r="D66" s="432">
        <v>0</v>
      </c>
      <c r="E66" s="432">
        <v>0</v>
      </c>
      <c r="F66" s="432">
        <v>249.26</v>
      </c>
      <c r="G66" s="432">
        <v>59.29</v>
      </c>
      <c r="H66" s="433">
        <v>976.71199999999999</v>
      </c>
      <c r="I66" s="432">
        <v>36713.800000000003</v>
      </c>
      <c r="J66" s="504">
        <v>0.9</v>
      </c>
    </row>
    <row r="67" spans="1:10" s="428" customFormat="1" x14ac:dyDescent="0.2">
      <c r="A67" s="429">
        <v>3372</v>
      </c>
      <c r="B67" s="430" t="s">
        <v>1351</v>
      </c>
      <c r="C67" s="431">
        <f t="shared" si="9"/>
        <v>27999.97</v>
      </c>
      <c r="D67" s="432">
        <v>0</v>
      </c>
      <c r="E67" s="432">
        <v>0</v>
      </c>
      <c r="F67" s="432">
        <v>201.47</v>
      </c>
      <c r="G67" s="432">
        <v>546.91999999999996</v>
      </c>
      <c r="H67" s="433">
        <v>154.88</v>
      </c>
      <c r="I67" s="432">
        <v>27096.7</v>
      </c>
      <c r="J67" s="504">
        <v>0.9</v>
      </c>
    </row>
    <row r="68" spans="1:10" s="428" customFormat="1" x14ac:dyDescent="0.2">
      <c r="A68" s="429">
        <v>3398</v>
      </c>
      <c r="B68" s="430" t="s">
        <v>1352</v>
      </c>
      <c r="C68" s="431">
        <f t="shared" si="9"/>
        <v>110150.39794</v>
      </c>
      <c r="D68" s="432">
        <v>0</v>
      </c>
      <c r="E68" s="432">
        <v>0</v>
      </c>
      <c r="F68" s="432">
        <v>0</v>
      </c>
      <c r="G68" s="432">
        <v>8873.09</v>
      </c>
      <c r="H68" s="433">
        <v>49400.897939999995</v>
      </c>
      <c r="I68" s="432">
        <v>51876.41</v>
      </c>
      <c r="J68" s="504">
        <v>0.95</v>
      </c>
    </row>
    <row r="69" spans="1:10" s="428" customFormat="1" x14ac:dyDescent="0.2">
      <c r="A69" s="429">
        <v>3401</v>
      </c>
      <c r="B69" s="430" t="s">
        <v>1353</v>
      </c>
      <c r="C69" s="431">
        <f t="shared" si="9"/>
        <v>22196.924750000002</v>
      </c>
      <c r="D69" s="432">
        <v>0</v>
      </c>
      <c r="E69" s="432">
        <v>0</v>
      </c>
      <c r="F69" s="432">
        <v>0</v>
      </c>
      <c r="G69" s="432">
        <v>0</v>
      </c>
      <c r="H69" s="433">
        <v>1968.0247499999998</v>
      </c>
      <c r="I69" s="432">
        <v>20228.900000000001</v>
      </c>
      <c r="J69" s="504">
        <v>0.95</v>
      </c>
    </row>
    <row r="70" spans="1:10" s="428" customFormat="1" x14ac:dyDescent="0.2">
      <c r="A70" s="429">
        <v>3402</v>
      </c>
      <c r="B70" s="430" t="s">
        <v>1354</v>
      </c>
      <c r="C70" s="431">
        <f t="shared" si="9"/>
        <v>210000.08000000002</v>
      </c>
      <c r="D70" s="432">
        <v>0</v>
      </c>
      <c r="E70" s="432">
        <v>214.78</v>
      </c>
      <c r="F70" s="432">
        <v>157.30000000000001</v>
      </c>
      <c r="G70" s="432">
        <v>1130.1400000000001</v>
      </c>
      <c r="H70" s="433">
        <v>832.48</v>
      </c>
      <c r="I70" s="432">
        <v>207665.38</v>
      </c>
      <c r="J70" s="504">
        <v>0.3</v>
      </c>
    </row>
    <row r="71" spans="1:10" s="428" customFormat="1" x14ac:dyDescent="0.2">
      <c r="A71" s="429">
        <v>3404</v>
      </c>
      <c r="B71" s="430" t="s">
        <v>1355</v>
      </c>
      <c r="C71" s="431">
        <f t="shared" si="9"/>
        <v>23352.847560000002</v>
      </c>
      <c r="D71" s="432">
        <v>0</v>
      </c>
      <c r="E71" s="432">
        <v>0</v>
      </c>
      <c r="F71" s="432">
        <v>0</v>
      </c>
      <c r="G71" s="432">
        <v>1887.48</v>
      </c>
      <c r="H71" s="433">
        <v>9048.4475600000005</v>
      </c>
      <c r="I71" s="432">
        <v>12416.92</v>
      </c>
      <c r="J71" s="504">
        <v>0.95</v>
      </c>
    </row>
    <row r="72" spans="1:10" s="428" customFormat="1" x14ac:dyDescent="0.2">
      <c r="A72" s="429">
        <v>3415</v>
      </c>
      <c r="B72" s="430" t="s">
        <v>1356</v>
      </c>
      <c r="C72" s="431">
        <f t="shared" si="9"/>
        <v>4586.8050000000003</v>
      </c>
      <c r="D72" s="432">
        <v>0</v>
      </c>
      <c r="E72" s="432">
        <v>0</v>
      </c>
      <c r="F72" s="432">
        <v>0</v>
      </c>
      <c r="G72" s="432">
        <v>2905.5</v>
      </c>
      <c r="H72" s="433">
        <v>29.645</v>
      </c>
      <c r="I72" s="432">
        <v>1651.66</v>
      </c>
      <c r="J72" s="504">
        <v>0.9</v>
      </c>
    </row>
    <row r="73" spans="1:10" s="428" customFormat="1" ht="24" customHeight="1" x14ac:dyDescent="0.2">
      <c r="A73" s="429">
        <v>3418</v>
      </c>
      <c r="B73" s="430" t="s">
        <v>1357</v>
      </c>
      <c r="C73" s="431">
        <f t="shared" si="9"/>
        <v>13599.744409999999</v>
      </c>
      <c r="D73" s="432">
        <v>0</v>
      </c>
      <c r="E73" s="432">
        <v>0</v>
      </c>
      <c r="F73" s="432">
        <v>0</v>
      </c>
      <c r="G73" s="432">
        <v>0</v>
      </c>
      <c r="H73" s="433">
        <v>2863.6144099999992</v>
      </c>
      <c r="I73" s="432">
        <v>10736.130000000001</v>
      </c>
      <c r="J73" s="504">
        <v>0.95</v>
      </c>
    </row>
    <row r="74" spans="1:10" s="428" customFormat="1" x14ac:dyDescent="0.2">
      <c r="A74" s="429">
        <v>3419</v>
      </c>
      <c r="B74" s="430" t="s">
        <v>1358</v>
      </c>
      <c r="C74" s="431">
        <f t="shared" si="9"/>
        <v>14580.632650000001</v>
      </c>
      <c r="D74" s="432">
        <v>0</v>
      </c>
      <c r="E74" s="432">
        <v>0</v>
      </c>
      <c r="F74" s="432">
        <v>0</v>
      </c>
      <c r="G74" s="432">
        <v>0</v>
      </c>
      <c r="H74" s="433">
        <v>772.43265000000042</v>
      </c>
      <c r="I74" s="432">
        <v>13808.2</v>
      </c>
      <c r="J74" s="504">
        <v>0.95</v>
      </c>
    </row>
    <row r="75" spans="1:10" s="428" customFormat="1" x14ac:dyDescent="0.2">
      <c r="A75" s="429">
        <v>3420</v>
      </c>
      <c r="B75" s="430" t="s">
        <v>1359</v>
      </c>
      <c r="C75" s="431">
        <f t="shared" si="9"/>
        <v>23767.953789999996</v>
      </c>
      <c r="D75" s="432">
        <v>0</v>
      </c>
      <c r="E75" s="432">
        <v>0</v>
      </c>
      <c r="F75" s="432">
        <v>0</v>
      </c>
      <c r="G75" s="432">
        <v>0</v>
      </c>
      <c r="H75" s="433">
        <v>13.363789999999998</v>
      </c>
      <c r="I75" s="432">
        <v>23754.589999999997</v>
      </c>
      <c r="J75" s="504">
        <v>0.95</v>
      </c>
    </row>
    <row r="76" spans="1:10" s="428" customFormat="1" ht="24" customHeight="1" x14ac:dyDescent="0.2">
      <c r="A76" s="429">
        <v>3421</v>
      </c>
      <c r="B76" s="430" t="s">
        <v>1360</v>
      </c>
      <c r="C76" s="431">
        <f t="shared" si="9"/>
        <v>16680.793799999999</v>
      </c>
      <c r="D76" s="432">
        <v>0</v>
      </c>
      <c r="E76" s="432">
        <v>0</v>
      </c>
      <c r="F76" s="432">
        <v>0</v>
      </c>
      <c r="G76" s="432">
        <v>0</v>
      </c>
      <c r="H76" s="433">
        <v>889.99379999999996</v>
      </c>
      <c r="I76" s="432">
        <v>15790.8</v>
      </c>
      <c r="J76" s="504">
        <v>0.95</v>
      </c>
    </row>
    <row r="77" spans="1:10" s="428" customFormat="1" x14ac:dyDescent="0.2">
      <c r="A77" s="429">
        <v>3459</v>
      </c>
      <c r="B77" s="430" t="s">
        <v>1361</v>
      </c>
      <c r="C77" s="431">
        <f t="shared" si="9"/>
        <v>28402.513620000002</v>
      </c>
      <c r="D77" s="432">
        <v>0</v>
      </c>
      <c r="E77" s="432">
        <v>0</v>
      </c>
      <c r="F77" s="432">
        <v>0</v>
      </c>
      <c r="G77" s="432">
        <v>0</v>
      </c>
      <c r="H77" s="433">
        <v>789.83362000000011</v>
      </c>
      <c r="I77" s="432">
        <v>27612.68</v>
      </c>
      <c r="J77" s="504">
        <v>0.95</v>
      </c>
    </row>
    <row r="78" spans="1:10" s="428" customFormat="1" ht="18" customHeight="1" x14ac:dyDescent="0.2">
      <c r="A78" s="434"/>
      <c r="B78" s="435" t="s">
        <v>1170</v>
      </c>
      <c r="C78" s="426">
        <f>SUM(C79:C120)</f>
        <v>908473.44789000007</v>
      </c>
      <c r="D78" s="426">
        <f t="shared" ref="D78:I78" si="10">SUM(D79:D120)</f>
        <v>3</v>
      </c>
      <c r="E78" s="426">
        <f t="shared" si="10"/>
        <v>15214.53</v>
      </c>
      <c r="F78" s="426">
        <f t="shared" si="10"/>
        <v>18328.16</v>
      </c>
      <c r="G78" s="426">
        <f t="shared" si="10"/>
        <v>209643.47999999998</v>
      </c>
      <c r="H78" s="426">
        <f t="shared" si="10"/>
        <v>290944.71789000003</v>
      </c>
      <c r="I78" s="426">
        <f t="shared" si="10"/>
        <v>374339.55999999994</v>
      </c>
      <c r="J78" s="427" t="s">
        <v>204</v>
      </c>
    </row>
    <row r="79" spans="1:10" s="428" customFormat="1" ht="24" customHeight="1" x14ac:dyDescent="0.2">
      <c r="A79" s="429">
        <v>3220</v>
      </c>
      <c r="B79" s="430" t="s">
        <v>1362</v>
      </c>
      <c r="C79" s="431">
        <f t="shared" ref="C79:C120" si="11">D79+E79+F79+G79+H79+I79</f>
        <v>50651.346210000003</v>
      </c>
      <c r="D79" s="432">
        <v>0</v>
      </c>
      <c r="E79" s="432">
        <v>293.62</v>
      </c>
      <c r="F79" s="432">
        <v>781.95</v>
      </c>
      <c r="G79" s="432">
        <v>29902.12</v>
      </c>
      <c r="H79" s="433">
        <v>19673.656210000005</v>
      </c>
      <c r="I79" s="432">
        <v>0</v>
      </c>
      <c r="J79" s="504">
        <v>0.9</v>
      </c>
    </row>
    <row r="80" spans="1:10" s="428" customFormat="1" x14ac:dyDescent="0.2">
      <c r="A80" s="429">
        <v>3222</v>
      </c>
      <c r="B80" s="430" t="s">
        <v>1363</v>
      </c>
      <c r="C80" s="431">
        <f t="shared" si="11"/>
        <v>15838.694689999997</v>
      </c>
      <c r="D80" s="432">
        <v>0</v>
      </c>
      <c r="E80" s="432">
        <v>57.42</v>
      </c>
      <c r="F80" s="432">
        <v>227.11</v>
      </c>
      <c r="G80" s="432">
        <v>5138.3999999999996</v>
      </c>
      <c r="H80" s="433">
        <v>10415.764689999998</v>
      </c>
      <c r="I80" s="432">
        <v>0</v>
      </c>
      <c r="J80" s="504">
        <v>0.9</v>
      </c>
    </row>
    <row r="81" spans="1:10" s="428" customFormat="1" x14ac:dyDescent="0.2">
      <c r="A81" s="429">
        <v>3224</v>
      </c>
      <c r="B81" s="430" t="s">
        <v>1364</v>
      </c>
      <c r="C81" s="431">
        <f t="shared" si="11"/>
        <v>20084.367010000002</v>
      </c>
      <c r="D81" s="432">
        <v>0</v>
      </c>
      <c r="E81" s="432">
        <v>57.42</v>
      </c>
      <c r="F81" s="432">
        <v>289.95</v>
      </c>
      <c r="G81" s="432">
        <v>3768.65</v>
      </c>
      <c r="H81" s="433">
        <v>15968.347009999999</v>
      </c>
      <c r="I81" s="432">
        <v>0</v>
      </c>
      <c r="J81" s="504">
        <v>0.9</v>
      </c>
    </row>
    <row r="82" spans="1:10" s="428" customFormat="1" x14ac:dyDescent="0.2">
      <c r="A82" s="429">
        <v>3225</v>
      </c>
      <c r="B82" s="430" t="s">
        <v>1365</v>
      </c>
      <c r="C82" s="431">
        <f t="shared" si="11"/>
        <v>5557.8836499999998</v>
      </c>
      <c r="D82" s="432">
        <v>0</v>
      </c>
      <c r="E82" s="432">
        <v>45.57</v>
      </c>
      <c r="F82" s="432">
        <v>240.76999999999998</v>
      </c>
      <c r="G82" s="432">
        <v>3364.7</v>
      </c>
      <c r="H82" s="433">
        <v>869.46365000000003</v>
      </c>
      <c r="I82" s="432">
        <v>1037.3800000000001</v>
      </c>
      <c r="J82" s="504">
        <v>0.9</v>
      </c>
    </row>
    <row r="83" spans="1:10" s="428" customFormat="1" x14ac:dyDescent="0.2">
      <c r="A83" s="429">
        <v>3229</v>
      </c>
      <c r="B83" s="430" t="s">
        <v>1366</v>
      </c>
      <c r="C83" s="431">
        <f t="shared" si="11"/>
        <v>254.73608999999999</v>
      </c>
      <c r="D83" s="432">
        <v>0</v>
      </c>
      <c r="E83" s="432">
        <v>0</v>
      </c>
      <c r="F83" s="432">
        <v>35.47</v>
      </c>
      <c r="G83" s="432">
        <v>39.479999999999997</v>
      </c>
      <c r="H83" s="433">
        <v>179.78609</v>
      </c>
      <c r="I83" s="432">
        <v>0</v>
      </c>
      <c r="J83" s="504">
        <v>1</v>
      </c>
    </row>
    <row r="84" spans="1:10" s="428" customFormat="1" x14ac:dyDescent="0.2">
      <c r="A84" s="429">
        <v>3230</v>
      </c>
      <c r="B84" s="430" t="s">
        <v>1367</v>
      </c>
      <c r="C84" s="431">
        <f t="shared" si="11"/>
        <v>26408.818010000003</v>
      </c>
      <c r="D84" s="432">
        <v>3</v>
      </c>
      <c r="E84" s="432">
        <v>2318.1099999999997</v>
      </c>
      <c r="F84" s="432">
        <v>2864.23</v>
      </c>
      <c r="G84" s="432">
        <v>2965.06</v>
      </c>
      <c r="H84" s="433">
        <v>4106.6580100000001</v>
      </c>
      <c r="I84" s="432">
        <v>14151.76</v>
      </c>
      <c r="J84" s="504">
        <v>0.95</v>
      </c>
    </row>
    <row r="85" spans="1:10" s="428" customFormat="1" x14ac:dyDescent="0.2">
      <c r="A85" s="429">
        <v>3283</v>
      </c>
      <c r="B85" s="430" t="s">
        <v>1368</v>
      </c>
      <c r="C85" s="431">
        <f t="shared" si="11"/>
        <v>37255.886439999995</v>
      </c>
      <c r="D85" s="432">
        <v>0</v>
      </c>
      <c r="E85" s="432">
        <v>10648.36</v>
      </c>
      <c r="F85" s="432">
        <v>9104.619999999999</v>
      </c>
      <c r="G85" s="432">
        <v>12162.44</v>
      </c>
      <c r="H85" s="433">
        <v>3103.9464399999997</v>
      </c>
      <c r="I85" s="432">
        <v>2236.52</v>
      </c>
      <c r="J85" s="504">
        <v>0.95</v>
      </c>
    </row>
    <row r="86" spans="1:10" s="428" customFormat="1" x14ac:dyDescent="0.2">
      <c r="A86" s="429">
        <v>3285</v>
      </c>
      <c r="B86" s="430" t="s">
        <v>1369</v>
      </c>
      <c r="C86" s="431">
        <f t="shared" si="11"/>
        <v>34000</v>
      </c>
      <c r="D86" s="432">
        <v>0</v>
      </c>
      <c r="E86" s="432">
        <v>0</v>
      </c>
      <c r="F86" s="432">
        <v>0</v>
      </c>
      <c r="G86" s="432">
        <v>0</v>
      </c>
      <c r="H86" s="433">
        <v>84.7</v>
      </c>
      <c r="I86" s="432">
        <v>33915.300000000003</v>
      </c>
      <c r="J86" s="504">
        <v>0.9</v>
      </c>
    </row>
    <row r="87" spans="1:10" s="428" customFormat="1" x14ac:dyDescent="0.2">
      <c r="A87" s="429">
        <v>3287</v>
      </c>
      <c r="B87" s="430" t="s">
        <v>1370</v>
      </c>
      <c r="C87" s="431">
        <f t="shared" si="11"/>
        <v>29965.183720000001</v>
      </c>
      <c r="D87" s="432">
        <v>0</v>
      </c>
      <c r="E87" s="432">
        <v>0</v>
      </c>
      <c r="F87" s="432">
        <v>92.33</v>
      </c>
      <c r="G87" s="432">
        <v>4421.18</v>
      </c>
      <c r="H87" s="433">
        <v>25451.673719999999</v>
      </c>
      <c r="I87" s="432">
        <v>0</v>
      </c>
      <c r="J87" s="504">
        <v>0.9</v>
      </c>
    </row>
    <row r="88" spans="1:10" s="428" customFormat="1" x14ac:dyDescent="0.2">
      <c r="A88" s="429">
        <v>3316</v>
      </c>
      <c r="B88" s="430" t="s">
        <v>1371</v>
      </c>
      <c r="C88" s="431">
        <f t="shared" si="11"/>
        <v>10943.089739999999</v>
      </c>
      <c r="D88" s="432">
        <v>0</v>
      </c>
      <c r="E88" s="432">
        <v>45.57</v>
      </c>
      <c r="F88" s="432">
        <v>90.47</v>
      </c>
      <c r="G88" s="432">
        <v>7418.21</v>
      </c>
      <c r="H88" s="433">
        <v>3388.8397399999994</v>
      </c>
      <c r="I88" s="432">
        <v>0</v>
      </c>
      <c r="J88" s="504">
        <v>0.9</v>
      </c>
    </row>
    <row r="89" spans="1:10" s="428" customFormat="1" x14ac:dyDescent="0.2">
      <c r="A89" s="429">
        <v>3340</v>
      </c>
      <c r="B89" s="430" t="s">
        <v>1372</v>
      </c>
      <c r="C89" s="431">
        <f t="shared" si="11"/>
        <v>40792.745339999994</v>
      </c>
      <c r="D89" s="432">
        <v>0</v>
      </c>
      <c r="E89" s="432">
        <v>364.21</v>
      </c>
      <c r="F89" s="432">
        <v>575.96</v>
      </c>
      <c r="G89" s="432">
        <v>19178.649999999998</v>
      </c>
      <c r="H89" s="433">
        <v>20673.925339999998</v>
      </c>
      <c r="I89" s="432">
        <v>0</v>
      </c>
      <c r="J89" s="504" t="s">
        <v>1556</v>
      </c>
    </row>
    <row r="90" spans="1:10" s="428" customFormat="1" x14ac:dyDescent="0.2">
      <c r="A90" s="429">
        <v>3342</v>
      </c>
      <c r="B90" s="430" t="s">
        <v>1373</v>
      </c>
      <c r="C90" s="431">
        <f t="shared" si="11"/>
        <v>9415.7593199999992</v>
      </c>
      <c r="D90" s="432">
        <v>0</v>
      </c>
      <c r="E90" s="432">
        <v>73.040000000000006</v>
      </c>
      <c r="F90" s="432">
        <v>202.2</v>
      </c>
      <c r="G90" s="432">
        <v>0</v>
      </c>
      <c r="H90" s="433">
        <v>9140.5193199999994</v>
      </c>
      <c r="I90" s="432">
        <v>0</v>
      </c>
      <c r="J90" s="504">
        <v>0.5</v>
      </c>
    </row>
    <row r="91" spans="1:10" s="428" customFormat="1" x14ac:dyDescent="0.2">
      <c r="A91" s="429">
        <v>3343</v>
      </c>
      <c r="B91" s="430" t="s">
        <v>1374</v>
      </c>
      <c r="C91" s="431">
        <f t="shared" si="11"/>
        <v>3819.63067</v>
      </c>
      <c r="D91" s="432">
        <v>0</v>
      </c>
      <c r="E91" s="432">
        <v>160.33000000000001</v>
      </c>
      <c r="F91" s="432">
        <v>342.32</v>
      </c>
      <c r="G91" s="432">
        <v>1</v>
      </c>
      <c r="H91" s="433">
        <v>3313.4806699999999</v>
      </c>
      <c r="I91" s="432">
        <v>2.5</v>
      </c>
      <c r="J91" s="504">
        <v>0.35</v>
      </c>
    </row>
    <row r="92" spans="1:10" s="428" customFormat="1" ht="24" customHeight="1" x14ac:dyDescent="0.2">
      <c r="A92" s="429">
        <v>3348</v>
      </c>
      <c r="B92" s="430" t="s">
        <v>1375</v>
      </c>
      <c r="C92" s="431">
        <f t="shared" si="11"/>
        <v>1573.28</v>
      </c>
      <c r="D92" s="432">
        <v>0</v>
      </c>
      <c r="E92" s="432">
        <v>175.45</v>
      </c>
      <c r="F92" s="432">
        <v>90.75</v>
      </c>
      <c r="G92" s="432">
        <v>382.36</v>
      </c>
      <c r="H92" s="433">
        <v>924.72</v>
      </c>
      <c r="I92" s="432">
        <v>0</v>
      </c>
      <c r="J92" s="504">
        <v>0.4</v>
      </c>
    </row>
    <row r="93" spans="1:10" s="428" customFormat="1" x14ac:dyDescent="0.2">
      <c r="A93" s="429">
        <v>3349</v>
      </c>
      <c r="B93" s="430" t="s">
        <v>1376</v>
      </c>
      <c r="C93" s="431">
        <f t="shared" si="11"/>
        <v>7174.4803199999997</v>
      </c>
      <c r="D93" s="432">
        <v>0</v>
      </c>
      <c r="E93" s="432">
        <v>48.4</v>
      </c>
      <c r="F93" s="432">
        <v>87.12</v>
      </c>
      <c r="G93" s="432">
        <v>208.12</v>
      </c>
      <c r="H93" s="433">
        <v>1609.6803199999999</v>
      </c>
      <c r="I93" s="432">
        <v>5221.16</v>
      </c>
      <c r="J93" s="504">
        <v>0.4</v>
      </c>
    </row>
    <row r="94" spans="1:10" s="428" customFormat="1" ht="24" customHeight="1" x14ac:dyDescent="0.2">
      <c r="A94" s="429">
        <v>3350</v>
      </c>
      <c r="B94" s="430" t="s">
        <v>1377</v>
      </c>
      <c r="C94" s="431">
        <f t="shared" si="11"/>
        <v>19710.36219</v>
      </c>
      <c r="D94" s="432">
        <v>0</v>
      </c>
      <c r="E94" s="432">
        <v>127.05000000000001</v>
      </c>
      <c r="F94" s="432">
        <v>352.43</v>
      </c>
      <c r="G94" s="432">
        <v>145.19999999999999</v>
      </c>
      <c r="H94" s="433">
        <v>15115.152190000001</v>
      </c>
      <c r="I94" s="432">
        <v>3970.5299999999997</v>
      </c>
      <c r="J94" s="504" t="s">
        <v>1556</v>
      </c>
    </row>
    <row r="95" spans="1:10" s="428" customFormat="1" x14ac:dyDescent="0.2">
      <c r="A95" s="429">
        <v>3351</v>
      </c>
      <c r="B95" s="430" t="s">
        <v>1378</v>
      </c>
      <c r="C95" s="431">
        <f t="shared" si="11"/>
        <v>8592.4514899999995</v>
      </c>
      <c r="D95" s="432">
        <v>0</v>
      </c>
      <c r="E95" s="432">
        <v>48.4</v>
      </c>
      <c r="F95" s="432">
        <v>387.2</v>
      </c>
      <c r="G95" s="432">
        <v>0</v>
      </c>
      <c r="H95" s="433">
        <v>8156.85149</v>
      </c>
      <c r="I95" s="432">
        <v>0</v>
      </c>
      <c r="J95" s="504">
        <v>0.4</v>
      </c>
    </row>
    <row r="96" spans="1:10" s="428" customFormat="1" x14ac:dyDescent="0.2">
      <c r="A96" s="429">
        <v>3352</v>
      </c>
      <c r="B96" s="430" t="s">
        <v>1379</v>
      </c>
      <c r="C96" s="431">
        <f t="shared" si="11"/>
        <v>25822.315419999999</v>
      </c>
      <c r="D96" s="432">
        <v>0</v>
      </c>
      <c r="E96" s="432">
        <v>105.27</v>
      </c>
      <c r="F96" s="432">
        <v>398.40999999999997</v>
      </c>
      <c r="G96" s="432">
        <v>0</v>
      </c>
      <c r="H96" s="433">
        <v>25318.635419999999</v>
      </c>
      <c r="I96" s="432">
        <v>0</v>
      </c>
      <c r="J96" s="504" t="s">
        <v>1556</v>
      </c>
    </row>
    <row r="97" spans="1:10" s="428" customFormat="1" ht="21" x14ac:dyDescent="0.2">
      <c r="A97" s="429">
        <v>3355</v>
      </c>
      <c r="B97" s="430" t="s">
        <v>1380</v>
      </c>
      <c r="C97" s="431">
        <f t="shared" si="11"/>
        <v>5493.2830799999992</v>
      </c>
      <c r="D97" s="432">
        <v>0</v>
      </c>
      <c r="E97" s="432">
        <v>123.42</v>
      </c>
      <c r="F97" s="432">
        <v>225.06</v>
      </c>
      <c r="G97" s="432">
        <v>0</v>
      </c>
      <c r="H97" s="433">
        <v>5144.8030799999997</v>
      </c>
      <c r="I97" s="432">
        <v>0</v>
      </c>
      <c r="J97" s="504">
        <v>0.35</v>
      </c>
    </row>
    <row r="98" spans="1:10" s="428" customFormat="1" x14ac:dyDescent="0.2">
      <c r="A98" s="429">
        <v>3356</v>
      </c>
      <c r="B98" s="430" t="s">
        <v>1381</v>
      </c>
      <c r="C98" s="431">
        <f t="shared" si="11"/>
        <v>40263.837659999997</v>
      </c>
      <c r="D98" s="432">
        <v>0</v>
      </c>
      <c r="E98" s="432">
        <v>135.51999999999998</v>
      </c>
      <c r="F98" s="432">
        <v>383.89</v>
      </c>
      <c r="G98" s="432">
        <v>25431.309999999998</v>
      </c>
      <c r="H98" s="433">
        <v>14313.11766</v>
      </c>
      <c r="I98" s="432">
        <v>0</v>
      </c>
      <c r="J98" s="504" t="s">
        <v>1556</v>
      </c>
    </row>
    <row r="99" spans="1:10" s="428" customFormat="1" ht="24" customHeight="1" x14ac:dyDescent="0.2">
      <c r="A99" s="429">
        <v>3358</v>
      </c>
      <c r="B99" s="430" t="s">
        <v>1382</v>
      </c>
      <c r="C99" s="431">
        <f t="shared" si="11"/>
        <v>29625.025330000004</v>
      </c>
      <c r="D99" s="432">
        <v>0</v>
      </c>
      <c r="E99" s="432">
        <v>77.44</v>
      </c>
      <c r="F99" s="432">
        <v>655.08999999999992</v>
      </c>
      <c r="G99" s="432">
        <v>0</v>
      </c>
      <c r="H99" s="433">
        <v>24529.985330000003</v>
      </c>
      <c r="I99" s="432">
        <v>4362.51</v>
      </c>
      <c r="J99" s="504" t="s">
        <v>1556</v>
      </c>
    </row>
    <row r="100" spans="1:10" s="428" customFormat="1" x14ac:dyDescent="0.2">
      <c r="A100" s="429">
        <v>3359</v>
      </c>
      <c r="B100" s="430" t="s">
        <v>1383</v>
      </c>
      <c r="C100" s="431">
        <f t="shared" si="11"/>
        <v>16399.74783</v>
      </c>
      <c r="D100" s="432">
        <v>0</v>
      </c>
      <c r="E100" s="432">
        <v>87.12</v>
      </c>
      <c r="F100" s="432">
        <v>245.63</v>
      </c>
      <c r="G100" s="432">
        <v>256.52</v>
      </c>
      <c r="H100" s="433">
        <v>10862.117829999999</v>
      </c>
      <c r="I100" s="432">
        <v>4948.3599999999997</v>
      </c>
      <c r="J100" s="504" t="s">
        <v>1556</v>
      </c>
    </row>
    <row r="101" spans="1:10" s="428" customFormat="1" x14ac:dyDescent="0.2">
      <c r="A101" s="429">
        <v>3385</v>
      </c>
      <c r="B101" s="430" t="s">
        <v>1384</v>
      </c>
      <c r="C101" s="431">
        <f t="shared" si="11"/>
        <v>199340.62651</v>
      </c>
      <c r="D101" s="432">
        <v>0</v>
      </c>
      <c r="E101" s="432">
        <v>0</v>
      </c>
      <c r="F101" s="432">
        <v>0</v>
      </c>
      <c r="G101" s="432">
        <v>87274.78</v>
      </c>
      <c r="H101" s="433">
        <v>28546.506509999999</v>
      </c>
      <c r="I101" s="432">
        <v>83519.34</v>
      </c>
      <c r="J101" s="504">
        <v>0.95</v>
      </c>
    </row>
    <row r="102" spans="1:10" s="428" customFormat="1" ht="24" customHeight="1" x14ac:dyDescent="0.2">
      <c r="A102" s="429">
        <v>3394</v>
      </c>
      <c r="B102" s="430" t="s">
        <v>1385</v>
      </c>
      <c r="C102" s="431">
        <f t="shared" si="11"/>
        <v>22999.309999999998</v>
      </c>
      <c r="D102" s="432">
        <v>0</v>
      </c>
      <c r="E102" s="432">
        <v>222.81</v>
      </c>
      <c r="F102" s="432">
        <v>655.19999999999993</v>
      </c>
      <c r="G102" s="432">
        <v>72.3</v>
      </c>
      <c r="H102" s="433">
        <v>14648.35</v>
      </c>
      <c r="I102" s="432">
        <v>7400.65</v>
      </c>
      <c r="J102" s="504">
        <v>0.4</v>
      </c>
    </row>
    <row r="103" spans="1:10" s="428" customFormat="1" ht="24" customHeight="1" x14ac:dyDescent="0.2">
      <c r="A103" s="429">
        <v>3403</v>
      </c>
      <c r="B103" s="430" t="s">
        <v>1386</v>
      </c>
      <c r="C103" s="431">
        <f t="shared" si="11"/>
        <v>7942.4745700000003</v>
      </c>
      <c r="D103" s="432">
        <v>0</v>
      </c>
      <c r="E103" s="432">
        <v>0</v>
      </c>
      <c r="F103" s="432">
        <v>0</v>
      </c>
      <c r="G103" s="432">
        <v>7513</v>
      </c>
      <c r="H103" s="433">
        <v>429.47456999999997</v>
      </c>
      <c r="I103" s="432">
        <v>0</v>
      </c>
      <c r="J103" s="504">
        <v>1</v>
      </c>
    </row>
    <row r="104" spans="1:10" s="428" customFormat="1" x14ac:dyDescent="0.2">
      <c r="A104" s="429">
        <v>3413</v>
      </c>
      <c r="B104" s="430" t="s">
        <v>1387</v>
      </c>
      <c r="C104" s="431">
        <f t="shared" si="11"/>
        <v>10000</v>
      </c>
      <c r="D104" s="432">
        <v>0</v>
      </c>
      <c r="E104" s="432">
        <v>0</v>
      </c>
      <c r="F104" s="432">
        <v>0</v>
      </c>
      <c r="G104" s="432">
        <v>0</v>
      </c>
      <c r="H104" s="433">
        <v>84.7</v>
      </c>
      <c r="I104" s="432">
        <v>9915.2999999999993</v>
      </c>
      <c r="J104" s="504">
        <v>0.9</v>
      </c>
    </row>
    <row r="105" spans="1:10" s="428" customFormat="1" ht="24" customHeight="1" x14ac:dyDescent="0.2">
      <c r="A105" s="429">
        <v>3414</v>
      </c>
      <c r="B105" s="430" t="s">
        <v>1388</v>
      </c>
      <c r="C105" s="431">
        <f t="shared" si="11"/>
        <v>10000</v>
      </c>
      <c r="D105" s="432">
        <v>0</v>
      </c>
      <c r="E105" s="432">
        <v>0</v>
      </c>
      <c r="F105" s="432">
        <v>0</v>
      </c>
      <c r="G105" s="432">
        <v>0</v>
      </c>
      <c r="H105" s="433">
        <v>84.7</v>
      </c>
      <c r="I105" s="432">
        <v>9915.2999999999993</v>
      </c>
      <c r="J105" s="504">
        <v>0.9</v>
      </c>
    </row>
    <row r="106" spans="1:10" s="428" customFormat="1" x14ac:dyDescent="0.2">
      <c r="A106" s="429">
        <v>3423</v>
      </c>
      <c r="B106" s="430" t="s">
        <v>1389</v>
      </c>
      <c r="C106" s="431">
        <f t="shared" si="11"/>
        <v>8000</v>
      </c>
      <c r="D106" s="432">
        <v>0</v>
      </c>
      <c r="E106" s="432">
        <v>0</v>
      </c>
      <c r="F106" s="432">
        <v>0</v>
      </c>
      <c r="G106" s="432">
        <v>0</v>
      </c>
      <c r="H106" s="433">
        <v>84.7</v>
      </c>
      <c r="I106" s="432">
        <v>7915.3</v>
      </c>
      <c r="J106" s="504">
        <v>0.9</v>
      </c>
    </row>
    <row r="107" spans="1:10" s="428" customFormat="1" ht="24" customHeight="1" x14ac:dyDescent="0.2">
      <c r="A107" s="429">
        <v>3433</v>
      </c>
      <c r="B107" s="430" t="s">
        <v>1390</v>
      </c>
      <c r="C107" s="431">
        <f t="shared" si="11"/>
        <v>719.95</v>
      </c>
      <c r="D107" s="432">
        <v>0</v>
      </c>
      <c r="E107" s="432">
        <v>0</v>
      </c>
      <c r="F107" s="432">
        <v>0</v>
      </c>
      <c r="G107" s="432">
        <v>0</v>
      </c>
      <c r="H107" s="433">
        <v>627.99</v>
      </c>
      <c r="I107" s="432">
        <v>91.96</v>
      </c>
      <c r="J107" s="504">
        <v>0.9</v>
      </c>
    </row>
    <row r="108" spans="1:10" s="428" customFormat="1" ht="24" customHeight="1" x14ac:dyDescent="0.2">
      <c r="A108" s="429">
        <v>3434</v>
      </c>
      <c r="B108" s="430" t="s">
        <v>1391</v>
      </c>
      <c r="C108" s="431">
        <f t="shared" si="11"/>
        <v>800.41500000000008</v>
      </c>
      <c r="D108" s="432">
        <v>0</v>
      </c>
      <c r="E108" s="432">
        <v>0</v>
      </c>
      <c r="F108" s="432">
        <v>0</v>
      </c>
      <c r="G108" s="432">
        <v>0</v>
      </c>
      <c r="H108" s="433">
        <v>644.32500000000005</v>
      </c>
      <c r="I108" s="432">
        <v>156.09</v>
      </c>
      <c r="J108" s="504">
        <v>0.9</v>
      </c>
    </row>
    <row r="109" spans="1:10" s="428" customFormat="1" ht="24" customHeight="1" x14ac:dyDescent="0.2">
      <c r="A109" s="429">
        <v>3436</v>
      </c>
      <c r="B109" s="430" t="s">
        <v>1392</v>
      </c>
      <c r="C109" s="431">
        <f t="shared" si="11"/>
        <v>1000</v>
      </c>
      <c r="D109" s="432">
        <v>0</v>
      </c>
      <c r="E109" s="432">
        <v>0</v>
      </c>
      <c r="F109" s="432">
        <v>0</v>
      </c>
      <c r="G109" s="432">
        <v>0</v>
      </c>
      <c r="H109" s="433">
        <v>309.76</v>
      </c>
      <c r="I109" s="432">
        <v>690.24</v>
      </c>
      <c r="J109" s="504">
        <v>0.9</v>
      </c>
    </row>
    <row r="110" spans="1:10" s="428" customFormat="1" ht="24" customHeight="1" x14ac:dyDescent="0.2">
      <c r="A110" s="429">
        <v>3437</v>
      </c>
      <c r="B110" s="430" t="s">
        <v>1393</v>
      </c>
      <c r="C110" s="431">
        <f t="shared" si="11"/>
        <v>2492.9949999999999</v>
      </c>
      <c r="D110" s="432">
        <v>0</v>
      </c>
      <c r="E110" s="432">
        <v>0</v>
      </c>
      <c r="F110" s="432">
        <v>0</v>
      </c>
      <c r="G110" s="432">
        <v>0</v>
      </c>
      <c r="H110" s="433">
        <v>29.645</v>
      </c>
      <c r="I110" s="432">
        <v>2463.35</v>
      </c>
      <c r="J110" s="504">
        <v>0.9</v>
      </c>
    </row>
    <row r="111" spans="1:10" s="428" customFormat="1" ht="24" customHeight="1" x14ac:dyDescent="0.2">
      <c r="A111" s="429">
        <v>3438</v>
      </c>
      <c r="B111" s="430" t="s">
        <v>1394</v>
      </c>
      <c r="C111" s="431">
        <f t="shared" si="11"/>
        <v>23524.7821</v>
      </c>
      <c r="D111" s="432">
        <v>0</v>
      </c>
      <c r="E111" s="432">
        <v>0</v>
      </c>
      <c r="F111" s="432">
        <v>0</v>
      </c>
      <c r="G111" s="432">
        <v>0</v>
      </c>
      <c r="H111" s="433">
        <v>18475.742099999999</v>
      </c>
      <c r="I111" s="432">
        <v>5049.04</v>
      </c>
      <c r="J111" s="504">
        <v>1</v>
      </c>
    </row>
    <row r="112" spans="1:10" s="428" customFormat="1" ht="24" customHeight="1" x14ac:dyDescent="0.2">
      <c r="A112" s="429">
        <v>3440</v>
      </c>
      <c r="B112" s="430" t="s">
        <v>1395</v>
      </c>
      <c r="C112" s="431">
        <f t="shared" si="11"/>
        <v>13350.996000000001</v>
      </c>
      <c r="D112" s="432">
        <v>0</v>
      </c>
      <c r="E112" s="432">
        <v>0</v>
      </c>
      <c r="F112" s="432">
        <v>0</v>
      </c>
      <c r="G112" s="432">
        <v>0</v>
      </c>
      <c r="H112" s="433">
        <v>419.38600000000002</v>
      </c>
      <c r="I112" s="432">
        <v>12931.61</v>
      </c>
      <c r="J112" s="504">
        <v>0.4</v>
      </c>
    </row>
    <row r="113" spans="1:10" s="428" customFormat="1" ht="24" customHeight="1" x14ac:dyDescent="0.2">
      <c r="A113" s="429">
        <v>3441</v>
      </c>
      <c r="B113" s="430" t="s">
        <v>1396</v>
      </c>
      <c r="C113" s="431">
        <f t="shared" si="11"/>
        <v>150</v>
      </c>
      <c r="D113" s="432">
        <v>0</v>
      </c>
      <c r="E113" s="432">
        <v>0</v>
      </c>
      <c r="F113" s="432">
        <v>0</v>
      </c>
      <c r="G113" s="432">
        <v>0</v>
      </c>
      <c r="H113" s="433">
        <v>150</v>
      </c>
      <c r="I113" s="432">
        <v>0</v>
      </c>
      <c r="J113" s="504">
        <v>0.4</v>
      </c>
    </row>
    <row r="114" spans="1:10" s="428" customFormat="1" x14ac:dyDescent="0.2">
      <c r="A114" s="429">
        <v>3442</v>
      </c>
      <c r="B114" s="430" t="s">
        <v>1397</v>
      </c>
      <c r="C114" s="431">
        <f t="shared" si="11"/>
        <v>11124.992099999999</v>
      </c>
      <c r="D114" s="432">
        <v>0</v>
      </c>
      <c r="E114" s="432">
        <v>0</v>
      </c>
      <c r="F114" s="432">
        <v>0</v>
      </c>
      <c r="G114" s="432">
        <v>0</v>
      </c>
      <c r="H114" s="433">
        <v>434.40209999999996</v>
      </c>
      <c r="I114" s="432">
        <v>10690.59</v>
      </c>
      <c r="J114" s="504">
        <v>0.4</v>
      </c>
    </row>
    <row r="115" spans="1:10" s="428" customFormat="1" x14ac:dyDescent="0.2">
      <c r="A115" s="429">
        <v>3443</v>
      </c>
      <c r="B115" s="430" t="s">
        <v>1398</v>
      </c>
      <c r="C115" s="431">
        <f t="shared" si="11"/>
        <v>14818</v>
      </c>
      <c r="D115" s="432">
        <v>0</v>
      </c>
      <c r="E115" s="432">
        <v>0</v>
      </c>
      <c r="F115" s="432">
        <v>0</v>
      </c>
      <c r="G115" s="432">
        <v>0</v>
      </c>
      <c r="H115" s="433">
        <v>359.37</v>
      </c>
      <c r="I115" s="432">
        <v>14458.63</v>
      </c>
      <c r="J115" s="504">
        <v>0.4</v>
      </c>
    </row>
    <row r="116" spans="1:10" s="428" customFormat="1" x14ac:dyDescent="0.2">
      <c r="A116" s="429">
        <v>3445</v>
      </c>
      <c r="B116" s="430" t="s">
        <v>1399</v>
      </c>
      <c r="C116" s="431">
        <f t="shared" si="11"/>
        <v>41322.995000000003</v>
      </c>
      <c r="D116" s="432">
        <v>0</v>
      </c>
      <c r="E116" s="432">
        <v>0</v>
      </c>
      <c r="F116" s="432">
        <v>0</v>
      </c>
      <c r="G116" s="432">
        <v>0</v>
      </c>
      <c r="H116" s="433">
        <v>1355.8050000000001</v>
      </c>
      <c r="I116" s="432">
        <v>39967.19</v>
      </c>
      <c r="J116" s="504">
        <v>0.4</v>
      </c>
    </row>
    <row r="117" spans="1:10" s="428" customFormat="1" x14ac:dyDescent="0.2">
      <c r="A117" s="429">
        <v>3446</v>
      </c>
      <c r="B117" s="430" t="s">
        <v>1400</v>
      </c>
      <c r="C117" s="431">
        <f t="shared" si="11"/>
        <v>7035</v>
      </c>
      <c r="D117" s="432">
        <v>0</v>
      </c>
      <c r="E117" s="432">
        <v>0</v>
      </c>
      <c r="F117" s="432">
        <v>0</v>
      </c>
      <c r="G117" s="432">
        <v>0</v>
      </c>
      <c r="H117" s="433">
        <v>354.53</v>
      </c>
      <c r="I117" s="432">
        <v>6680.47</v>
      </c>
      <c r="J117" s="504">
        <v>0.4</v>
      </c>
    </row>
    <row r="118" spans="1:10" s="428" customFormat="1" x14ac:dyDescent="0.2">
      <c r="A118" s="429">
        <v>3448</v>
      </c>
      <c r="B118" s="430" t="s">
        <v>1401</v>
      </c>
      <c r="C118" s="431">
        <f t="shared" si="11"/>
        <v>27889.995999999999</v>
      </c>
      <c r="D118" s="432">
        <v>0</v>
      </c>
      <c r="E118" s="432">
        <v>0</v>
      </c>
      <c r="F118" s="432">
        <v>0</v>
      </c>
      <c r="G118" s="432">
        <v>0</v>
      </c>
      <c r="H118" s="433">
        <v>429.06599999999997</v>
      </c>
      <c r="I118" s="432">
        <v>27460.93</v>
      </c>
      <c r="J118" s="504">
        <v>0.4</v>
      </c>
    </row>
    <row r="119" spans="1:10" s="428" customFormat="1" x14ac:dyDescent="0.2">
      <c r="A119" s="429">
        <v>3449</v>
      </c>
      <c r="B119" s="430" t="s">
        <v>1402</v>
      </c>
      <c r="C119" s="431">
        <f t="shared" si="11"/>
        <v>50285.995999999999</v>
      </c>
      <c r="D119" s="432">
        <v>0</v>
      </c>
      <c r="E119" s="432">
        <v>0</v>
      </c>
      <c r="F119" s="432">
        <v>0</v>
      </c>
      <c r="G119" s="432">
        <v>0</v>
      </c>
      <c r="H119" s="433">
        <v>616.61599999999999</v>
      </c>
      <c r="I119" s="432">
        <v>49669.38</v>
      </c>
      <c r="J119" s="504">
        <v>0.4</v>
      </c>
    </row>
    <row r="120" spans="1:10" s="428" customFormat="1" x14ac:dyDescent="0.2">
      <c r="A120" s="429">
        <v>3450</v>
      </c>
      <c r="B120" s="430" t="s">
        <v>1403</v>
      </c>
      <c r="C120" s="431">
        <f t="shared" si="11"/>
        <v>16031.9954</v>
      </c>
      <c r="D120" s="432">
        <v>0</v>
      </c>
      <c r="E120" s="432">
        <v>0</v>
      </c>
      <c r="F120" s="432">
        <v>0</v>
      </c>
      <c r="G120" s="432">
        <v>0</v>
      </c>
      <c r="H120" s="433">
        <v>513.82540000000006</v>
      </c>
      <c r="I120" s="432">
        <v>15518.17</v>
      </c>
      <c r="J120" s="504">
        <v>0.4</v>
      </c>
    </row>
    <row r="121" spans="1:10" s="428" customFormat="1" ht="18" customHeight="1" x14ac:dyDescent="0.2">
      <c r="A121" s="434"/>
      <c r="B121" s="435" t="s">
        <v>1254</v>
      </c>
      <c r="C121" s="426">
        <f>SUM(C122:C132)</f>
        <v>716159.18316999997</v>
      </c>
      <c r="D121" s="426">
        <f t="shared" ref="D121:I121" si="12">SUM(D122:D132)</f>
        <v>0</v>
      </c>
      <c r="E121" s="426">
        <f t="shared" si="12"/>
        <v>2820.9999999999991</v>
      </c>
      <c r="F121" s="426">
        <f t="shared" si="12"/>
        <v>14843.516609999999</v>
      </c>
      <c r="G121" s="426">
        <f t="shared" si="12"/>
        <v>171708.65740999999</v>
      </c>
      <c r="H121" s="426">
        <f t="shared" si="12"/>
        <v>185706.96914999999</v>
      </c>
      <c r="I121" s="426">
        <f t="shared" si="12"/>
        <v>341079.03999999998</v>
      </c>
      <c r="J121" s="427" t="s">
        <v>204</v>
      </c>
    </row>
    <row r="122" spans="1:10" s="428" customFormat="1" ht="31.5" x14ac:dyDescent="0.2">
      <c r="A122" s="429">
        <v>3240</v>
      </c>
      <c r="B122" s="430" t="s">
        <v>1404</v>
      </c>
      <c r="C122" s="431">
        <f t="shared" ref="C122:C132" si="13">D122+E122+F122+G122+H122+I122</f>
        <v>94334.020530000009</v>
      </c>
      <c r="D122" s="432">
        <v>0</v>
      </c>
      <c r="E122" s="432">
        <v>235.95</v>
      </c>
      <c r="F122" s="432">
        <v>131.88999999999999</v>
      </c>
      <c r="G122" s="432">
        <v>193.6</v>
      </c>
      <c r="H122" s="433">
        <v>93772.580530000007</v>
      </c>
      <c r="I122" s="432">
        <v>0</v>
      </c>
      <c r="J122" s="504">
        <v>0.9</v>
      </c>
    </row>
    <row r="123" spans="1:10" s="428" customFormat="1" ht="24" customHeight="1" x14ac:dyDescent="0.2">
      <c r="A123" s="429">
        <v>3248</v>
      </c>
      <c r="B123" s="430" t="s">
        <v>1405</v>
      </c>
      <c r="C123" s="431">
        <f t="shared" si="13"/>
        <v>18576.812830000003</v>
      </c>
      <c r="D123" s="432">
        <v>0</v>
      </c>
      <c r="E123" s="432">
        <v>1040.5999999999999</v>
      </c>
      <c r="F123" s="432">
        <v>99.22</v>
      </c>
      <c r="G123" s="432">
        <v>15000.460000000001</v>
      </c>
      <c r="H123" s="433">
        <v>2436.5328300000001</v>
      </c>
      <c r="I123" s="432">
        <v>0</v>
      </c>
      <c r="J123" s="504">
        <v>0.4</v>
      </c>
    </row>
    <row r="124" spans="1:10" s="428" customFormat="1" ht="24" customHeight="1" x14ac:dyDescent="0.2">
      <c r="A124" s="429">
        <v>3249</v>
      </c>
      <c r="B124" s="430" t="s">
        <v>1406</v>
      </c>
      <c r="C124" s="431">
        <f t="shared" si="13"/>
        <v>82391.53</v>
      </c>
      <c r="D124" s="432">
        <v>0</v>
      </c>
      <c r="E124" s="432">
        <v>776.09999999999991</v>
      </c>
      <c r="F124" s="432">
        <v>1815.4299999999998</v>
      </c>
      <c r="G124" s="432">
        <v>0</v>
      </c>
      <c r="H124" s="433">
        <v>181.5</v>
      </c>
      <c r="I124" s="432">
        <v>79618.5</v>
      </c>
      <c r="J124" s="504">
        <v>0.5</v>
      </c>
    </row>
    <row r="125" spans="1:10" s="428" customFormat="1" ht="24" customHeight="1" x14ac:dyDescent="0.2">
      <c r="A125" s="429">
        <v>3290</v>
      </c>
      <c r="B125" s="430" t="s">
        <v>1407</v>
      </c>
      <c r="C125" s="431">
        <f t="shared" si="13"/>
        <v>12947.09376</v>
      </c>
      <c r="D125" s="432">
        <v>0</v>
      </c>
      <c r="E125" s="432">
        <v>387.2</v>
      </c>
      <c r="F125" s="432">
        <v>114.16</v>
      </c>
      <c r="G125" s="432">
        <v>0</v>
      </c>
      <c r="H125" s="433">
        <v>12445.733759999999</v>
      </c>
      <c r="I125" s="432">
        <v>0</v>
      </c>
      <c r="J125" s="504">
        <v>0.4</v>
      </c>
    </row>
    <row r="126" spans="1:10" s="428" customFormat="1" x14ac:dyDescent="0.2">
      <c r="A126" s="429">
        <v>3292</v>
      </c>
      <c r="B126" s="430" t="s">
        <v>1408</v>
      </c>
      <c r="C126" s="431">
        <f t="shared" si="13"/>
        <v>74999.600000000006</v>
      </c>
      <c r="D126" s="432">
        <v>0</v>
      </c>
      <c r="E126" s="432">
        <v>0</v>
      </c>
      <c r="F126" s="432">
        <v>435.6</v>
      </c>
      <c r="G126" s="432">
        <v>160</v>
      </c>
      <c r="H126" s="433">
        <v>160</v>
      </c>
      <c r="I126" s="432">
        <v>74244</v>
      </c>
      <c r="J126" s="504" t="s">
        <v>204</v>
      </c>
    </row>
    <row r="127" spans="1:10" s="428" customFormat="1" ht="24" customHeight="1" x14ac:dyDescent="0.2">
      <c r="A127" s="429">
        <v>3332</v>
      </c>
      <c r="B127" s="430" t="s">
        <v>1409</v>
      </c>
      <c r="C127" s="431">
        <f t="shared" si="13"/>
        <v>6683.0869300000004</v>
      </c>
      <c r="D127" s="432">
        <v>0</v>
      </c>
      <c r="E127" s="432">
        <v>102.85</v>
      </c>
      <c r="F127" s="432">
        <v>176.66</v>
      </c>
      <c r="G127" s="432">
        <v>0</v>
      </c>
      <c r="H127" s="433">
        <v>6403.5769300000002</v>
      </c>
      <c r="I127" s="432">
        <v>0</v>
      </c>
      <c r="J127" s="504">
        <v>0.35</v>
      </c>
    </row>
    <row r="128" spans="1:10" s="428" customFormat="1" ht="24" customHeight="1" x14ac:dyDescent="0.2">
      <c r="A128" s="429">
        <v>7003</v>
      </c>
      <c r="B128" s="430" t="s">
        <v>1410</v>
      </c>
      <c r="C128" s="431">
        <f t="shared" si="13"/>
        <v>51917.473229999996</v>
      </c>
      <c r="D128" s="432">
        <v>0</v>
      </c>
      <c r="E128" s="432">
        <v>0</v>
      </c>
      <c r="F128" s="432">
        <v>1003.914</v>
      </c>
      <c r="G128" s="432">
        <v>50884.711620000002</v>
      </c>
      <c r="H128" s="433">
        <v>28.84761</v>
      </c>
      <c r="I128" s="432">
        <v>0</v>
      </c>
      <c r="J128" s="504">
        <v>0.9</v>
      </c>
    </row>
    <row r="129" spans="1:10" s="428" customFormat="1" ht="24" customHeight="1" x14ac:dyDescent="0.2">
      <c r="A129" s="429">
        <v>7004</v>
      </c>
      <c r="B129" s="430" t="s">
        <v>1411</v>
      </c>
      <c r="C129" s="431">
        <f t="shared" si="13"/>
        <v>76609.903959999996</v>
      </c>
      <c r="D129" s="432">
        <v>0</v>
      </c>
      <c r="E129" s="432">
        <v>0</v>
      </c>
      <c r="F129" s="432">
        <v>0</v>
      </c>
      <c r="G129" s="432">
        <v>4992.1738800000003</v>
      </c>
      <c r="H129" s="433">
        <v>1854.4400799999999</v>
      </c>
      <c r="I129" s="432">
        <v>69763.289999999994</v>
      </c>
      <c r="J129" s="504">
        <v>0.9</v>
      </c>
    </row>
    <row r="130" spans="1:10" s="428" customFormat="1" ht="24" customHeight="1" x14ac:dyDescent="0.2">
      <c r="A130" s="429">
        <v>7006</v>
      </c>
      <c r="B130" s="430" t="s">
        <v>1412</v>
      </c>
      <c r="C130" s="431">
        <f t="shared" si="13"/>
        <v>98301.922229999996</v>
      </c>
      <c r="D130" s="432">
        <v>0</v>
      </c>
      <c r="E130" s="432">
        <v>133.1</v>
      </c>
      <c r="F130" s="432">
        <v>2513.9686299999998</v>
      </c>
      <c r="G130" s="432">
        <v>72669.596030000001</v>
      </c>
      <c r="H130" s="433">
        <v>22985.257570000002</v>
      </c>
      <c r="I130" s="432">
        <v>0</v>
      </c>
      <c r="J130" s="504">
        <v>0.9</v>
      </c>
    </row>
    <row r="131" spans="1:10" s="428" customFormat="1" ht="24" customHeight="1" x14ac:dyDescent="0.2">
      <c r="A131" s="429">
        <v>7007</v>
      </c>
      <c r="B131" s="430" t="s">
        <v>1413</v>
      </c>
      <c r="C131" s="431">
        <f t="shared" si="13"/>
        <v>79238.869200000001</v>
      </c>
      <c r="D131" s="432">
        <v>0</v>
      </c>
      <c r="E131" s="432">
        <v>145.19999999999999</v>
      </c>
      <c r="F131" s="432">
        <v>8552.6739799999996</v>
      </c>
      <c r="G131" s="432">
        <v>27808.115879999998</v>
      </c>
      <c r="H131" s="433">
        <v>42732.87934</v>
      </c>
      <c r="I131" s="432">
        <v>0</v>
      </c>
      <c r="J131" s="504">
        <v>0.9</v>
      </c>
    </row>
    <row r="132" spans="1:10" s="428" customFormat="1" x14ac:dyDescent="0.2">
      <c r="A132" s="429">
        <v>7029</v>
      </c>
      <c r="B132" s="430" t="s">
        <v>1414</v>
      </c>
      <c r="C132" s="431">
        <f t="shared" si="13"/>
        <v>120158.8705</v>
      </c>
      <c r="D132" s="432">
        <v>0</v>
      </c>
      <c r="E132" s="432">
        <v>0</v>
      </c>
      <c r="F132" s="432">
        <v>0</v>
      </c>
      <c r="G132" s="432">
        <v>0</v>
      </c>
      <c r="H132" s="433">
        <v>2705.6205</v>
      </c>
      <c r="I132" s="432">
        <v>117453.25</v>
      </c>
      <c r="J132" s="504">
        <v>0.9</v>
      </c>
    </row>
    <row r="133" spans="1:10" s="428" customFormat="1" ht="18" customHeight="1" x14ac:dyDescent="0.2">
      <c r="A133" s="434"/>
      <c r="B133" s="435" t="s">
        <v>1415</v>
      </c>
      <c r="C133" s="426">
        <f>SUM(C134:C145)</f>
        <v>2564041.7002300001</v>
      </c>
      <c r="D133" s="426">
        <f t="shared" ref="D133:I133" si="14">SUM(D134:D145)</f>
        <v>0</v>
      </c>
      <c r="E133" s="426">
        <f t="shared" si="14"/>
        <v>279663.08699999994</v>
      </c>
      <c r="F133" s="426">
        <f t="shared" si="14"/>
        <v>235953.49</v>
      </c>
      <c r="G133" s="426">
        <f t="shared" si="14"/>
        <v>580318.05779999995</v>
      </c>
      <c r="H133" s="426">
        <f t="shared" si="14"/>
        <v>391038.80942999991</v>
      </c>
      <c r="I133" s="426">
        <f t="shared" si="14"/>
        <v>1077068.2560000001</v>
      </c>
      <c r="J133" s="427" t="s">
        <v>204</v>
      </c>
    </row>
    <row r="134" spans="1:10" s="428" customFormat="1" x14ac:dyDescent="0.2">
      <c r="A134" s="429">
        <v>3244</v>
      </c>
      <c r="B134" s="430" t="s">
        <v>1416</v>
      </c>
      <c r="C134" s="431">
        <f t="shared" ref="C134:C145" si="15">D134+E134+F134+G134+H134+I134</f>
        <v>3999.9983999999999</v>
      </c>
      <c r="D134" s="432">
        <v>0</v>
      </c>
      <c r="E134" s="432">
        <v>0</v>
      </c>
      <c r="F134" s="432">
        <v>0</v>
      </c>
      <c r="G134" s="432">
        <v>11</v>
      </c>
      <c r="H134" s="433">
        <v>165.10839999999999</v>
      </c>
      <c r="I134" s="432">
        <v>3823.89</v>
      </c>
      <c r="J134" s="504">
        <v>0.85</v>
      </c>
    </row>
    <row r="135" spans="1:10" s="428" customFormat="1" ht="24" customHeight="1" x14ac:dyDescent="0.2">
      <c r="A135" s="429">
        <v>3293</v>
      </c>
      <c r="B135" s="430" t="s">
        <v>1417</v>
      </c>
      <c r="C135" s="431">
        <f t="shared" si="15"/>
        <v>1204.9369999999999</v>
      </c>
      <c r="D135" s="432">
        <v>0</v>
      </c>
      <c r="E135" s="432">
        <v>252.73</v>
      </c>
      <c r="F135" s="432">
        <v>383.81</v>
      </c>
      <c r="G135" s="432">
        <v>147.65</v>
      </c>
      <c r="H135" s="433">
        <v>420.74700000000001</v>
      </c>
      <c r="I135" s="432">
        <v>0</v>
      </c>
      <c r="J135" s="504">
        <v>0.85</v>
      </c>
    </row>
    <row r="136" spans="1:10" s="428" customFormat="1" x14ac:dyDescent="0.2">
      <c r="A136" s="429">
        <v>3294</v>
      </c>
      <c r="B136" s="430" t="s">
        <v>1418</v>
      </c>
      <c r="C136" s="431">
        <f t="shared" si="15"/>
        <v>2000.2</v>
      </c>
      <c r="D136" s="432">
        <v>0</v>
      </c>
      <c r="E136" s="432">
        <v>69.2</v>
      </c>
      <c r="F136" s="432">
        <v>0</v>
      </c>
      <c r="G136" s="432">
        <v>0</v>
      </c>
      <c r="H136" s="433">
        <v>36</v>
      </c>
      <c r="I136" s="432">
        <v>1895</v>
      </c>
      <c r="J136" s="504">
        <v>1</v>
      </c>
    </row>
    <row r="137" spans="1:10" s="428" customFormat="1" x14ac:dyDescent="0.2">
      <c r="A137" s="429">
        <v>3298</v>
      </c>
      <c r="B137" s="430" t="s">
        <v>1419</v>
      </c>
      <c r="C137" s="431">
        <f>D137+E137+F137+G137+H137+I137</f>
        <v>491106.11799999996</v>
      </c>
      <c r="D137" s="432">
        <v>0</v>
      </c>
      <c r="E137" s="432">
        <v>279061.30699999997</v>
      </c>
      <c r="F137" s="432">
        <v>212042.18</v>
      </c>
      <c r="G137" s="432">
        <v>0</v>
      </c>
      <c r="H137" s="433">
        <v>2.6309999999999998</v>
      </c>
      <c r="I137" s="432">
        <v>0</v>
      </c>
      <c r="J137" s="504" t="s">
        <v>204</v>
      </c>
    </row>
    <row r="138" spans="1:10" s="428" customFormat="1" x14ac:dyDescent="0.2">
      <c r="A138" s="429">
        <v>3301</v>
      </c>
      <c r="B138" s="430" t="s">
        <v>1420</v>
      </c>
      <c r="C138" s="431">
        <f t="shared" si="15"/>
        <v>1549.98281</v>
      </c>
      <c r="D138" s="432">
        <v>0</v>
      </c>
      <c r="E138" s="432">
        <v>0</v>
      </c>
      <c r="F138" s="432">
        <v>0</v>
      </c>
      <c r="G138" s="432">
        <v>224.7</v>
      </c>
      <c r="H138" s="433">
        <v>377.97281000000004</v>
      </c>
      <c r="I138" s="432">
        <v>947.31</v>
      </c>
      <c r="J138" s="504">
        <v>0.9</v>
      </c>
    </row>
    <row r="139" spans="1:10" s="428" customFormat="1" x14ac:dyDescent="0.2">
      <c r="A139" s="429">
        <v>3334</v>
      </c>
      <c r="B139" s="430" t="s">
        <v>1421</v>
      </c>
      <c r="C139" s="431">
        <f t="shared" si="15"/>
        <v>47500</v>
      </c>
      <c r="D139" s="432">
        <v>0</v>
      </c>
      <c r="E139" s="432">
        <v>0</v>
      </c>
      <c r="F139" s="432">
        <v>139.86000000000001</v>
      </c>
      <c r="G139" s="432">
        <v>217.8</v>
      </c>
      <c r="H139" s="433">
        <v>711.48</v>
      </c>
      <c r="I139" s="432">
        <v>46430.86</v>
      </c>
      <c r="J139" s="504">
        <v>1</v>
      </c>
    </row>
    <row r="140" spans="1:10" s="428" customFormat="1" x14ac:dyDescent="0.2">
      <c r="A140" s="429">
        <v>3377</v>
      </c>
      <c r="B140" s="430" t="s">
        <v>1422</v>
      </c>
      <c r="C140" s="431">
        <f t="shared" si="15"/>
        <v>9999.8469999999979</v>
      </c>
      <c r="D140" s="432">
        <v>0</v>
      </c>
      <c r="E140" s="432">
        <v>279.85000000000002</v>
      </c>
      <c r="F140" s="432">
        <v>0</v>
      </c>
      <c r="G140" s="432">
        <v>0</v>
      </c>
      <c r="H140" s="433">
        <v>82.307000000000002</v>
      </c>
      <c r="I140" s="432">
        <v>9637.6899999999987</v>
      </c>
      <c r="J140" s="504">
        <v>1</v>
      </c>
    </row>
    <row r="141" spans="1:10" s="428" customFormat="1" x14ac:dyDescent="0.2">
      <c r="A141" s="429">
        <v>3378</v>
      </c>
      <c r="B141" s="430" t="s">
        <v>1423</v>
      </c>
      <c r="C141" s="431">
        <f t="shared" si="15"/>
        <v>1030.8339999999998</v>
      </c>
      <c r="D141" s="432">
        <v>0</v>
      </c>
      <c r="E141" s="432">
        <v>0</v>
      </c>
      <c r="F141" s="432">
        <v>85.26</v>
      </c>
      <c r="G141" s="432">
        <v>917.57999999999993</v>
      </c>
      <c r="H141" s="433">
        <v>13.794</v>
      </c>
      <c r="I141" s="432">
        <v>14.2</v>
      </c>
      <c r="J141" s="504">
        <v>1</v>
      </c>
    </row>
    <row r="142" spans="1:10" s="428" customFormat="1" x14ac:dyDescent="0.2">
      <c r="A142" s="429">
        <v>3382</v>
      </c>
      <c r="B142" s="430" t="s">
        <v>1424</v>
      </c>
      <c r="C142" s="431">
        <f t="shared" si="15"/>
        <v>994658.36979999999</v>
      </c>
      <c r="D142" s="432">
        <v>0</v>
      </c>
      <c r="E142" s="432">
        <v>0</v>
      </c>
      <c r="F142" s="432">
        <v>23302.38</v>
      </c>
      <c r="G142" s="432">
        <v>578551.80779999995</v>
      </c>
      <c r="H142" s="433">
        <v>272071.88199999993</v>
      </c>
      <c r="I142" s="432">
        <v>120732.3</v>
      </c>
      <c r="J142" s="504" t="s">
        <v>204</v>
      </c>
    </row>
    <row r="143" spans="1:10" s="428" customFormat="1" x14ac:dyDescent="0.2">
      <c r="A143" s="429">
        <v>3410</v>
      </c>
      <c r="B143" s="430" t="s">
        <v>1425</v>
      </c>
      <c r="C143" s="431">
        <f t="shared" si="15"/>
        <v>7099.0522200000005</v>
      </c>
      <c r="D143" s="432">
        <v>0</v>
      </c>
      <c r="E143" s="432">
        <v>0</v>
      </c>
      <c r="F143" s="432">
        <v>0</v>
      </c>
      <c r="G143" s="432">
        <v>247.51999999999998</v>
      </c>
      <c r="H143" s="433">
        <v>70.402220000000014</v>
      </c>
      <c r="I143" s="432">
        <v>6781.13</v>
      </c>
      <c r="J143" s="504" t="s">
        <v>204</v>
      </c>
    </row>
    <row r="144" spans="1:10" s="428" customFormat="1" x14ac:dyDescent="0.2">
      <c r="A144" s="429">
        <v>3427</v>
      </c>
      <c r="B144" s="430" t="s">
        <v>1426</v>
      </c>
      <c r="C144" s="431">
        <f t="shared" si="15"/>
        <v>566567.36499999999</v>
      </c>
      <c r="D144" s="432">
        <v>0</v>
      </c>
      <c r="E144" s="432">
        <v>0</v>
      </c>
      <c r="F144" s="432">
        <v>0</v>
      </c>
      <c r="G144" s="432">
        <v>0</v>
      </c>
      <c r="H144" s="433">
        <v>116891.55900000001</v>
      </c>
      <c r="I144" s="432">
        <v>449675.80599999992</v>
      </c>
      <c r="J144" s="504" t="s">
        <v>204</v>
      </c>
    </row>
    <row r="145" spans="1:10" s="428" customFormat="1" ht="13.5" thickBot="1" x14ac:dyDescent="0.25">
      <c r="A145" s="429">
        <v>3452</v>
      </c>
      <c r="B145" s="497" t="s">
        <v>1427</v>
      </c>
      <c r="C145" s="498">
        <f t="shared" si="15"/>
        <v>437324.99599999998</v>
      </c>
      <c r="D145" s="499">
        <v>0</v>
      </c>
      <c r="E145" s="499">
        <v>0</v>
      </c>
      <c r="F145" s="499">
        <v>0</v>
      </c>
      <c r="G145" s="499">
        <v>0</v>
      </c>
      <c r="H145" s="500">
        <v>194.92599999999999</v>
      </c>
      <c r="I145" s="499">
        <v>437130.07</v>
      </c>
      <c r="J145" s="505">
        <v>0.6</v>
      </c>
    </row>
    <row r="146" spans="1:10" s="428" customFormat="1" ht="21" customHeight="1" thickBot="1" x14ac:dyDescent="0.25">
      <c r="A146" s="424"/>
      <c r="B146" s="501" t="s">
        <v>10</v>
      </c>
      <c r="C146" s="502">
        <f>C133+C121+C78+C52+C49+C44+C31+C26+C10+C5</f>
        <v>7535671.1278900001</v>
      </c>
      <c r="D146" s="502">
        <f t="shared" ref="D146:I146" si="16">D133+D121+D78+D52+D49+D44+D31+D26+D10+D5</f>
        <v>2088.48</v>
      </c>
      <c r="E146" s="502">
        <f t="shared" si="16"/>
        <v>330307.34699999995</v>
      </c>
      <c r="F146" s="502">
        <f t="shared" si="16"/>
        <v>439383.23660999991</v>
      </c>
      <c r="G146" s="502">
        <f t="shared" si="16"/>
        <v>1479711.6661999996</v>
      </c>
      <c r="H146" s="502">
        <f t="shared" si="16"/>
        <v>1921596.1320799999</v>
      </c>
      <c r="I146" s="502">
        <f t="shared" si="16"/>
        <v>3362584.2660000012</v>
      </c>
      <c r="J146" s="503" t="s">
        <v>204</v>
      </c>
    </row>
    <row r="147" spans="1:10" s="428" customFormat="1" x14ac:dyDescent="0.2">
      <c r="A147" s="437"/>
      <c r="B147" s="437"/>
      <c r="C147" s="437"/>
      <c r="D147" s="437"/>
      <c r="E147" s="437"/>
      <c r="F147" s="437"/>
      <c r="G147" s="437"/>
      <c r="H147" s="437"/>
      <c r="I147" s="438"/>
      <c r="J147" s="437"/>
    </row>
    <row r="148" spans="1:10" s="428" customFormat="1" x14ac:dyDescent="0.2">
      <c r="A148" s="439"/>
      <c r="B148" s="439" t="s">
        <v>1428</v>
      </c>
      <c r="C148" s="440"/>
      <c r="D148" s="440"/>
      <c r="E148" s="440"/>
      <c r="F148" s="440"/>
      <c r="G148" s="440"/>
      <c r="H148" s="440"/>
      <c r="I148" s="440"/>
      <c r="J148" s="437"/>
    </row>
    <row r="149" spans="1:10" s="428" customFormat="1" x14ac:dyDescent="0.2">
      <c r="A149" s="439"/>
      <c r="B149" s="439" t="s">
        <v>1554</v>
      </c>
      <c r="C149" s="439"/>
      <c r="D149" s="437"/>
      <c r="E149" s="437"/>
      <c r="F149" s="437"/>
      <c r="G149" s="437"/>
      <c r="H149" s="437"/>
      <c r="I149" s="438"/>
      <c r="J149" s="437"/>
    </row>
    <row r="150" spans="1:10" s="428" customFormat="1" x14ac:dyDescent="0.2">
      <c r="A150" s="439"/>
      <c r="B150" s="439" t="s">
        <v>1555</v>
      </c>
      <c r="C150" s="439"/>
      <c r="D150" s="441"/>
      <c r="E150" s="441"/>
      <c r="F150" s="441"/>
      <c r="G150" s="441"/>
      <c r="H150" s="441"/>
      <c r="I150" s="442"/>
      <c r="J150" s="439"/>
    </row>
    <row r="151" spans="1:10" x14ac:dyDescent="0.2">
      <c r="B151" s="439" t="s">
        <v>1557</v>
      </c>
    </row>
  </sheetData>
  <mergeCells count="6">
    <mergeCell ref="B1:J1"/>
    <mergeCell ref="B3:B4"/>
    <mergeCell ref="C3:C4"/>
    <mergeCell ref="D3:H3"/>
    <mergeCell ref="I3:I4"/>
    <mergeCell ref="J3:J4"/>
  </mergeCells>
  <printOptions horizontalCentered="1"/>
  <pageMargins left="0.39370078740157483" right="0.39370078740157483" top="0.59055118110236227" bottom="0.39370078740157483" header="0.31496062992125984" footer="0.11811023622047245"/>
  <pageSetup paperSize="9" scale="69" firstPageNumber="249" fitToHeight="0" orientation="portrait" useFirstPageNumber="1" r:id="rId1"/>
  <headerFooter>
    <oddHeader>&amp;L&amp;"Tahoma,Kurzíva"Závěrečný účet za rok 2019&amp;R&amp;"Tahoma,Kurzíva"Tabulka č. 6</oddHeader>
    <oddFooter>&amp;C&amp;"Tahoma,Obyčejné"&amp;P</oddFooter>
  </headerFooter>
  <rowBreaks count="2" manualBreakCount="2">
    <brk id="65" max="9" man="1"/>
    <brk id="127" max="9" man="1"/>
  </rowBreaks>
  <ignoredErrors>
    <ignoredError sqref="C5:J9 D10:J88 D90:J93 D89:I89 D95:J95 D94:I94 D97:J97 D96:I96 D101:J146 D98:I100" unlockedFormula="1"/>
    <ignoredError sqref="C10:C146"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0395-7776-43B6-8729-5007834D0E1B}">
  <sheetPr>
    <pageSetUpPr fitToPage="1"/>
  </sheetPr>
  <dimension ref="A1:MJ361"/>
  <sheetViews>
    <sheetView zoomScaleNormal="100" zoomScaleSheetLayoutView="100" workbookViewId="0">
      <selection activeCell="K3" sqref="K3"/>
    </sheetView>
  </sheetViews>
  <sheetFormatPr defaultColWidth="9.140625" defaultRowHeight="12.75" x14ac:dyDescent="0.2"/>
  <cols>
    <col min="1" max="1" width="20.7109375" style="489" customWidth="1"/>
    <col min="2" max="2" width="7.42578125" style="490" customWidth="1"/>
    <col min="3" max="3" width="42.85546875" style="491" customWidth="1"/>
    <col min="4" max="5" width="18.85546875" style="444" bestFit="1" customWidth="1"/>
    <col min="6" max="6" width="15.85546875" style="444" bestFit="1" customWidth="1"/>
    <col min="7" max="7" width="14.7109375" style="444" bestFit="1" customWidth="1"/>
    <col min="8" max="8" width="15.140625" style="495" bestFit="1" customWidth="1"/>
    <col min="9" max="9" width="13.5703125" style="495" bestFit="1" customWidth="1"/>
    <col min="10" max="10" width="14.28515625" style="495" customWidth="1"/>
    <col min="11" max="11" width="16.28515625" style="444" customWidth="1"/>
    <col min="12" max="251" width="9.140625" style="444"/>
    <col min="252" max="252" width="13.140625" style="444" bestFit="1" customWidth="1"/>
    <col min="253" max="16384" width="9.140625" style="444"/>
  </cols>
  <sheetData>
    <row r="1" spans="1:10" ht="30" customHeight="1" x14ac:dyDescent="0.2">
      <c r="A1" s="1168" t="s">
        <v>1429</v>
      </c>
      <c r="B1" s="1168"/>
      <c r="C1" s="1168"/>
      <c r="D1" s="1168"/>
      <c r="E1" s="1168"/>
      <c r="F1" s="1168"/>
      <c r="G1" s="1168"/>
      <c r="H1" s="1168"/>
      <c r="I1" s="1168"/>
      <c r="J1" s="1168"/>
    </row>
    <row r="2" spans="1:10" ht="15.75" thickBot="1" x14ac:dyDescent="0.25">
      <c r="A2" s="445"/>
      <c r="B2" s="445"/>
      <c r="C2" s="446"/>
      <c r="D2" s="445"/>
      <c r="E2" s="445"/>
      <c r="F2" s="445"/>
      <c r="G2" s="445"/>
      <c r="H2" s="445"/>
      <c r="I2" s="445"/>
      <c r="J2" s="447" t="s">
        <v>1430</v>
      </c>
    </row>
    <row r="3" spans="1:10" s="454" customFormat="1" ht="32.25" thickBot="1" x14ac:dyDescent="0.25">
      <c r="A3" s="448" t="s">
        <v>1431</v>
      </c>
      <c r="B3" s="449" t="s">
        <v>1432</v>
      </c>
      <c r="C3" s="450" t="s">
        <v>1433</v>
      </c>
      <c r="D3" s="549" t="s">
        <v>1434</v>
      </c>
      <c r="E3" s="451" t="s">
        <v>1435</v>
      </c>
      <c r="F3" s="452" t="s">
        <v>1436</v>
      </c>
      <c r="G3" s="452" t="s">
        <v>1437</v>
      </c>
      <c r="H3" s="451" t="s">
        <v>1438</v>
      </c>
      <c r="I3" s="452" t="s">
        <v>1439</v>
      </c>
      <c r="J3" s="453" t="s">
        <v>1440</v>
      </c>
    </row>
    <row r="4" spans="1:10" s="461" customFormat="1" ht="34.5" customHeight="1" x14ac:dyDescent="0.15">
      <c r="A4" s="1169" t="s">
        <v>1441</v>
      </c>
      <c r="B4" s="455">
        <v>33034</v>
      </c>
      <c r="C4" s="456" t="s">
        <v>1442</v>
      </c>
      <c r="D4" s="550">
        <v>1326153</v>
      </c>
      <c r="E4" s="457">
        <v>1282564.2</v>
      </c>
      <c r="F4" s="457">
        <f>D4-E4</f>
        <v>43588.800000000047</v>
      </c>
      <c r="G4" s="457">
        <v>16509</v>
      </c>
      <c r="H4" s="458">
        <f>F4-G4</f>
        <v>27079.800000000047</v>
      </c>
      <c r="I4" s="459">
        <v>27079.8</v>
      </c>
      <c r="J4" s="460">
        <v>0</v>
      </c>
    </row>
    <row r="5" spans="1:10" s="461" customFormat="1" ht="12.75" customHeight="1" x14ac:dyDescent="0.15">
      <c r="A5" s="1170"/>
      <c r="B5" s="462">
        <v>33038</v>
      </c>
      <c r="C5" s="463" t="s">
        <v>1443</v>
      </c>
      <c r="D5" s="551">
        <v>2171429</v>
      </c>
      <c r="E5" s="464">
        <v>2170223.33</v>
      </c>
      <c r="F5" s="464">
        <f>D5-E5</f>
        <v>1205.6699999999255</v>
      </c>
      <c r="G5" s="464">
        <v>1205.67</v>
      </c>
      <c r="H5" s="465">
        <f t="shared" ref="H5:H27" si="0">F5-G5</f>
        <v>-7.4578565545380116E-11</v>
      </c>
      <c r="I5" s="466">
        <v>0</v>
      </c>
      <c r="J5" s="467">
        <v>0</v>
      </c>
    </row>
    <row r="6" spans="1:10" s="461" customFormat="1" ht="12.75" customHeight="1" x14ac:dyDescent="0.15">
      <c r="A6" s="1170"/>
      <c r="B6" s="462">
        <v>33040</v>
      </c>
      <c r="C6" s="463" t="s">
        <v>1444</v>
      </c>
      <c r="D6" s="551">
        <v>855100</v>
      </c>
      <c r="E6" s="464">
        <v>795700</v>
      </c>
      <c r="F6" s="464">
        <f t="shared" ref="F6:F27" si="1">D6-E6</f>
        <v>59400</v>
      </c>
      <c r="G6" s="464">
        <v>0</v>
      </c>
      <c r="H6" s="465">
        <f t="shared" si="0"/>
        <v>59400</v>
      </c>
      <c r="I6" s="466">
        <v>59400</v>
      </c>
      <c r="J6" s="467">
        <v>0</v>
      </c>
    </row>
    <row r="7" spans="1:10" s="461" customFormat="1" ht="12.75" customHeight="1" x14ac:dyDescent="0.15">
      <c r="A7" s="1170"/>
      <c r="B7" s="462">
        <v>33049</v>
      </c>
      <c r="C7" s="463" t="s">
        <v>1445</v>
      </c>
      <c r="D7" s="551">
        <v>11320300</v>
      </c>
      <c r="E7" s="464">
        <v>11319324.720000001</v>
      </c>
      <c r="F7" s="464">
        <f t="shared" si="1"/>
        <v>975.27999999932945</v>
      </c>
      <c r="G7" s="464">
        <v>975.28</v>
      </c>
      <c r="H7" s="465">
        <f t="shared" si="0"/>
        <v>-6.7052496888209134E-10</v>
      </c>
      <c r="I7" s="466">
        <v>0</v>
      </c>
      <c r="J7" s="467">
        <v>0</v>
      </c>
    </row>
    <row r="8" spans="1:10" s="461" customFormat="1" ht="12.75" customHeight="1" x14ac:dyDescent="0.15">
      <c r="A8" s="1170"/>
      <c r="B8" s="462" t="s">
        <v>1548</v>
      </c>
      <c r="C8" s="468" t="s">
        <v>1446</v>
      </c>
      <c r="D8" s="551">
        <v>32565034.5</v>
      </c>
      <c r="E8" s="464">
        <v>28073318.41</v>
      </c>
      <c r="F8" s="464">
        <f t="shared" si="1"/>
        <v>4491716.09</v>
      </c>
      <c r="G8" s="464">
        <v>4491716.09</v>
      </c>
      <c r="H8" s="465">
        <f t="shared" si="0"/>
        <v>0</v>
      </c>
      <c r="I8" s="466">
        <v>0</v>
      </c>
      <c r="J8" s="467">
        <v>0</v>
      </c>
    </row>
    <row r="9" spans="1:10" s="461" customFormat="1" ht="12.75" customHeight="1" x14ac:dyDescent="0.15">
      <c r="A9" s="1170"/>
      <c r="B9" s="462" t="s">
        <v>1549</v>
      </c>
      <c r="C9" s="468" t="s">
        <v>1447</v>
      </c>
      <c r="D9" s="551">
        <v>2495212</v>
      </c>
      <c r="E9" s="464">
        <v>2471580</v>
      </c>
      <c r="F9" s="464">
        <f t="shared" si="1"/>
        <v>23632</v>
      </c>
      <c r="G9" s="464">
        <v>23632</v>
      </c>
      <c r="H9" s="465">
        <f t="shared" si="0"/>
        <v>0</v>
      </c>
      <c r="I9" s="466">
        <v>0</v>
      </c>
      <c r="J9" s="467">
        <v>0</v>
      </c>
    </row>
    <row r="10" spans="1:10" s="461" customFormat="1" ht="12.75" customHeight="1" x14ac:dyDescent="0.15">
      <c r="A10" s="1170"/>
      <c r="B10" s="462">
        <v>33064</v>
      </c>
      <c r="C10" s="468" t="s">
        <v>1448</v>
      </c>
      <c r="D10" s="551">
        <v>2794190</v>
      </c>
      <c r="E10" s="464">
        <v>2644128.2200000002</v>
      </c>
      <c r="F10" s="464">
        <f t="shared" si="1"/>
        <v>150061.7799999998</v>
      </c>
      <c r="G10" s="464">
        <v>120577.12</v>
      </c>
      <c r="H10" s="465">
        <f t="shared" si="0"/>
        <v>29484.6599999998</v>
      </c>
      <c r="I10" s="466">
        <v>29315.33</v>
      </c>
      <c r="J10" s="467">
        <v>169.33</v>
      </c>
    </row>
    <row r="11" spans="1:10" s="461" customFormat="1" ht="12.75" customHeight="1" x14ac:dyDescent="0.15">
      <c r="A11" s="1170"/>
      <c r="B11" s="462">
        <v>33065</v>
      </c>
      <c r="C11" s="468" t="s">
        <v>1449</v>
      </c>
      <c r="D11" s="551">
        <v>460160</v>
      </c>
      <c r="E11" s="464">
        <v>460160</v>
      </c>
      <c r="F11" s="464">
        <f t="shared" si="1"/>
        <v>0</v>
      </c>
      <c r="G11" s="464">
        <v>0</v>
      </c>
      <c r="H11" s="465">
        <f t="shared" si="0"/>
        <v>0</v>
      </c>
      <c r="I11" s="466">
        <v>0</v>
      </c>
      <c r="J11" s="467">
        <v>0</v>
      </c>
    </row>
    <row r="12" spans="1:10" s="461" customFormat="1" ht="12.75" customHeight="1" x14ac:dyDescent="0.15">
      <c r="A12" s="1170"/>
      <c r="B12" s="462">
        <v>33068</v>
      </c>
      <c r="C12" s="468" t="s">
        <v>1450</v>
      </c>
      <c r="D12" s="551">
        <v>266416</v>
      </c>
      <c r="E12" s="464">
        <v>212361</v>
      </c>
      <c r="F12" s="464">
        <f t="shared" si="1"/>
        <v>54055</v>
      </c>
      <c r="G12" s="464">
        <v>54055</v>
      </c>
      <c r="H12" s="465">
        <f t="shared" si="0"/>
        <v>0</v>
      </c>
      <c r="I12" s="466">
        <v>0</v>
      </c>
      <c r="J12" s="467">
        <v>0</v>
      </c>
    </row>
    <row r="13" spans="1:10" s="461" customFormat="1" ht="24" customHeight="1" x14ac:dyDescent="0.15">
      <c r="A13" s="1170"/>
      <c r="B13" s="462">
        <v>33069</v>
      </c>
      <c r="C13" s="468" t="s">
        <v>1451</v>
      </c>
      <c r="D13" s="551">
        <v>18631038</v>
      </c>
      <c r="E13" s="464">
        <v>16897264.260000002</v>
      </c>
      <c r="F13" s="464">
        <f t="shared" si="1"/>
        <v>1733773.7399999984</v>
      </c>
      <c r="G13" s="464">
        <v>790936</v>
      </c>
      <c r="H13" s="465">
        <f t="shared" si="0"/>
        <v>942837.73999999836</v>
      </c>
      <c r="I13" s="466">
        <v>942837.74</v>
      </c>
      <c r="J13" s="467">
        <v>0</v>
      </c>
    </row>
    <row r="14" spans="1:10" s="461" customFormat="1" ht="12.75" customHeight="1" x14ac:dyDescent="0.15">
      <c r="A14" s="1170"/>
      <c r="B14" s="462">
        <v>33070</v>
      </c>
      <c r="C14" s="468" t="s">
        <v>1452</v>
      </c>
      <c r="D14" s="551">
        <v>7729302</v>
      </c>
      <c r="E14" s="464">
        <v>6920522.8899999997</v>
      </c>
      <c r="F14" s="464">
        <f t="shared" si="1"/>
        <v>808779.11000000034</v>
      </c>
      <c r="G14" s="464">
        <v>461728.72</v>
      </c>
      <c r="H14" s="465">
        <f t="shared" si="0"/>
        <v>347050.39000000036</v>
      </c>
      <c r="I14" s="466">
        <v>347050.39</v>
      </c>
      <c r="J14" s="467">
        <v>0</v>
      </c>
    </row>
    <row r="15" spans="1:10" s="461" customFormat="1" ht="12.75" customHeight="1" x14ac:dyDescent="0.15">
      <c r="A15" s="1170"/>
      <c r="B15" s="462">
        <v>33071</v>
      </c>
      <c r="C15" s="468" t="s">
        <v>1453</v>
      </c>
      <c r="D15" s="551">
        <v>1960000</v>
      </c>
      <c r="E15" s="464">
        <v>1670733.26</v>
      </c>
      <c r="F15" s="464">
        <f t="shared" si="1"/>
        <v>289266.74</v>
      </c>
      <c r="G15" s="464">
        <v>157756.20000000001</v>
      </c>
      <c r="H15" s="465">
        <f t="shared" si="0"/>
        <v>131510.53999999998</v>
      </c>
      <c r="I15" s="466">
        <v>131510.54</v>
      </c>
      <c r="J15" s="467">
        <v>0</v>
      </c>
    </row>
    <row r="16" spans="1:10" s="461" customFormat="1" ht="12.75" customHeight="1" x14ac:dyDescent="0.15">
      <c r="A16" s="1170"/>
      <c r="B16" s="462">
        <v>33074</v>
      </c>
      <c r="C16" s="468" t="s">
        <v>1454</v>
      </c>
      <c r="D16" s="551">
        <v>62534733</v>
      </c>
      <c r="E16" s="464">
        <v>46271422.009999998</v>
      </c>
      <c r="F16" s="464">
        <f t="shared" si="1"/>
        <v>16263310.990000002</v>
      </c>
      <c r="G16" s="464">
        <v>13239018.74</v>
      </c>
      <c r="H16" s="465">
        <f t="shared" si="0"/>
        <v>3024292.2500000019</v>
      </c>
      <c r="I16" s="466">
        <v>3024292.25</v>
      </c>
      <c r="J16" s="467">
        <v>0</v>
      </c>
    </row>
    <row r="17" spans="1:348" s="461" customFormat="1" ht="12.75" customHeight="1" x14ac:dyDescent="0.15">
      <c r="A17" s="1170"/>
      <c r="B17" s="462">
        <v>33075</v>
      </c>
      <c r="C17" s="468" t="s">
        <v>1455</v>
      </c>
      <c r="D17" s="551">
        <v>768036</v>
      </c>
      <c r="E17" s="464">
        <v>745567</v>
      </c>
      <c r="F17" s="464">
        <f t="shared" si="1"/>
        <v>22469</v>
      </c>
      <c r="G17" s="464">
        <v>12104</v>
      </c>
      <c r="H17" s="465">
        <f t="shared" si="0"/>
        <v>10365</v>
      </c>
      <c r="I17" s="466">
        <v>10365</v>
      </c>
      <c r="J17" s="467">
        <v>0</v>
      </c>
    </row>
    <row r="18" spans="1:348" s="461" customFormat="1" ht="12.75" customHeight="1" x14ac:dyDescent="0.15">
      <c r="A18" s="1170"/>
      <c r="B18" s="462">
        <v>33076</v>
      </c>
      <c r="C18" s="468" t="s">
        <v>1456</v>
      </c>
      <c r="D18" s="551">
        <v>146991447</v>
      </c>
      <c r="E18" s="464">
        <v>146885923.38</v>
      </c>
      <c r="F18" s="464">
        <f t="shared" si="1"/>
        <v>105523.62000000477</v>
      </c>
      <c r="G18" s="464">
        <v>14417.27</v>
      </c>
      <c r="H18" s="465">
        <f t="shared" si="0"/>
        <v>91106.350000004764</v>
      </c>
      <c r="I18" s="466">
        <v>91106.35</v>
      </c>
      <c r="J18" s="467">
        <v>0</v>
      </c>
    </row>
    <row r="19" spans="1:348" s="461" customFormat="1" ht="12.75" customHeight="1" x14ac:dyDescent="0.15">
      <c r="A19" s="1170"/>
      <c r="B19" s="462">
        <v>33077</v>
      </c>
      <c r="C19" s="468" t="s">
        <v>1457</v>
      </c>
      <c r="D19" s="551">
        <v>73297001</v>
      </c>
      <c r="E19" s="464">
        <v>55465972.659999996</v>
      </c>
      <c r="F19" s="464">
        <f t="shared" si="1"/>
        <v>17831028.340000004</v>
      </c>
      <c r="G19" s="464">
        <v>7716074.4900000002</v>
      </c>
      <c r="H19" s="465">
        <f t="shared" si="0"/>
        <v>10114953.850000003</v>
      </c>
      <c r="I19" s="466">
        <v>10114953.85</v>
      </c>
      <c r="J19" s="467">
        <v>0</v>
      </c>
    </row>
    <row r="20" spans="1:348" s="461" customFormat="1" ht="12.75" customHeight="1" x14ac:dyDescent="0.15">
      <c r="A20" s="1170"/>
      <c r="B20" s="462">
        <v>33122</v>
      </c>
      <c r="C20" s="468" t="s">
        <v>1458</v>
      </c>
      <c r="D20" s="551">
        <v>657600</v>
      </c>
      <c r="E20" s="464">
        <v>644758.46</v>
      </c>
      <c r="F20" s="464">
        <f t="shared" si="1"/>
        <v>12841.540000000037</v>
      </c>
      <c r="G20" s="464">
        <v>0</v>
      </c>
      <c r="H20" s="465">
        <f t="shared" si="0"/>
        <v>12841.540000000037</v>
      </c>
      <c r="I20" s="466">
        <v>4224.54</v>
      </c>
      <c r="J20" s="467">
        <v>8617</v>
      </c>
    </row>
    <row r="21" spans="1:348" s="461" customFormat="1" ht="12.75" customHeight="1" x14ac:dyDescent="0.15">
      <c r="A21" s="1170"/>
      <c r="B21" s="462">
        <v>33155</v>
      </c>
      <c r="C21" s="468" t="s">
        <v>1459</v>
      </c>
      <c r="D21" s="551">
        <v>758164625</v>
      </c>
      <c r="E21" s="464">
        <v>756926406</v>
      </c>
      <c r="F21" s="464">
        <f t="shared" si="1"/>
        <v>1238219</v>
      </c>
      <c r="G21" s="464">
        <v>550392</v>
      </c>
      <c r="H21" s="465">
        <f t="shared" si="0"/>
        <v>687827</v>
      </c>
      <c r="I21" s="466">
        <v>687827</v>
      </c>
      <c r="J21" s="467">
        <v>0</v>
      </c>
    </row>
    <row r="22" spans="1:348" s="461" customFormat="1" ht="12.75" customHeight="1" x14ac:dyDescent="0.15">
      <c r="A22" s="1170"/>
      <c r="B22" s="462">
        <v>33160</v>
      </c>
      <c r="C22" s="468" t="s">
        <v>1460</v>
      </c>
      <c r="D22" s="551">
        <v>220140</v>
      </c>
      <c r="E22" s="464">
        <v>95919</v>
      </c>
      <c r="F22" s="464">
        <f t="shared" si="1"/>
        <v>124221</v>
      </c>
      <c r="G22" s="464">
        <v>104634</v>
      </c>
      <c r="H22" s="465">
        <f t="shared" si="0"/>
        <v>19587</v>
      </c>
      <c r="I22" s="466">
        <v>19587</v>
      </c>
      <c r="J22" s="467">
        <v>0</v>
      </c>
    </row>
    <row r="23" spans="1:348" s="461" customFormat="1" ht="12.75" customHeight="1" x14ac:dyDescent="0.15">
      <c r="A23" s="1170"/>
      <c r="B23" s="462">
        <v>33166</v>
      </c>
      <c r="C23" s="468" t="s">
        <v>1461</v>
      </c>
      <c r="D23" s="551">
        <v>3553000</v>
      </c>
      <c r="E23" s="464">
        <v>3406184.83</v>
      </c>
      <c r="F23" s="464">
        <f t="shared" si="1"/>
        <v>146815.16999999993</v>
      </c>
      <c r="G23" s="464">
        <v>56653</v>
      </c>
      <c r="H23" s="465">
        <f t="shared" si="0"/>
        <v>90162.169999999925</v>
      </c>
      <c r="I23" s="466">
        <v>90162.17</v>
      </c>
      <c r="J23" s="467">
        <v>0</v>
      </c>
    </row>
    <row r="24" spans="1:348" s="461" customFormat="1" ht="12.75" customHeight="1" x14ac:dyDescent="0.15">
      <c r="A24" s="1170"/>
      <c r="B24" s="462">
        <v>33192</v>
      </c>
      <c r="C24" s="468" t="s">
        <v>1462</v>
      </c>
      <c r="D24" s="551">
        <v>176208</v>
      </c>
      <c r="E24" s="464">
        <v>146211</v>
      </c>
      <c r="F24" s="464">
        <f t="shared" si="1"/>
        <v>29997</v>
      </c>
      <c r="G24" s="464">
        <v>0</v>
      </c>
      <c r="H24" s="465">
        <f t="shared" si="0"/>
        <v>29997</v>
      </c>
      <c r="I24" s="466">
        <v>29997</v>
      </c>
      <c r="J24" s="467">
        <v>0</v>
      </c>
    </row>
    <row r="25" spans="1:348" s="461" customFormat="1" ht="12.75" customHeight="1" x14ac:dyDescent="0.15">
      <c r="A25" s="1170"/>
      <c r="B25" s="462">
        <v>33353</v>
      </c>
      <c r="C25" s="468" t="s">
        <v>1463</v>
      </c>
      <c r="D25" s="551">
        <v>14138383106</v>
      </c>
      <c r="E25" s="464">
        <v>14137291095.5</v>
      </c>
      <c r="F25" s="464">
        <f t="shared" si="1"/>
        <v>1092010.5</v>
      </c>
      <c r="G25" s="464">
        <v>0</v>
      </c>
      <c r="H25" s="465">
        <f t="shared" si="0"/>
        <v>1092010.5</v>
      </c>
      <c r="I25" s="466">
        <v>1092010.5</v>
      </c>
      <c r="J25" s="467">
        <v>0</v>
      </c>
    </row>
    <row r="26" spans="1:348" s="461" customFormat="1" ht="12.75" customHeight="1" x14ac:dyDescent="0.15">
      <c r="A26" s="1170"/>
      <c r="B26" s="462">
        <v>33354</v>
      </c>
      <c r="C26" s="463" t="s">
        <v>1464</v>
      </c>
      <c r="D26" s="551">
        <v>18954940</v>
      </c>
      <c r="E26" s="464">
        <v>18954940</v>
      </c>
      <c r="F26" s="464">
        <f t="shared" si="1"/>
        <v>0</v>
      </c>
      <c r="G26" s="464">
        <v>0</v>
      </c>
      <c r="H26" s="465">
        <f t="shared" si="0"/>
        <v>0</v>
      </c>
      <c r="I26" s="466">
        <v>0</v>
      </c>
      <c r="J26" s="467">
        <v>0</v>
      </c>
    </row>
    <row r="27" spans="1:348" s="461" customFormat="1" ht="34.5" customHeight="1" x14ac:dyDescent="0.15">
      <c r="A27" s="1170"/>
      <c r="B27" s="462">
        <v>33500</v>
      </c>
      <c r="C27" s="463" t="s">
        <v>1465</v>
      </c>
      <c r="D27" s="551">
        <v>125005</v>
      </c>
      <c r="E27" s="464">
        <v>125005</v>
      </c>
      <c r="F27" s="464">
        <f t="shared" si="1"/>
        <v>0</v>
      </c>
      <c r="G27" s="464">
        <v>0</v>
      </c>
      <c r="H27" s="465">
        <f t="shared" si="0"/>
        <v>0</v>
      </c>
      <c r="I27" s="466">
        <v>0</v>
      </c>
      <c r="J27" s="467">
        <v>0</v>
      </c>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69"/>
      <c r="BY27" s="469"/>
      <c r="BZ27" s="469"/>
      <c r="CA27" s="469"/>
      <c r="CB27" s="469"/>
      <c r="CC27" s="469"/>
      <c r="CD27" s="469"/>
      <c r="CE27" s="469"/>
      <c r="CF27" s="469"/>
      <c r="CG27" s="469"/>
      <c r="CH27" s="469"/>
      <c r="CI27" s="469"/>
      <c r="CJ27" s="469"/>
      <c r="CK27" s="469"/>
      <c r="CL27" s="469"/>
      <c r="CM27" s="469"/>
      <c r="CN27" s="469"/>
      <c r="CO27" s="469"/>
      <c r="CP27" s="469"/>
      <c r="CQ27" s="469"/>
      <c r="CR27" s="469"/>
      <c r="CS27" s="469"/>
      <c r="CT27" s="469"/>
      <c r="CU27" s="469"/>
      <c r="CV27" s="469"/>
      <c r="CW27" s="469"/>
      <c r="CX27" s="469"/>
      <c r="CY27" s="469"/>
      <c r="CZ27" s="469"/>
      <c r="DA27" s="469"/>
      <c r="DB27" s="469"/>
      <c r="DC27" s="469"/>
      <c r="DD27" s="469"/>
      <c r="DE27" s="469"/>
      <c r="DF27" s="469"/>
      <c r="DG27" s="469"/>
      <c r="DH27" s="469"/>
      <c r="DI27" s="469"/>
      <c r="DJ27" s="469"/>
      <c r="DK27" s="469"/>
      <c r="DL27" s="469"/>
      <c r="DM27" s="469"/>
      <c r="DN27" s="469"/>
      <c r="DO27" s="469"/>
      <c r="DP27" s="469"/>
      <c r="DQ27" s="469"/>
      <c r="DR27" s="469"/>
      <c r="DS27" s="469"/>
      <c r="DT27" s="469"/>
      <c r="DU27" s="469"/>
      <c r="DV27" s="469"/>
      <c r="DW27" s="469"/>
      <c r="DX27" s="469"/>
      <c r="DY27" s="469"/>
      <c r="DZ27" s="469"/>
      <c r="EA27" s="469"/>
      <c r="EB27" s="469"/>
      <c r="EC27" s="469"/>
      <c r="ED27" s="469"/>
      <c r="EE27" s="469"/>
      <c r="EF27" s="469"/>
      <c r="EG27" s="469"/>
      <c r="EH27" s="469"/>
      <c r="EI27" s="469"/>
      <c r="EJ27" s="469"/>
      <c r="EK27" s="469"/>
      <c r="EL27" s="469"/>
      <c r="EM27" s="469"/>
      <c r="EN27" s="469"/>
      <c r="EO27" s="469"/>
      <c r="EP27" s="469"/>
      <c r="EQ27" s="469"/>
      <c r="ER27" s="469"/>
      <c r="ES27" s="469"/>
      <c r="ET27" s="469"/>
      <c r="EU27" s="469"/>
      <c r="EV27" s="469"/>
      <c r="EW27" s="469"/>
      <c r="EX27" s="469"/>
      <c r="EY27" s="469"/>
      <c r="EZ27" s="469"/>
      <c r="FA27" s="469"/>
      <c r="FB27" s="469"/>
      <c r="FC27" s="469"/>
      <c r="FD27" s="469"/>
      <c r="FE27" s="469"/>
      <c r="FF27" s="469"/>
      <c r="FG27" s="469"/>
      <c r="FH27" s="469"/>
      <c r="FI27" s="469"/>
      <c r="FJ27" s="469"/>
      <c r="FK27" s="469"/>
      <c r="FL27" s="469"/>
      <c r="FM27" s="469"/>
      <c r="FN27" s="469"/>
      <c r="FO27" s="469"/>
      <c r="FP27" s="469"/>
      <c r="FQ27" s="469"/>
      <c r="FR27" s="469"/>
      <c r="FS27" s="469"/>
      <c r="FT27" s="469"/>
      <c r="FU27" s="469"/>
      <c r="FV27" s="469"/>
      <c r="FW27" s="469"/>
      <c r="FX27" s="469"/>
      <c r="FY27" s="469"/>
      <c r="FZ27" s="469"/>
      <c r="GA27" s="469"/>
      <c r="GB27" s="469"/>
      <c r="GC27" s="469"/>
      <c r="GD27" s="469"/>
      <c r="GE27" s="469"/>
      <c r="GF27" s="469"/>
      <c r="GG27" s="469"/>
      <c r="GH27" s="469"/>
      <c r="GI27" s="469"/>
      <c r="GJ27" s="469"/>
      <c r="GK27" s="469"/>
      <c r="GL27" s="469"/>
      <c r="GM27" s="469"/>
      <c r="GN27" s="469"/>
      <c r="GO27" s="469"/>
      <c r="GP27" s="469"/>
      <c r="GQ27" s="469"/>
      <c r="GR27" s="469"/>
      <c r="GS27" s="469"/>
      <c r="GT27" s="469"/>
      <c r="GU27" s="469"/>
      <c r="GV27" s="469"/>
      <c r="GW27" s="469"/>
      <c r="GX27" s="469"/>
      <c r="GY27" s="469"/>
      <c r="GZ27" s="469"/>
      <c r="HA27" s="469"/>
      <c r="HB27" s="469"/>
      <c r="HC27" s="469"/>
      <c r="HD27" s="469"/>
      <c r="HE27" s="469"/>
      <c r="HF27" s="469"/>
      <c r="HG27" s="469"/>
      <c r="HH27" s="469"/>
      <c r="HI27" s="469"/>
      <c r="HJ27" s="469"/>
      <c r="HK27" s="469"/>
      <c r="HL27" s="469"/>
      <c r="HM27" s="469"/>
      <c r="HN27" s="469"/>
      <c r="HO27" s="469"/>
      <c r="HP27" s="469"/>
      <c r="HQ27" s="469"/>
      <c r="HR27" s="469"/>
      <c r="HS27" s="469"/>
      <c r="HT27" s="469"/>
      <c r="HU27" s="469"/>
      <c r="HV27" s="469"/>
      <c r="HW27" s="469"/>
      <c r="HX27" s="469"/>
      <c r="HY27" s="469"/>
      <c r="HZ27" s="469"/>
      <c r="IA27" s="469"/>
      <c r="IB27" s="469"/>
      <c r="IC27" s="469"/>
      <c r="ID27" s="469"/>
      <c r="IE27" s="469"/>
      <c r="IF27" s="469"/>
      <c r="IG27" s="469"/>
      <c r="IH27" s="469"/>
      <c r="II27" s="469"/>
      <c r="IJ27" s="469"/>
      <c r="IK27" s="469"/>
      <c r="IL27" s="469"/>
      <c r="IM27" s="469"/>
      <c r="IN27" s="469"/>
      <c r="IO27" s="469"/>
      <c r="IP27" s="469"/>
      <c r="IQ27" s="469"/>
      <c r="IR27" s="469"/>
      <c r="IS27" s="469"/>
      <c r="IT27" s="469"/>
      <c r="IU27" s="469"/>
      <c r="IV27" s="469"/>
      <c r="IW27" s="469"/>
      <c r="IX27" s="469"/>
      <c r="IY27" s="469"/>
      <c r="IZ27" s="469"/>
      <c r="JA27" s="469"/>
      <c r="JB27" s="469"/>
      <c r="JC27" s="469"/>
      <c r="JD27" s="469"/>
      <c r="JE27" s="469"/>
      <c r="JF27" s="469"/>
      <c r="JG27" s="469"/>
      <c r="JH27" s="469"/>
      <c r="JI27" s="469"/>
      <c r="JJ27" s="469"/>
      <c r="JK27" s="469"/>
      <c r="JL27" s="469"/>
      <c r="JM27" s="469"/>
      <c r="JN27" s="469"/>
      <c r="JO27" s="469"/>
      <c r="JP27" s="469"/>
      <c r="JQ27" s="469"/>
      <c r="JR27" s="469"/>
      <c r="JS27" s="469"/>
      <c r="JT27" s="469"/>
      <c r="JU27" s="469"/>
      <c r="JV27" s="469"/>
      <c r="JW27" s="469"/>
      <c r="JX27" s="469"/>
      <c r="JY27" s="469"/>
      <c r="JZ27" s="469"/>
      <c r="KA27" s="469"/>
      <c r="KB27" s="469"/>
      <c r="KC27" s="469"/>
      <c r="KD27" s="469"/>
      <c r="KE27" s="469"/>
      <c r="KF27" s="469"/>
      <c r="KG27" s="469"/>
      <c r="KH27" s="469"/>
      <c r="KI27" s="469"/>
      <c r="KJ27" s="469"/>
      <c r="KK27" s="469"/>
      <c r="KL27" s="469"/>
      <c r="KM27" s="469"/>
      <c r="KN27" s="469"/>
      <c r="KO27" s="469"/>
      <c r="KP27" s="469"/>
      <c r="KQ27" s="469"/>
      <c r="KR27" s="469"/>
      <c r="KS27" s="469"/>
      <c r="KT27" s="469"/>
      <c r="KU27" s="469"/>
      <c r="KV27" s="469"/>
      <c r="KW27" s="469"/>
      <c r="KX27" s="469"/>
      <c r="KY27" s="469"/>
      <c r="KZ27" s="469"/>
      <c r="LA27" s="469"/>
      <c r="LB27" s="469"/>
      <c r="LC27" s="469"/>
      <c r="LD27" s="469"/>
      <c r="LE27" s="469"/>
      <c r="LF27" s="469"/>
      <c r="LG27" s="469"/>
      <c r="LH27" s="469"/>
      <c r="LI27" s="469"/>
      <c r="LJ27" s="469"/>
      <c r="LK27" s="469"/>
      <c r="LL27" s="469"/>
      <c r="LM27" s="469"/>
      <c r="LN27" s="469"/>
      <c r="LO27" s="469"/>
      <c r="LP27" s="469"/>
      <c r="LQ27" s="469"/>
      <c r="LR27" s="469"/>
      <c r="LS27" s="469"/>
      <c r="LT27" s="469"/>
      <c r="LU27" s="469"/>
      <c r="LV27" s="469"/>
      <c r="LW27" s="469"/>
      <c r="LX27" s="469"/>
      <c r="LY27" s="469"/>
      <c r="LZ27" s="469"/>
      <c r="MA27" s="469"/>
      <c r="MB27" s="469"/>
      <c r="MC27" s="469"/>
      <c r="MD27" s="469"/>
      <c r="ME27" s="469"/>
      <c r="MF27" s="469"/>
      <c r="MG27" s="469"/>
      <c r="MH27" s="469"/>
      <c r="MI27" s="469"/>
      <c r="MJ27" s="469"/>
    </row>
    <row r="28" spans="1:348" s="472" customFormat="1" ht="15.75" customHeight="1" x14ac:dyDescent="0.2">
      <c r="A28" s="554" t="s">
        <v>1466</v>
      </c>
      <c r="B28" s="555"/>
      <c r="C28" s="556"/>
      <c r="D28" s="552">
        <f t="shared" ref="D28:J28" si="2">SUM(D4:D27)</f>
        <v>15286400175.5</v>
      </c>
      <c r="E28" s="552">
        <f t="shared" si="2"/>
        <v>15241877285.129999</v>
      </c>
      <c r="F28" s="552">
        <f t="shared" si="2"/>
        <v>44522890.370000012</v>
      </c>
      <c r="G28" s="552">
        <f t="shared" si="2"/>
        <v>27812384.579999998</v>
      </c>
      <c r="H28" s="552">
        <f t="shared" si="2"/>
        <v>16710505.790000008</v>
      </c>
      <c r="I28" s="552">
        <f t="shared" si="2"/>
        <v>16701719.459999999</v>
      </c>
      <c r="J28" s="557">
        <f t="shared" si="2"/>
        <v>8786.33</v>
      </c>
      <c r="K28" s="470"/>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71"/>
      <c r="DM28" s="471"/>
      <c r="DN28" s="471"/>
      <c r="DO28" s="471"/>
      <c r="DP28" s="471"/>
      <c r="DQ28" s="471"/>
      <c r="DR28" s="471"/>
      <c r="DS28" s="471"/>
      <c r="DT28" s="471"/>
      <c r="DU28" s="471"/>
      <c r="DV28" s="471"/>
      <c r="DW28" s="471"/>
      <c r="DX28" s="471"/>
      <c r="DY28" s="471"/>
      <c r="DZ28" s="471"/>
      <c r="EA28" s="471"/>
      <c r="EB28" s="471"/>
      <c r="EC28" s="471"/>
      <c r="ED28" s="471"/>
      <c r="EE28" s="471"/>
      <c r="EF28" s="471"/>
      <c r="EG28" s="471"/>
      <c r="EH28" s="471"/>
      <c r="EI28" s="471"/>
      <c r="EJ28" s="471"/>
      <c r="EK28" s="471"/>
      <c r="EL28" s="471"/>
      <c r="EM28" s="471"/>
      <c r="EN28" s="471"/>
      <c r="EO28" s="471"/>
      <c r="EP28" s="471"/>
      <c r="EQ28" s="471"/>
      <c r="ER28" s="471"/>
      <c r="ES28" s="471"/>
      <c r="ET28" s="471"/>
      <c r="EU28" s="471"/>
      <c r="EV28" s="471"/>
      <c r="EW28" s="471"/>
      <c r="EX28" s="471"/>
      <c r="EY28" s="471"/>
      <c r="EZ28" s="471"/>
      <c r="FA28" s="471"/>
      <c r="FB28" s="471"/>
      <c r="FC28" s="471"/>
      <c r="FD28" s="471"/>
      <c r="FE28" s="471"/>
      <c r="FF28" s="471"/>
      <c r="FG28" s="471"/>
      <c r="FH28" s="471"/>
      <c r="FI28" s="471"/>
      <c r="FJ28" s="471"/>
      <c r="FK28" s="471"/>
      <c r="FL28" s="471"/>
      <c r="FM28" s="471"/>
      <c r="FN28" s="471"/>
      <c r="FO28" s="471"/>
      <c r="FP28" s="471"/>
      <c r="FQ28" s="471"/>
      <c r="FR28" s="471"/>
      <c r="FS28" s="471"/>
      <c r="FT28" s="471"/>
      <c r="FU28" s="471"/>
      <c r="FV28" s="471"/>
      <c r="FW28" s="471"/>
      <c r="FX28" s="471"/>
      <c r="FY28" s="471"/>
      <c r="FZ28" s="471"/>
      <c r="GA28" s="471"/>
      <c r="GB28" s="471"/>
      <c r="GC28" s="471"/>
      <c r="GD28" s="471"/>
      <c r="GE28" s="471"/>
      <c r="GF28" s="471"/>
      <c r="GG28" s="471"/>
      <c r="GH28" s="471"/>
      <c r="GI28" s="471"/>
      <c r="GJ28" s="471"/>
      <c r="GK28" s="471"/>
      <c r="GL28" s="471"/>
      <c r="GM28" s="471"/>
      <c r="GN28" s="471"/>
      <c r="GO28" s="471"/>
      <c r="GP28" s="471"/>
      <c r="GQ28" s="471"/>
      <c r="GR28" s="471"/>
      <c r="GS28" s="471"/>
      <c r="GT28" s="471"/>
      <c r="GU28" s="471"/>
      <c r="GV28" s="471"/>
      <c r="GW28" s="471"/>
      <c r="GX28" s="471"/>
      <c r="GY28" s="471"/>
      <c r="GZ28" s="471"/>
      <c r="HA28" s="471"/>
      <c r="HB28" s="471"/>
      <c r="HC28" s="471"/>
      <c r="HD28" s="471"/>
      <c r="HE28" s="471"/>
      <c r="HF28" s="471"/>
      <c r="HG28" s="471"/>
      <c r="HH28" s="471"/>
      <c r="HI28" s="471"/>
      <c r="HJ28" s="471"/>
      <c r="HK28" s="471"/>
      <c r="HL28" s="471"/>
      <c r="HM28" s="471"/>
      <c r="HN28" s="471"/>
      <c r="HO28" s="471"/>
      <c r="HP28" s="471"/>
      <c r="HQ28" s="471"/>
      <c r="HR28" s="471"/>
      <c r="HS28" s="471"/>
      <c r="HT28" s="471"/>
      <c r="HU28" s="471"/>
      <c r="HV28" s="471"/>
      <c r="HW28" s="471"/>
      <c r="HX28" s="471"/>
      <c r="HY28" s="471"/>
      <c r="HZ28" s="471"/>
      <c r="IA28" s="471"/>
      <c r="IB28" s="471"/>
      <c r="IC28" s="471"/>
      <c r="ID28" s="471"/>
      <c r="IE28" s="471"/>
      <c r="IF28" s="471"/>
      <c r="IG28" s="471"/>
      <c r="IH28" s="471"/>
      <c r="II28" s="471"/>
      <c r="IJ28" s="471"/>
      <c r="IK28" s="471"/>
      <c r="IL28" s="471"/>
      <c r="IM28" s="471"/>
      <c r="IN28" s="471"/>
      <c r="IO28" s="471"/>
      <c r="IP28" s="471"/>
      <c r="IQ28" s="471"/>
      <c r="IR28" s="471"/>
      <c r="IS28" s="471"/>
      <c r="IT28" s="471"/>
      <c r="IU28" s="471"/>
      <c r="IV28" s="471"/>
      <c r="IW28" s="471"/>
      <c r="IX28" s="471"/>
      <c r="IY28" s="471"/>
      <c r="IZ28" s="471"/>
      <c r="JA28" s="471"/>
      <c r="JB28" s="471"/>
      <c r="JC28" s="471"/>
      <c r="JD28" s="471"/>
      <c r="JE28" s="471"/>
      <c r="JF28" s="471"/>
      <c r="JG28" s="471"/>
      <c r="JH28" s="471"/>
      <c r="JI28" s="471"/>
      <c r="JJ28" s="471"/>
      <c r="JK28" s="471"/>
      <c r="JL28" s="471"/>
      <c r="JM28" s="471"/>
      <c r="JN28" s="471"/>
      <c r="JO28" s="471"/>
      <c r="JP28" s="471"/>
      <c r="JQ28" s="471"/>
      <c r="JR28" s="471"/>
      <c r="JS28" s="471"/>
      <c r="JT28" s="471"/>
      <c r="JU28" s="471"/>
      <c r="JV28" s="471"/>
      <c r="JW28" s="471"/>
      <c r="JX28" s="471"/>
      <c r="JY28" s="471"/>
      <c r="JZ28" s="471"/>
      <c r="KA28" s="471"/>
      <c r="KB28" s="471"/>
      <c r="KC28" s="471"/>
      <c r="KD28" s="471"/>
      <c r="KE28" s="471"/>
      <c r="KF28" s="471"/>
      <c r="KG28" s="471"/>
      <c r="KH28" s="471"/>
      <c r="KI28" s="471"/>
      <c r="KJ28" s="471"/>
      <c r="KK28" s="471"/>
      <c r="KL28" s="471"/>
      <c r="KM28" s="471"/>
      <c r="KN28" s="471"/>
      <c r="KO28" s="471"/>
      <c r="KP28" s="471"/>
      <c r="KQ28" s="471"/>
      <c r="KR28" s="471"/>
      <c r="KS28" s="471"/>
      <c r="KT28" s="471"/>
      <c r="KU28" s="471"/>
      <c r="KV28" s="471"/>
      <c r="KW28" s="471"/>
      <c r="KX28" s="471"/>
      <c r="KY28" s="471"/>
      <c r="KZ28" s="471"/>
      <c r="LA28" s="471"/>
      <c r="LB28" s="471"/>
      <c r="LC28" s="471"/>
      <c r="LD28" s="471"/>
      <c r="LE28" s="471"/>
      <c r="LF28" s="471"/>
      <c r="LG28" s="471"/>
      <c r="LH28" s="471"/>
      <c r="LI28" s="471"/>
      <c r="LJ28" s="471"/>
      <c r="LK28" s="471"/>
      <c r="LL28" s="471"/>
      <c r="LM28" s="471"/>
      <c r="LN28" s="471"/>
      <c r="LO28" s="471"/>
      <c r="LP28" s="471"/>
      <c r="LQ28" s="471"/>
      <c r="LR28" s="471"/>
      <c r="LS28" s="471"/>
      <c r="LT28" s="471"/>
      <c r="LU28" s="471"/>
      <c r="LV28" s="471"/>
      <c r="LW28" s="471"/>
      <c r="LX28" s="471"/>
      <c r="LY28" s="471"/>
      <c r="LZ28" s="471"/>
      <c r="MA28" s="471"/>
      <c r="MB28" s="471"/>
      <c r="MC28" s="471"/>
      <c r="MD28" s="471"/>
      <c r="ME28" s="471"/>
      <c r="MF28" s="471"/>
      <c r="MG28" s="471"/>
      <c r="MH28" s="471"/>
      <c r="MI28" s="471"/>
      <c r="MJ28" s="471"/>
    </row>
    <row r="29" spans="1:348" s="461" customFormat="1" ht="24" customHeight="1" x14ac:dyDescent="0.15">
      <c r="A29" s="473" t="s">
        <v>1467</v>
      </c>
      <c r="B29" s="462">
        <v>27355</v>
      </c>
      <c r="C29" s="463" t="s">
        <v>1468</v>
      </c>
      <c r="D29" s="551">
        <v>216175931</v>
      </c>
      <c r="E29" s="464">
        <v>216175931</v>
      </c>
      <c r="F29" s="464">
        <f>D29-E29</f>
        <v>0</v>
      </c>
      <c r="G29" s="464">
        <v>0</v>
      </c>
      <c r="H29" s="465">
        <f>F29-G29</f>
        <v>0</v>
      </c>
      <c r="I29" s="466">
        <v>0</v>
      </c>
      <c r="J29" s="467"/>
    </row>
    <row r="30" spans="1:348" s="472" customFormat="1" ht="15.75" customHeight="1" x14ac:dyDescent="0.2">
      <c r="A30" s="554" t="s">
        <v>1469</v>
      </c>
      <c r="B30" s="555"/>
      <c r="C30" s="556"/>
      <c r="D30" s="552">
        <f>SUM(D29:D29)</f>
        <v>216175931</v>
      </c>
      <c r="E30" s="552">
        <f t="shared" ref="E30:J30" si="3">SUM(E29:E29)</f>
        <v>216175931</v>
      </c>
      <c r="F30" s="552">
        <f t="shared" si="3"/>
        <v>0</v>
      </c>
      <c r="G30" s="552">
        <f t="shared" si="3"/>
        <v>0</v>
      </c>
      <c r="H30" s="552">
        <f t="shared" si="3"/>
        <v>0</v>
      </c>
      <c r="I30" s="552">
        <f t="shared" si="3"/>
        <v>0</v>
      </c>
      <c r="J30" s="557">
        <f t="shared" si="3"/>
        <v>0</v>
      </c>
      <c r="K30" s="470"/>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c r="BY30" s="471"/>
      <c r="BZ30" s="471"/>
      <c r="CA30" s="471"/>
      <c r="CB30" s="471"/>
      <c r="CC30" s="471"/>
      <c r="CD30" s="471"/>
      <c r="CE30" s="471"/>
      <c r="CF30" s="471"/>
      <c r="CG30" s="471"/>
      <c r="CH30" s="471"/>
      <c r="CI30" s="471"/>
      <c r="CJ30" s="471"/>
      <c r="CK30" s="471"/>
      <c r="CL30" s="471"/>
      <c r="CM30" s="471"/>
      <c r="CN30" s="471"/>
      <c r="CO30" s="471"/>
      <c r="CP30" s="471"/>
      <c r="CQ30" s="471"/>
      <c r="CR30" s="471"/>
      <c r="CS30" s="471"/>
      <c r="CT30" s="471"/>
      <c r="CU30" s="471"/>
      <c r="CV30" s="471"/>
      <c r="CW30" s="471"/>
      <c r="CX30" s="471"/>
      <c r="CY30" s="471"/>
      <c r="CZ30" s="471"/>
      <c r="DA30" s="471"/>
      <c r="DB30" s="471"/>
      <c r="DC30" s="471"/>
      <c r="DD30" s="471"/>
      <c r="DE30" s="471"/>
      <c r="DF30" s="471"/>
      <c r="DG30" s="471"/>
      <c r="DH30" s="471"/>
      <c r="DI30" s="471"/>
      <c r="DJ30" s="471"/>
      <c r="DK30" s="471"/>
      <c r="DL30" s="471"/>
      <c r="DM30" s="471"/>
      <c r="DN30" s="471"/>
      <c r="DO30" s="471"/>
      <c r="DP30" s="471"/>
      <c r="DQ30" s="471"/>
      <c r="DR30" s="471"/>
      <c r="DS30" s="471"/>
      <c r="DT30" s="471"/>
      <c r="DU30" s="471"/>
      <c r="DV30" s="471"/>
      <c r="DW30" s="471"/>
      <c r="DX30" s="471"/>
      <c r="DY30" s="471"/>
      <c r="DZ30" s="471"/>
      <c r="EA30" s="471"/>
      <c r="EB30" s="471"/>
      <c r="EC30" s="471"/>
      <c r="ED30" s="471"/>
      <c r="EE30" s="471"/>
      <c r="EF30" s="471"/>
      <c r="EG30" s="471"/>
      <c r="EH30" s="471"/>
      <c r="EI30" s="471"/>
      <c r="EJ30" s="471"/>
      <c r="EK30" s="471"/>
      <c r="EL30" s="471"/>
      <c r="EM30" s="471"/>
      <c r="EN30" s="471"/>
      <c r="EO30" s="471"/>
      <c r="EP30" s="471"/>
      <c r="EQ30" s="471"/>
      <c r="ER30" s="471"/>
      <c r="ES30" s="471"/>
      <c r="ET30" s="471"/>
      <c r="EU30" s="471"/>
      <c r="EV30" s="471"/>
      <c r="EW30" s="471"/>
      <c r="EX30" s="471"/>
      <c r="EY30" s="471"/>
      <c r="EZ30" s="471"/>
      <c r="FA30" s="471"/>
      <c r="FB30" s="471"/>
      <c r="FC30" s="471"/>
      <c r="FD30" s="471"/>
      <c r="FE30" s="471"/>
      <c r="FF30" s="471"/>
      <c r="FG30" s="471"/>
      <c r="FH30" s="471"/>
      <c r="FI30" s="471"/>
      <c r="FJ30" s="471"/>
      <c r="FK30" s="471"/>
      <c r="FL30" s="471"/>
      <c r="FM30" s="471"/>
      <c r="FN30" s="471"/>
      <c r="FO30" s="471"/>
      <c r="FP30" s="471"/>
      <c r="FQ30" s="471"/>
      <c r="FR30" s="471"/>
      <c r="FS30" s="471"/>
      <c r="FT30" s="471"/>
      <c r="FU30" s="471"/>
      <c r="FV30" s="471"/>
      <c r="FW30" s="471"/>
      <c r="FX30" s="471"/>
      <c r="FY30" s="471"/>
      <c r="FZ30" s="471"/>
      <c r="GA30" s="471"/>
      <c r="GB30" s="471"/>
      <c r="GC30" s="471"/>
      <c r="GD30" s="471"/>
      <c r="GE30" s="471"/>
      <c r="GF30" s="471"/>
      <c r="GG30" s="471"/>
      <c r="GH30" s="471"/>
      <c r="GI30" s="471"/>
      <c r="GJ30" s="471"/>
      <c r="GK30" s="471"/>
      <c r="GL30" s="471"/>
      <c r="GM30" s="471"/>
      <c r="GN30" s="471"/>
      <c r="GO30" s="471"/>
      <c r="GP30" s="471"/>
      <c r="GQ30" s="471"/>
      <c r="GR30" s="471"/>
      <c r="GS30" s="471"/>
      <c r="GT30" s="471"/>
      <c r="GU30" s="471"/>
      <c r="GV30" s="471"/>
      <c r="GW30" s="471"/>
      <c r="GX30" s="471"/>
      <c r="GY30" s="471"/>
      <c r="GZ30" s="471"/>
      <c r="HA30" s="471"/>
      <c r="HB30" s="471"/>
      <c r="HC30" s="471"/>
      <c r="HD30" s="471"/>
      <c r="HE30" s="471"/>
      <c r="HF30" s="471"/>
      <c r="HG30" s="471"/>
      <c r="HH30" s="471"/>
      <c r="HI30" s="471"/>
      <c r="HJ30" s="471"/>
      <c r="HK30" s="471"/>
      <c r="HL30" s="471"/>
      <c r="HM30" s="471"/>
      <c r="HN30" s="471"/>
      <c r="HO30" s="471"/>
      <c r="HP30" s="471"/>
      <c r="HQ30" s="471"/>
      <c r="HR30" s="471"/>
      <c r="HS30" s="471"/>
      <c r="HT30" s="471"/>
      <c r="HU30" s="471"/>
      <c r="HV30" s="471"/>
      <c r="HW30" s="471"/>
      <c r="HX30" s="471"/>
      <c r="HY30" s="471"/>
      <c r="HZ30" s="471"/>
      <c r="IA30" s="471"/>
      <c r="IB30" s="471"/>
      <c r="IC30" s="471"/>
      <c r="ID30" s="471"/>
      <c r="IE30" s="471"/>
      <c r="IF30" s="471"/>
      <c r="IG30" s="471"/>
      <c r="IH30" s="471"/>
      <c r="II30" s="471"/>
      <c r="IJ30" s="471"/>
      <c r="IK30" s="471"/>
      <c r="IL30" s="471"/>
      <c r="IM30" s="471"/>
      <c r="IN30" s="471"/>
      <c r="IO30" s="471"/>
      <c r="IP30" s="471"/>
      <c r="IQ30" s="471"/>
      <c r="IR30" s="471"/>
      <c r="IS30" s="471"/>
      <c r="IT30" s="471"/>
      <c r="IU30" s="471"/>
      <c r="IV30" s="471"/>
      <c r="IW30" s="471"/>
      <c r="IX30" s="471"/>
      <c r="IY30" s="471"/>
      <c r="IZ30" s="471"/>
      <c r="JA30" s="471"/>
      <c r="JB30" s="471"/>
      <c r="JC30" s="471"/>
      <c r="JD30" s="471"/>
      <c r="JE30" s="471"/>
      <c r="JF30" s="471"/>
      <c r="JG30" s="471"/>
      <c r="JH30" s="471"/>
      <c r="JI30" s="471"/>
      <c r="JJ30" s="471"/>
      <c r="JK30" s="471"/>
      <c r="JL30" s="471"/>
      <c r="JM30" s="471"/>
      <c r="JN30" s="471"/>
      <c r="JO30" s="471"/>
      <c r="JP30" s="471"/>
      <c r="JQ30" s="471"/>
      <c r="JR30" s="471"/>
      <c r="JS30" s="471"/>
      <c r="JT30" s="471"/>
      <c r="JU30" s="471"/>
      <c r="JV30" s="471"/>
      <c r="JW30" s="471"/>
      <c r="JX30" s="471"/>
      <c r="JY30" s="471"/>
      <c r="JZ30" s="471"/>
      <c r="KA30" s="471"/>
      <c r="KB30" s="471"/>
      <c r="KC30" s="471"/>
      <c r="KD30" s="471"/>
      <c r="KE30" s="471"/>
      <c r="KF30" s="471"/>
      <c r="KG30" s="471"/>
      <c r="KH30" s="471"/>
      <c r="KI30" s="471"/>
      <c r="KJ30" s="471"/>
      <c r="KK30" s="471"/>
      <c r="KL30" s="471"/>
      <c r="KM30" s="471"/>
      <c r="KN30" s="471"/>
      <c r="KO30" s="471"/>
      <c r="KP30" s="471"/>
      <c r="KQ30" s="471"/>
      <c r="KR30" s="471"/>
      <c r="KS30" s="471"/>
      <c r="KT30" s="471"/>
      <c r="KU30" s="471"/>
      <c r="KV30" s="471"/>
      <c r="KW30" s="471"/>
      <c r="KX30" s="471"/>
      <c r="KY30" s="471"/>
      <c r="KZ30" s="471"/>
      <c r="LA30" s="471"/>
      <c r="LB30" s="471"/>
      <c r="LC30" s="471"/>
      <c r="LD30" s="471"/>
      <c r="LE30" s="471"/>
      <c r="LF30" s="471"/>
      <c r="LG30" s="471"/>
      <c r="LH30" s="471"/>
      <c r="LI30" s="471"/>
      <c r="LJ30" s="471"/>
      <c r="LK30" s="471"/>
      <c r="LL30" s="471"/>
      <c r="LM30" s="471"/>
      <c r="LN30" s="471"/>
      <c r="LO30" s="471"/>
      <c r="LP30" s="471"/>
      <c r="LQ30" s="471"/>
      <c r="LR30" s="471"/>
      <c r="LS30" s="471"/>
      <c r="LT30" s="471"/>
      <c r="LU30" s="471"/>
      <c r="LV30" s="471"/>
      <c r="LW30" s="471"/>
      <c r="LX30" s="471"/>
      <c r="LY30" s="471"/>
      <c r="LZ30" s="471"/>
      <c r="MA30" s="471"/>
      <c r="MB30" s="471"/>
      <c r="MC30" s="471"/>
      <c r="MD30" s="471"/>
      <c r="ME30" s="471"/>
      <c r="MF30" s="471"/>
      <c r="MG30" s="471"/>
      <c r="MH30" s="471"/>
      <c r="MI30" s="471"/>
      <c r="MJ30" s="471"/>
    </row>
    <row r="31" spans="1:348" s="461" customFormat="1" ht="12.75" customHeight="1" x14ac:dyDescent="0.15">
      <c r="A31" s="1170" t="s">
        <v>1470</v>
      </c>
      <c r="B31" s="462" t="s">
        <v>1550</v>
      </c>
      <c r="C31" s="463" t="s">
        <v>1471</v>
      </c>
      <c r="D31" s="551">
        <v>134920732.16999999</v>
      </c>
      <c r="E31" s="464">
        <v>126090844.64000002</v>
      </c>
      <c r="F31" s="464">
        <f t="shared" ref="F31:F37" si="4">D31-E31</f>
        <v>8829887.5299999714</v>
      </c>
      <c r="G31" s="464">
        <v>8829887.5299999714</v>
      </c>
      <c r="H31" s="465">
        <f t="shared" ref="H31:H37" si="5">F31-G31</f>
        <v>0</v>
      </c>
      <c r="I31" s="466">
        <v>0</v>
      </c>
      <c r="J31" s="467">
        <v>0</v>
      </c>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469"/>
      <c r="CN31" s="469"/>
      <c r="CO31" s="469"/>
      <c r="CP31" s="469"/>
      <c r="CQ31" s="469"/>
      <c r="CR31" s="469"/>
      <c r="CS31" s="469"/>
      <c r="CT31" s="469"/>
      <c r="CU31" s="469"/>
      <c r="CV31" s="469"/>
      <c r="CW31" s="469"/>
      <c r="CX31" s="469"/>
      <c r="CY31" s="469"/>
      <c r="CZ31" s="469"/>
      <c r="DA31" s="469"/>
      <c r="DB31" s="469"/>
      <c r="DC31" s="469"/>
      <c r="DD31" s="469"/>
      <c r="DE31" s="469"/>
      <c r="DF31" s="469"/>
      <c r="DG31" s="469"/>
      <c r="DH31" s="469"/>
      <c r="DI31" s="469"/>
      <c r="DJ31" s="469"/>
      <c r="DK31" s="469"/>
      <c r="DL31" s="469"/>
      <c r="DM31" s="469"/>
      <c r="DN31" s="469"/>
      <c r="DO31" s="469"/>
      <c r="DP31" s="469"/>
      <c r="DQ31" s="469"/>
      <c r="DR31" s="469"/>
      <c r="DS31" s="469"/>
      <c r="DT31" s="469"/>
      <c r="DU31" s="469"/>
      <c r="DV31" s="469"/>
      <c r="DW31" s="469"/>
      <c r="DX31" s="469"/>
      <c r="DY31" s="469"/>
      <c r="DZ31" s="469"/>
      <c r="EA31" s="469"/>
      <c r="EB31" s="469"/>
      <c r="EC31" s="469"/>
      <c r="ED31" s="469"/>
      <c r="EE31" s="469"/>
      <c r="EF31" s="469"/>
      <c r="EG31" s="469"/>
      <c r="EH31" s="469"/>
      <c r="EI31" s="469"/>
      <c r="EJ31" s="469"/>
      <c r="EK31" s="469"/>
      <c r="EL31" s="469"/>
      <c r="EM31" s="469"/>
      <c r="EN31" s="469"/>
      <c r="EO31" s="469"/>
      <c r="EP31" s="469"/>
      <c r="EQ31" s="469"/>
      <c r="ER31" s="469"/>
      <c r="ES31" s="469"/>
      <c r="ET31" s="469"/>
      <c r="EU31" s="469"/>
      <c r="EV31" s="469"/>
      <c r="EW31" s="469"/>
      <c r="EX31" s="469"/>
      <c r="EY31" s="469"/>
      <c r="EZ31" s="469"/>
      <c r="FA31" s="469"/>
      <c r="FB31" s="469"/>
      <c r="FC31" s="469"/>
      <c r="FD31" s="469"/>
      <c r="FE31" s="469"/>
      <c r="FF31" s="469"/>
      <c r="FG31" s="469"/>
      <c r="FH31" s="469"/>
      <c r="FI31" s="469"/>
      <c r="FJ31" s="469"/>
      <c r="FK31" s="469"/>
      <c r="FL31" s="469"/>
      <c r="FM31" s="469"/>
      <c r="FN31" s="469"/>
      <c r="FO31" s="469"/>
      <c r="FP31" s="469"/>
      <c r="FQ31" s="469"/>
      <c r="FR31" s="469"/>
      <c r="FS31" s="469"/>
      <c r="FT31" s="469"/>
      <c r="FU31" s="469"/>
      <c r="FV31" s="469"/>
      <c r="FW31" s="469"/>
      <c r="FX31" s="469"/>
      <c r="FY31" s="469"/>
      <c r="FZ31" s="469"/>
      <c r="GA31" s="469"/>
      <c r="GB31" s="469"/>
      <c r="GC31" s="469"/>
      <c r="GD31" s="469"/>
      <c r="GE31" s="469"/>
      <c r="GF31" s="469"/>
      <c r="GG31" s="469"/>
      <c r="GH31" s="469"/>
      <c r="GI31" s="469"/>
      <c r="GJ31" s="469"/>
      <c r="GK31" s="469"/>
      <c r="GL31" s="469"/>
      <c r="GM31" s="469"/>
      <c r="GN31" s="469"/>
      <c r="GO31" s="469"/>
      <c r="GP31" s="469"/>
      <c r="GQ31" s="469"/>
      <c r="GR31" s="469"/>
      <c r="GS31" s="469"/>
      <c r="GT31" s="469"/>
      <c r="GU31" s="469"/>
      <c r="GV31" s="469"/>
      <c r="GW31" s="469"/>
      <c r="GX31" s="469"/>
      <c r="GY31" s="469"/>
      <c r="GZ31" s="469"/>
      <c r="HA31" s="469"/>
      <c r="HB31" s="469"/>
      <c r="HC31" s="469"/>
      <c r="HD31" s="469"/>
      <c r="HE31" s="469"/>
      <c r="HF31" s="469"/>
      <c r="HG31" s="469"/>
      <c r="HH31" s="469"/>
      <c r="HI31" s="469"/>
      <c r="HJ31" s="469"/>
      <c r="HK31" s="469"/>
      <c r="HL31" s="469"/>
      <c r="HM31" s="469"/>
      <c r="HN31" s="469"/>
      <c r="HO31" s="469"/>
      <c r="HP31" s="469"/>
      <c r="HQ31" s="469"/>
      <c r="HR31" s="469"/>
      <c r="HS31" s="469"/>
      <c r="HT31" s="469"/>
      <c r="HU31" s="469"/>
      <c r="HV31" s="469"/>
      <c r="HW31" s="469"/>
      <c r="HX31" s="469"/>
      <c r="HY31" s="469"/>
      <c r="HZ31" s="469"/>
      <c r="IA31" s="469"/>
      <c r="IB31" s="469"/>
      <c r="IC31" s="469"/>
      <c r="ID31" s="469"/>
      <c r="IE31" s="469"/>
      <c r="IF31" s="469"/>
      <c r="IG31" s="469"/>
      <c r="IH31" s="469"/>
      <c r="II31" s="469"/>
      <c r="IJ31" s="469"/>
      <c r="IK31" s="469"/>
      <c r="IL31" s="469"/>
      <c r="IM31" s="469"/>
      <c r="IN31" s="469"/>
      <c r="IO31" s="469"/>
      <c r="IP31" s="469"/>
      <c r="IQ31" s="469"/>
      <c r="IR31" s="469"/>
      <c r="IS31" s="469"/>
      <c r="IT31" s="469"/>
      <c r="IU31" s="469"/>
      <c r="IV31" s="469"/>
      <c r="IW31" s="469"/>
      <c r="IX31" s="469"/>
      <c r="IY31" s="469"/>
      <c r="IZ31" s="469"/>
      <c r="JA31" s="469"/>
      <c r="JB31" s="469"/>
      <c r="JC31" s="469"/>
      <c r="JD31" s="469"/>
      <c r="JE31" s="469"/>
      <c r="JF31" s="469"/>
      <c r="JG31" s="469"/>
      <c r="JH31" s="469"/>
      <c r="JI31" s="469"/>
      <c r="JJ31" s="469"/>
      <c r="JK31" s="469"/>
      <c r="JL31" s="469"/>
      <c r="JM31" s="469"/>
      <c r="JN31" s="469"/>
      <c r="JO31" s="469"/>
      <c r="JP31" s="469"/>
      <c r="JQ31" s="469"/>
      <c r="JR31" s="469"/>
      <c r="JS31" s="469"/>
      <c r="JT31" s="469"/>
      <c r="JU31" s="469"/>
      <c r="JV31" s="469"/>
      <c r="JW31" s="469"/>
      <c r="JX31" s="469"/>
      <c r="JY31" s="469"/>
      <c r="JZ31" s="469"/>
      <c r="KA31" s="469"/>
      <c r="KB31" s="469"/>
      <c r="KC31" s="469"/>
      <c r="KD31" s="469"/>
      <c r="KE31" s="469"/>
      <c r="KF31" s="469"/>
      <c r="KG31" s="469"/>
      <c r="KH31" s="469"/>
      <c r="KI31" s="469"/>
      <c r="KJ31" s="469"/>
      <c r="KK31" s="469"/>
      <c r="KL31" s="469"/>
      <c r="KM31" s="469"/>
      <c r="KN31" s="469"/>
      <c r="KO31" s="469"/>
      <c r="KP31" s="469"/>
      <c r="KQ31" s="469"/>
      <c r="KR31" s="469"/>
      <c r="KS31" s="469"/>
      <c r="KT31" s="469"/>
      <c r="KU31" s="469"/>
      <c r="KV31" s="469"/>
      <c r="KW31" s="469"/>
      <c r="KX31" s="469"/>
      <c r="KY31" s="469"/>
      <c r="KZ31" s="469"/>
      <c r="LA31" s="469"/>
      <c r="LB31" s="469"/>
      <c r="LC31" s="469"/>
      <c r="LD31" s="469"/>
      <c r="LE31" s="469"/>
      <c r="LF31" s="469"/>
      <c r="LG31" s="469"/>
      <c r="LH31" s="469"/>
      <c r="LI31" s="469"/>
      <c r="LJ31" s="469"/>
      <c r="LK31" s="469"/>
      <c r="LL31" s="469"/>
      <c r="LM31" s="469"/>
      <c r="LN31" s="469"/>
      <c r="LO31" s="469"/>
      <c r="LP31" s="469"/>
      <c r="LQ31" s="469"/>
      <c r="LR31" s="469"/>
      <c r="LS31" s="469"/>
      <c r="LT31" s="469"/>
      <c r="LU31" s="469"/>
      <c r="LV31" s="469"/>
      <c r="LW31" s="469"/>
      <c r="LX31" s="469"/>
      <c r="LY31" s="469"/>
      <c r="LZ31" s="469"/>
      <c r="MA31" s="469"/>
      <c r="MB31" s="469"/>
      <c r="MC31" s="469"/>
      <c r="MD31" s="469"/>
      <c r="ME31" s="469"/>
      <c r="MF31" s="469"/>
      <c r="MG31" s="469"/>
      <c r="MH31" s="469"/>
      <c r="MI31" s="469"/>
      <c r="MJ31" s="469"/>
    </row>
    <row r="32" spans="1:348" s="461" customFormat="1" ht="12.75" customHeight="1" x14ac:dyDescent="0.15">
      <c r="A32" s="1170"/>
      <c r="B32" s="462">
        <v>13014</v>
      </c>
      <c r="C32" s="463" t="s">
        <v>1472</v>
      </c>
      <c r="D32" s="551">
        <v>197550</v>
      </c>
      <c r="E32" s="464">
        <v>197550</v>
      </c>
      <c r="F32" s="464">
        <f t="shared" si="4"/>
        <v>0</v>
      </c>
      <c r="G32" s="464">
        <v>0</v>
      </c>
      <c r="H32" s="465">
        <f t="shared" si="5"/>
        <v>0</v>
      </c>
      <c r="I32" s="466">
        <v>0</v>
      </c>
      <c r="J32" s="467">
        <v>0</v>
      </c>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69"/>
      <c r="CI32" s="469"/>
      <c r="CJ32" s="469"/>
      <c r="CK32" s="469"/>
      <c r="CL32" s="469"/>
      <c r="CM32" s="469"/>
      <c r="CN32" s="469"/>
      <c r="CO32" s="469"/>
      <c r="CP32" s="469"/>
      <c r="CQ32" s="469"/>
      <c r="CR32" s="469"/>
      <c r="CS32" s="469"/>
      <c r="CT32" s="469"/>
      <c r="CU32" s="469"/>
      <c r="CV32" s="469"/>
      <c r="CW32" s="469"/>
      <c r="CX32" s="469"/>
      <c r="CY32" s="469"/>
      <c r="CZ32" s="469"/>
      <c r="DA32" s="469"/>
      <c r="DB32" s="469"/>
      <c r="DC32" s="469"/>
      <c r="DD32" s="469"/>
      <c r="DE32" s="469"/>
      <c r="DF32" s="469"/>
      <c r="DG32" s="469"/>
      <c r="DH32" s="469"/>
      <c r="DI32" s="469"/>
      <c r="DJ32" s="469"/>
      <c r="DK32" s="469"/>
      <c r="DL32" s="469"/>
      <c r="DM32" s="469"/>
      <c r="DN32" s="469"/>
      <c r="DO32" s="469"/>
      <c r="DP32" s="469"/>
      <c r="DQ32" s="469"/>
      <c r="DR32" s="469"/>
      <c r="DS32" s="469"/>
      <c r="DT32" s="469"/>
      <c r="DU32" s="469"/>
      <c r="DV32" s="469"/>
      <c r="DW32" s="469"/>
      <c r="DX32" s="469"/>
      <c r="DY32" s="469"/>
      <c r="DZ32" s="469"/>
      <c r="EA32" s="469"/>
      <c r="EB32" s="469"/>
      <c r="EC32" s="469"/>
      <c r="ED32" s="469"/>
      <c r="EE32" s="469"/>
      <c r="EF32" s="469"/>
      <c r="EG32" s="469"/>
      <c r="EH32" s="469"/>
      <c r="EI32" s="469"/>
      <c r="EJ32" s="469"/>
      <c r="EK32" s="469"/>
      <c r="EL32" s="469"/>
      <c r="EM32" s="469"/>
      <c r="EN32" s="469"/>
      <c r="EO32" s="469"/>
      <c r="EP32" s="469"/>
      <c r="EQ32" s="469"/>
      <c r="ER32" s="469"/>
      <c r="ES32" s="469"/>
      <c r="ET32" s="469"/>
      <c r="EU32" s="469"/>
      <c r="EV32" s="469"/>
      <c r="EW32" s="469"/>
      <c r="EX32" s="469"/>
      <c r="EY32" s="469"/>
      <c r="EZ32" s="469"/>
      <c r="FA32" s="469"/>
      <c r="FB32" s="469"/>
      <c r="FC32" s="469"/>
      <c r="FD32" s="469"/>
      <c r="FE32" s="469"/>
      <c r="FF32" s="469"/>
      <c r="FG32" s="469"/>
      <c r="FH32" s="469"/>
      <c r="FI32" s="469"/>
      <c r="FJ32" s="469"/>
      <c r="FK32" s="469"/>
      <c r="FL32" s="469"/>
      <c r="FM32" s="469"/>
      <c r="FN32" s="469"/>
      <c r="FO32" s="469"/>
      <c r="FP32" s="469"/>
      <c r="FQ32" s="469"/>
      <c r="FR32" s="469"/>
      <c r="FS32" s="469"/>
      <c r="FT32" s="469"/>
      <c r="FU32" s="469"/>
      <c r="FV32" s="469"/>
      <c r="FW32" s="469"/>
      <c r="FX32" s="469"/>
      <c r="FY32" s="469"/>
      <c r="FZ32" s="469"/>
      <c r="GA32" s="469"/>
      <c r="GB32" s="469"/>
      <c r="GC32" s="469"/>
      <c r="GD32" s="469"/>
      <c r="GE32" s="469"/>
      <c r="GF32" s="469"/>
      <c r="GG32" s="469"/>
      <c r="GH32" s="469"/>
      <c r="GI32" s="469"/>
      <c r="GJ32" s="469"/>
      <c r="GK32" s="469"/>
      <c r="GL32" s="469"/>
      <c r="GM32" s="469"/>
      <c r="GN32" s="469"/>
      <c r="GO32" s="469"/>
      <c r="GP32" s="469"/>
      <c r="GQ32" s="469"/>
      <c r="GR32" s="469"/>
      <c r="GS32" s="469"/>
      <c r="GT32" s="469"/>
      <c r="GU32" s="469"/>
      <c r="GV32" s="469"/>
      <c r="GW32" s="469"/>
      <c r="GX32" s="469"/>
      <c r="GY32" s="469"/>
      <c r="GZ32" s="469"/>
      <c r="HA32" s="469"/>
      <c r="HB32" s="469"/>
      <c r="HC32" s="469"/>
      <c r="HD32" s="469"/>
      <c r="HE32" s="469"/>
      <c r="HF32" s="469"/>
      <c r="HG32" s="469"/>
      <c r="HH32" s="469"/>
      <c r="HI32" s="469"/>
      <c r="HJ32" s="469"/>
      <c r="HK32" s="469"/>
      <c r="HL32" s="469"/>
      <c r="HM32" s="469"/>
      <c r="HN32" s="469"/>
      <c r="HO32" s="469"/>
      <c r="HP32" s="469"/>
      <c r="HQ32" s="469"/>
      <c r="HR32" s="469"/>
      <c r="HS32" s="469"/>
      <c r="HT32" s="469"/>
      <c r="HU32" s="469"/>
      <c r="HV32" s="469"/>
      <c r="HW32" s="469"/>
      <c r="HX32" s="469"/>
      <c r="HY32" s="469"/>
      <c r="HZ32" s="469"/>
      <c r="IA32" s="469"/>
      <c r="IB32" s="469"/>
      <c r="IC32" s="469"/>
      <c r="ID32" s="469"/>
      <c r="IE32" s="469"/>
      <c r="IF32" s="469"/>
      <c r="IG32" s="469"/>
      <c r="IH32" s="469"/>
      <c r="II32" s="469"/>
      <c r="IJ32" s="469"/>
      <c r="IK32" s="469"/>
      <c r="IL32" s="469"/>
      <c r="IM32" s="469"/>
      <c r="IN32" s="469"/>
      <c r="IO32" s="469"/>
      <c r="IP32" s="469"/>
      <c r="IQ32" s="469"/>
      <c r="IR32" s="469"/>
      <c r="IS32" s="469"/>
      <c r="IT32" s="469"/>
      <c r="IU32" s="469"/>
      <c r="IV32" s="469"/>
      <c r="IW32" s="469"/>
      <c r="IX32" s="469"/>
      <c r="IY32" s="469"/>
      <c r="IZ32" s="469"/>
      <c r="JA32" s="469"/>
      <c r="JB32" s="469"/>
      <c r="JC32" s="469"/>
      <c r="JD32" s="469"/>
      <c r="JE32" s="469"/>
      <c r="JF32" s="469"/>
      <c r="JG32" s="469"/>
      <c r="JH32" s="469"/>
      <c r="JI32" s="469"/>
      <c r="JJ32" s="469"/>
      <c r="JK32" s="469"/>
      <c r="JL32" s="469"/>
      <c r="JM32" s="469"/>
      <c r="JN32" s="469"/>
      <c r="JO32" s="469"/>
      <c r="JP32" s="469"/>
      <c r="JQ32" s="469"/>
      <c r="JR32" s="469"/>
      <c r="JS32" s="469"/>
      <c r="JT32" s="469"/>
      <c r="JU32" s="469"/>
      <c r="JV32" s="469"/>
      <c r="JW32" s="469"/>
      <c r="JX32" s="469"/>
      <c r="JY32" s="469"/>
      <c r="JZ32" s="469"/>
      <c r="KA32" s="469"/>
      <c r="KB32" s="469"/>
      <c r="KC32" s="469"/>
      <c r="KD32" s="469"/>
      <c r="KE32" s="469"/>
      <c r="KF32" s="469"/>
      <c r="KG32" s="469"/>
      <c r="KH32" s="469"/>
      <c r="KI32" s="469"/>
      <c r="KJ32" s="469"/>
      <c r="KK32" s="469"/>
      <c r="KL32" s="469"/>
      <c r="KM32" s="469"/>
      <c r="KN32" s="469"/>
      <c r="KO32" s="469"/>
      <c r="KP32" s="469"/>
      <c r="KQ32" s="469"/>
      <c r="KR32" s="469"/>
      <c r="KS32" s="469"/>
      <c r="KT32" s="469"/>
      <c r="KU32" s="469"/>
      <c r="KV32" s="469"/>
      <c r="KW32" s="469"/>
      <c r="KX32" s="469"/>
      <c r="KY32" s="469"/>
      <c r="KZ32" s="469"/>
      <c r="LA32" s="469"/>
      <c r="LB32" s="469"/>
      <c r="LC32" s="469"/>
      <c r="LD32" s="469"/>
      <c r="LE32" s="469"/>
      <c r="LF32" s="469"/>
      <c r="LG32" s="469"/>
      <c r="LH32" s="469"/>
      <c r="LI32" s="469"/>
      <c r="LJ32" s="469"/>
      <c r="LK32" s="469"/>
      <c r="LL32" s="469"/>
      <c r="LM32" s="469"/>
      <c r="LN32" s="469"/>
      <c r="LO32" s="469"/>
      <c r="LP32" s="469"/>
      <c r="LQ32" s="469"/>
      <c r="LR32" s="469"/>
      <c r="LS32" s="469"/>
      <c r="LT32" s="469"/>
      <c r="LU32" s="469"/>
      <c r="LV32" s="469"/>
      <c r="LW32" s="469"/>
      <c r="LX32" s="469"/>
      <c r="LY32" s="469"/>
      <c r="LZ32" s="469"/>
      <c r="MA32" s="469"/>
      <c r="MB32" s="469"/>
      <c r="MC32" s="469"/>
      <c r="MD32" s="469"/>
      <c r="ME32" s="469"/>
      <c r="MF32" s="469"/>
      <c r="MG32" s="469"/>
      <c r="MH32" s="469"/>
      <c r="MI32" s="469"/>
      <c r="MJ32" s="469"/>
    </row>
    <row r="33" spans="1:348" s="461" customFormat="1" ht="12.75" customHeight="1" x14ac:dyDescent="0.15">
      <c r="A33" s="1170"/>
      <c r="B33" s="462" t="s">
        <v>1551</v>
      </c>
      <c r="C33" s="463" t="s">
        <v>1472</v>
      </c>
      <c r="D33" s="551">
        <v>33985523.780000001</v>
      </c>
      <c r="E33" s="464">
        <v>16263087.75</v>
      </c>
      <c r="F33" s="464">
        <f t="shared" si="4"/>
        <v>17722436.030000001</v>
      </c>
      <c r="G33" s="464">
        <v>17722436.030000001</v>
      </c>
      <c r="H33" s="465">
        <f t="shared" si="5"/>
        <v>0</v>
      </c>
      <c r="I33" s="466">
        <v>0</v>
      </c>
      <c r="J33" s="467">
        <v>0</v>
      </c>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69"/>
      <c r="BE33" s="469"/>
      <c r="BF33" s="469"/>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69"/>
      <c r="CF33" s="469"/>
      <c r="CG33" s="469"/>
      <c r="CH33" s="469"/>
      <c r="CI33" s="469"/>
      <c r="CJ33" s="469"/>
      <c r="CK33" s="469"/>
      <c r="CL33" s="469"/>
      <c r="CM33" s="469"/>
      <c r="CN33" s="469"/>
      <c r="CO33" s="469"/>
      <c r="CP33" s="469"/>
      <c r="CQ33" s="469"/>
      <c r="CR33" s="469"/>
      <c r="CS33" s="469"/>
      <c r="CT33" s="469"/>
      <c r="CU33" s="469"/>
      <c r="CV33" s="469"/>
      <c r="CW33" s="469"/>
      <c r="CX33" s="469"/>
      <c r="CY33" s="469"/>
      <c r="CZ33" s="469"/>
      <c r="DA33" s="469"/>
      <c r="DB33" s="469"/>
      <c r="DC33" s="469"/>
      <c r="DD33" s="469"/>
      <c r="DE33" s="469"/>
      <c r="DF33" s="469"/>
      <c r="DG33" s="469"/>
      <c r="DH33" s="469"/>
      <c r="DI33" s="469"/>
      <c r="DJ33" s="469"/>
      <c r="DK33" s="469"/>
      <c r="DL33" s="469"/>
      <c r="DM33" s="469"/>
      <c r="DN33" s="469"/>
      <c r="DO33" s="469"/>
      <c r="DP33" s="469"/>
      <c r="DQ33" s="469"/>
      <c r="DR33" s="469"/>
      <c r="DS33" s="469"/>
      <c r="DT33" s="469"/>
      <c r="DU33" s="469"/>
      <c r="DV33" s="469"/>
      <c r="DW33" s="469"/>
      <c r="DX33" s="469"/>
      <c r="DY33" s="469"/>
      <c r="DZ33" s="469"/>
      <c r="EA33" s="469"/>
      <c r="EB33" s="469"/>
      <c r="EC33" s="469"/>
      <c r="ED33" s="469"/>
      <c r="EE33" s="469"/>
      <c r="EF33" s="469"/>
      <c r="EG33" s="469"/>
      <c r="EH33" s="469"/>
      <c r="EI33" s="469"/>
      <c r="EJ33" s="469"/>
      <c r="EK33" s="469"/>
      <c r="EL33" s="469"/>
      <c r="EM33" s="469"/>
      <c r="EN33" s="469"/>
      <c r="EO33" s="469"/>
      <c r="EP33" s="469"/>
      <c r="EQ33" s="469"/>
      <c r="ER33" s="469"/>
      <c r="ES33" s="469"/>
      <c r="ET33" s="469"/>
      <c r="EU33" s="469"/>
      <c r="EV33" s="469"/>
      <c r="EW33" s="469"/>
      <c r="EX33" s="469"/>
      <c r="EY33" s="469"/>
      <c r="EZ33" s="469"/>
      <c r="FA33" s="469"/>
      <c r="FB33" s="469"/>
      <c r="FC33" s="469"/>
      <c r="FD33" s="469"/>
      <c r="FE33" s="469"/>
      <c r="FF33" s="469"/>
      <c r="FG33" s="469"/>
      <c r="FH33" s="469"/>
      <c r="FI33" s="469"/>
      <c r="FJ33" s="469"/>
      <c r="FK33" s="469"/>
      <c r="FL33" s="469"/>
      <c r="FM33" s="469"/>
      <c r="FN33" s="469"/>
      <c r="FO33" s="469"/>
      <c r="FP33" s="469"/>
      <c r="FQ33" s="469"/>
      <c r="FR33" s="469"/>
      <c r="FS33" s="469"/>
      <c r="FT33" s="469"/>
      <c r="FU33" s="469"/>
      <c r="FV33" s="469"/>
      <c r="FW33" s="469"/>
      <c r="FX33" s="469"/>
      <c r="FY33" s="469"/>
      <c r="FZ33" s="469"/>
      <c r="GA33" s="469"/>
      <c r="GB33" s="469"/>
      <c r="GC33" s="469"/>
      <c r="GD33" s="469"/>
      <c r="GE33" s="469"/>
      <c r="GF33" s="469"/>
      <c r="GG33" s="469"/>
      <c r="GH33" s="469"/>
      <c r="GI33" s="469"/>
      <c r="GJ33" s="469"/>
      <c r="GK33" s="469"/>
      <c r="GL33" s="469"/>
      <c r="GM33" s="469"/>
      <c r="GN33" s="469"/>
      <c r="GO33" s="469"/>
      <c r="GP33" s="469"/>
      <c r="GQ33" s="469"/>
      <c r="GR33" s="469"/>
      <c r="GS33" s="469"/>
      <c r="GT33" s="469"/>
      <c r="GU33" s="469"/>
      <c r="GV33" s="469"/>
      <c r="GW33" s="469"/>
      <c r="GX33" s="469"/>
      <c r="GY33" s="469"/>
      <c r="GZ33" s="469"/>
      <c r="HA33" s="469"/>
      <c r="HB33" s="469"/>
      <c r="HC33" s="469"/>
      <c r="HD33" s="469"/>
      <c r="HE33" s="469"/>
      <c r="HF33" s="469"/>
      <c r="HG33" s="469"/>
      <c r="HH33" s="469"/>
      <c r="HI33" s="469"/>
      <c r="HJ33" s="469"/>
      <c r="HK33" s="469"/>
      <c r="HL33" s="469"/>
      <c r="HM33" s="469"/>
      <c r="HN33" s="469"/>
      <c r="HO33" s="469"/>
      <c r="HP33" s="469"/>
      <c r="HQ33" s="469"/>
      <c r="HR33" s="469"/>
      <c r="HS33" s="469"/>
      <c r="HT33" s="469"/>
      <c r="HU33" s="469"/>
      <c r="HV33" s="469"/>
      <c r="HW33" s="469"/>
      <c r="HX33" s="469"/>
      <c r="HY33" s="469"/>
      <c r="HZ33" s="469"/>
      <c r="IA33" s="469"/>
      <c r="IB33" s="469"/>
      <c r="IC33" s="469"/>
      <c r="ID33" s="469"/>
      <c r="IE33" s="469"/>
      <c r="IF33" s="469"/>
      <c r="IG33" s="469"/>
      <c r="IH33" s="469"/>
      <c r="II33" s="469"/>
      <c r="IJ33" s="469"/>
      <c r="IK33" s="469"/>
      <c r="IL33" s="469"/>
      <c r="IM33" s="469"/>
      <c r="IN33" s="469"/>
      <c r="IO33" s="469"/>
      <c r="IP33" s="469"/>
      <c r="IQ33" s="469"/>
      <c r="IR33" s="469"/>
      <c r="IS33" s="469"/>
      <c r="IT33" s="469"/>
      <c r="IU33" s="469"/>
      <c r="IV33" s="469"/>
      <c r="IW33" s="469"/>
      <c r="IX33" s="469"/>
      <c r="IY33" s="469"/>
      <c r="IZ33" s="469"/>
      <c r="JA33" s="469"/>
      <c r="JB33" s="469"/>
      <c r="JC33" s="469"/>
      <c r="JD33" s="469"/>
      <c r="JE33" s="469"/>
      <c r="JF33" s="469"/>
      <c r="JG33" s="469"/>
      <c r="JH33" s="469"/>
      <c r="JI33" s="469"/>
      <c r="JJ33" s="469"/>
      <c r="JK33" s="469"/>
      <c r="JL33" s="469"/>
      <c r="JM33" s="469"/>
      <c r="JN33" s="469"/>
      <c r="JO33" s="469"/>
      <c r="JP33" s="469"/>
      <c r="JQ33" s="469"/>
      <c r="JR33" s="469"/>
      <c r="JS33" s="469"/>
      <c r="JT33" s="469"/>
      <c r="JU33" s="469"/>
      <c r="JV33" s="469"/>
      <c r="JW33" s="469"/>
      <c r="JX33" s="469"/>
      <c r="JY33" s="469"/>
      <c r="JZ33" s="469"/>
      <c r="KA33" s="469"/>
      <c r="KB33" s="469"/>
      <c r="KC33" s="469"/>
      <c r="KD33" s="469"/>
      <c r="KE33" s="469"/>
      <c r="KF33" s="469"/>
      <c r="KG33" s="469"/>
      <c r="KH33" s="469"/>
      <c r="KI33" s="469"/>
      <c r="KJ33" s="469"/>
      <c r="KK33" s="469"/>
      <c r="KL33" s="469"/>
      <c r="KM33" s="469"/>
      <c r="KN33" s="469"/>
      <c r="KO33" s="469"/>
      <c r="KP33" s="469"/>
      <c r="KQ33" s="469"/>
      <c r="KR33" s="469"/>
      <c r="KS33" s="469"/>
      <c r="KT33" s="469"/>
      <c r="KU33" s="469"/>
      <c r="KV33" s="469"/>
      <c r="KW33" s="469"/>
      <c r="KX33" s="469"/>
      <c r="KY33" s="469"/>
      <c r="KZ33" s="469"/>
      <c r="LA33" s="469"/>
      <c r="LB33" s="469"/>
      <c r="LC33" s="469"/>
      <c r="LD33" s="469"/>
      <c r="LE33" s="469"/>
      <c r="LF33" s="469"/>
      <c r="LG33" s="469"/>
      <c r="LH33" s="469"/>
      <c r="LI33" s="469"/>
      <c r="LJ33" s="469"/>
      <c r="LK33" s="469"/>
      <c r="LL33" s="469"/>
      <c r="LM33" s="469"/>
      <c r="LN33" s="469"/>
      <c r="LO33" s="469"/>
      <c r="LP33" s="469"/>
      <c r="LQ33" s="469"/>
      <c r="LR33" s="469"/>
      <c r="LS33" s="469"/>
      <c r="LT33" s="469"/>
      <c r="LU33" s="469"/>
      <c r="LV33" s="469"/>
      <c r="LW33" s="469"/>
      <c r="LX33" s="469"/>
      <c r="LY33" s="469"/>
      <c r="LZ33" s="469"/>
      <c r="MA33" s="469"/>
      <c r="MB33" s="469"/>
      <c r="MC33" s="469"/>
      <c r="MD33" s="469"/>
      <c r="ME33" s="469"/>
      <c r="MF33" s="469"/>
      <c r="MG33" s="469"/>
      <c r="MH33" s="469"/>
      <c r="MI33" s="469"/>
      <c r="MJ33" s="469"/>
    </row>
    <row r="34" spans="1:348" s="461" customFormat="1" ht="24" customHeight="1" x14ac:dyDescent="0.15">
      <c r="A34" s="1170"/>
      <c r="B34" s="462">
        <v>13015</v>
      </c>
      <c r="C34" s="463" t="s">
        <v>1473</v>
      </c>
      <c r="D34" s="551">
        <v>1675679</v>
      </c>
      <c r="E34" s="464">
        <v>1675679</v>
      </c>
      <c r="F34" s="464">
        <f t="shared" si="4"/>
        <v>0</v>
      </c>
      <c r="G34" s="464">
        <v>0</v>
      </c>
      <c r="H34" s="465">
        <f t="shared" si="5"/>
        <v>0</v>
      </c>
      <c r="I34" s="466">
        <v>0</v>
      </c>
      <c r="J34" s="467">
        <v>0</v>
      </c>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469"/>
      <c r="CI34" s="469"/>
      <c r="CJ34" s="469"/>
      <c r="CK34" s="469"/>
      <c r="CL34" s="469"/>
      <c r="CM34" s="469"/>
      <c r="CN34" s="469"/>
      <c r="CO34" s="469"/>
      <c r="CP34" s="469"/>
      <c r="CQ34" s="469"/>
      <c r="CR34" s="469"/>
      <c r="CS34" s="469"/>
      <c r="CT34" s="469"/>
      <c r="CU34" s="469"/>
      <c r="CV34" s="469"/>
      <c r="CW34" s="469"/>
      <c r="CX34" s="469"/>
      <c r="CY34" s="469"/>
      <c r="CZ34" s="469"/>
      <c r="DA34" s="469"/>
      <c r="DB34" s="469"/>
      <c r="DC34" s="469"/>
      <c r="DD34" s="469"/>
      <c r="DE34" s="469"/>
      <c r="DF34" s="469"/>
      <c r="DG34" s="469"/>
      <c r="DH34" s="469"/>
      <c r="DI34" s="469"/>
      <c r="DJ34" s="469"/>
      <c r="DK34" s="469"/>
      <c r="DL34" s="469"/>
      <c r="DM34" s="469"/>
      <c r="DN34" s="469"/>
      <c r="DO34" s="469"/>
      <c r="DP34" s="469"/>
      <c r="DQ34" s="469"/>
      <c r="DR34" s="469"/>
      <c r="DS34" s="469"/>
      <c r="DT34" s="469"/>
      <c r="DU34" s="469"/>
      <c r="DV34" s="469"/>
      <c r="DW34" s="469"/>
      <c r="DX34" s="469"/>
      <c r="DY34" s="469"/>
      <c r="DZ34" s="469"/>
      <c r="EA34" s="469"/>
      <c r="EB34" s="469"/>
      <c r="EC34" s="469"/>
      <c r="ED34" s="469"/>
      <c r="EE34" s="469"/>
      <c r="EF34" s="469"/>
      <c r="EG34" s="469"/>
      <c r="EH34" s="469"/>
      <c r="EI34" s="469"/>
      <c r="EJ34" s="469"/>
      <c r="EK34" s="469"/>
      <c r="EL34" s="469"/>
      <c r="EM34" s="469"/>
      <c r="EN34" s="469"/>
      <c r="EO34" s="469"/>
      <c r="EP34" s="469"/>
      <c r="EQ34" s="469"/>
      <c r="ER34" s="469"/>
      <c r="ES34" s="469"/>
      <c r="ET34" s="469"/>
      <c r="EU34" s="469"/>
      <c r="EV34" s="469"/>
      <c r="EW34" s="469"/>
      <c r="EX34" s="469"/>
      <c r="EY34" s="469"/>
      <c r="EZ34" s="469"/>
      <c r="FA34" s="469"/>
      <c r="FB34" s="469"/>
      <c r="FC34" s="469"/>
      <c r="FD34" s="469"/>
      <c r="FE34" s="469"/>
      <c r="FF34" s="469"/>
      <c r="FG34" s="469"/>
      <c r="FH34" s="469"/>
      <c r="FI34" s="469"/>
      <c r="FJ34" s="469"/>
      <c r="FK34" s="469"/>
      <c r="FL34" s="469"/>
      <c r="FM34" s="469"/>
      <c r="FN34" s="469"/>
      <c r="FO34" s="469"/>
      <c r="FP34" s="469"/>
      <c r="FQ34" s="469"/>
      <c r="FR34" s="469"/>
      <c r="FS34" s="469"/>
      <c r="FT34" s="469"/>
      <c r="FU34" s="469"/>
      <c r="FV34" s="469"/>
      <c r="FW34" s="469"/>
      <c r="FX34" s="469"/>
      <c r="FY34" s="469"/>
      <c r="FZ34" s="469"/>
      <c r="GA34" s="469"/>
      <c r="GB34" s="469"/>
      <c r="GC34" s="469"/>
      <c r="GD34" s="469"/>
      <c r="GE34" s="469"/>
      <c r="GF34" s="469"/>
      <c r="GG34" s="469"/>
      <c r="GH34" s="469"/>
      <c r="GI34" s="469"/>
      <c r="GJ34" s="469"/>
      <c r="GK34" s="469"/>
      <c r="GL34" s="469"/>
      <c r="GM34" s="469"/>
      <c r="GN34" s="469"/>
      <c r="GO34" s="469"/>
      <c r="GP34" s="469"/>
      <c r="GQ34" s="469"/>
      <c r="GR34" s="469"/>
      <c r="GS34" s="469"/>
      <c r="GT34" s="469"/>
      <c r="GU34" s="469"/>
      <c r="GV34" s="469"/>
      <c r="GW34" s="469"/>
      <c r="GX34" s="469"/>
      <c r="GY34" s="469"/>
      <c r="GZ34" s="469"/>
      <c r="HA34" s="469"/>
      <c r="HB34" s="469"/>
      <c r="HC34" s="469"/>
      <c r="HD34" s="469"/>
      <c r="HE34" s="469"/>
      <c r="HF34" s="469"/>
      <c r="HG34" s="469"/>
      <c r="HH34" s="469"/>
      <c r="HI34" s="469"/>
      <c r="HJ34" s="469"/>
      <c r="HK34" s="469"/>
      <c r="HL34" s="469"/>
      <c r="HM34" s="469"/>
      <c r="HN34" s="469"/>
      <c r="HO34" s="469"/>
      <c r="HP34" s="469"/>
      <c r="HQ34" s="469"/>
      <c r="HR34" s="469"/>
      <c r="HS34" s="469"/>
      <c r="HT34" s="469"/>
      <c r="HU34" s="469"/>
      <c r="HV34" s="469"/>
      <c r="HW34" s="469"/>
      <c r="HX34" s="469"/>
      <c r="HY34" s="469"/>
      <c r="HZ34" s="469"/>
      <c r="IA34" s="469"/>
      <c r="IB34" s="469"/>
      <c r="IC34" s="469"/>
      <c r="ID34" s="469"/>
      <c r="IE34" s="469"/>
      <c r="IF34" s="469"/>
      <c r="IG34" s="469"/>
      <c r="IH34" s="469"/>
      <c r="II34" s="469"/>
      <c r="IJ34" s="469"/>
      <c r="IK34" s="469"/>
      <c r="IL34" s="469"/>
      <c r="IM34" s="469"/>
      <c r="IN34" s="469"/>
      <c r="IO34" s="469"/>
      <c r="IP34" s="469"/>
      <c r="IQ34" s="469"/>
      <c r="IR34" s="469"/>
      <c r="IS34" s="469"/>
      <c r="IT34" s="469"/>
      <c r="IU34" s="469"/>
      <c r="IV34" s="469"/>
      <c r="IW34" s="469"/>
      <c r="IX34" s="469"/>
      <c r="IY34" s="469"/>
      <c r="IZ34" s="469"/>
      <c r="JA34" s="469"/>
      <c r="JB34" s="469"/>
      <c r="JC34" s="469"/>
      <c r="JD34" s="469"/>
      <c r="JE34" s="469"/>
      <c r="JF34" s="469"/>
      <c r="JG34" s="469"/>
      <c r="JH34" s="469"/>
      <c r="JI34" s="469"/>
      <c r="JJ34" s="469"/>
      <c r="JK34" s="469"/>
      <c r="JL34" s="469"/>
      <c r="JM34" s="469"/>
      <c r="JN34" s="469"/>
      <c r="JO34" s="469"/>
      <c r="JP34" s="469"/>
      <c r="JQ34" s="469"/>
      <c r="JR34" s="469"/>
      <c r="JS34" s="469"/>
      <c r="JT34" s="469"/>
      <c r="JU34" s="469"/>
      <c r="JV34" s="469"/>
      <c r="JW34" s="469"/>
      <c r="JX34" s="469"/>
      <c r="JY34" s="469"/>
      <c r="JZ34" s="469"/>
      <c r="KA34" s="469"/>
      <c r="KB34" s="469"/>
      <c r="KC34" s="469"/>
      <c r="KD34" s="469"/>
      <c r="KE34" s="469"/>
      <c r="KF34" s="469"/>
      <c r="KG34" s="469"/>
      <c r="KH34" s="469"/>
      <c r="KI34" s="469"/>
      <c r="KJ34" s="469"/>
      <c r="KK34" s="469"/>
      <c r="KL34" s="469"/>
      <c r="KM34" s="469"/>
      <c r="KN34" s="469"/>
      <c r="KO34" s="469"/>
      <c r="KP34" s="469"/>
      <c r="KQ34" s="469"/>
      <c r="KR34" s="469"/>
      <c r="KS34" s="469"/>
      <c r="KT34" s="469"/>
      <c r="KU34" s="469"/>
      <c r="KV34" s="469"/>
      <c r="KW34" s="469"/>
      <c r="KX34" s="469"/>
      <c r="KY34" s="469"/>
      <c r="KZ34" s="469"/>
      <c r="LA34" s="469"/>
      <c r="LB34" s="469"/>
      <c r="LC34" s="469"/>
      <c r="LD34" s="469"/>
      <c r="LE34" s="469"/>
      <c r="LF34" s="469"/>
      <c r="LG34" s="469"/>
      <c r="LH34" s="469"/>
      <c r="LI34" s="469"/>
      <c r="LJ34" s="469"/>
      <c r="LK34" s="469"/>
      <c r="LL34" s="469"/>
      <c r="LM34" s="469"/>
      <c r="LN34" s="469"/>
      <c r="LO34" s="469"/>
      <c r="LP34" s="469"/>
      <c r="LQ34" s="469"/>
      <c r="LR34" s="469"/>
      <c r="LS34" s="469"/>
      <c r="LT34" s="469"/>
      <c r="LU34" s="469"/>
      <c r="LV34" s="469"/>
      <c r="LW34" s="469"/>
      <c r="LX34" s="469"/>
      <c r="LY34" s="469"/>
      <c r="LZ34" s="469"/>
      <c r="MA34" s="469"/>
      <c r="MB34" s="469"/>
      <c r="MC34" s="469"/>
      <c r="MD34" s="469"/>
      <c r="ME34" s="469"/>
      <c r="MF34" s="469"/>
      <c r="MG34" s="469"/>
      <c r="MH34" s="469"/>
      <c r="MI34" s="469"/>
      <c r="MJ34" s="469"/>
    </row>
    <row r="35" spans="1:348" s="461" customFormat="1" ht="12.75" customHeight="1" x14ac:dyDescent="0.15">
      <c r="A35" s="1170"/>
      <c r="B35" s="462">
        <v>13016</v>
      </c>
      <c r="C35" s="463" t="s">
        <v>1474</v>
      </c>
      <c r="D35" s="551">
        <v>945000</v>
      </c>
      <c r="E35" s="464">
        <v>774025</v>
      </c>
      <c r="F35" s="464">
        <f t="shared" si="4"/>
        <v>170975</v>
      </c>
      <c r="G35" s="464">
        <v>0</v>
      </c>
      <c r="H35" s="465">
        <f t="shared" si="5"/>
        <v>170975</v>
      </c>
      <c r="I35" s="466">
        <v>0</v>
      </c>
      <c r="J35" s="467">
        <v>170975</v>
      </c>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69"/>
      <c r="CU35" s="469"/>
      <c r="CV35" s="469"/>
      <c r="CW35" s="469"/>
      <c r="CX35" s="469"/>
      <c r="CY35" s="469"/>
      <c r="CZ35" s="469"/>
      <c r="DA35" s="469"/>
      <c r="DB35" s="469"/>
      <c r="DC35" s="469"/>
      <c r="DD35" s="469"/>
      <c r="DE35" s="469"/>
      <c r="DF35" s="469"/>
      <c r="DG35" s="469"/>
      <c r="DH35" s="469"/>
      <c r="DI35" s="469"/>
      <c r="DJ35" s="469"/>
      <c r="DK35" s="469"/>
      <c r="DL35" s="469"/>
      <c r="DM35" s="469"/>
      <c r="DN35" s="469"/>
      <c r="DO35" s="469"/>
      <c r="DP35" s="469"/>
      <c r="DQ35" s="469"/>
      <c r="DR35" s="469"/>
      <c r="DS35" s="469"/>
      <c r="DT35" s="469"/>
      <c r="DU35" s="469"/>
      <c r="DV35" s="469"/>
      <c r="DW35" s="469"/>
      <c r="DX35" s="469"/>
      <c r="DY35" s="469"/>
      <c r="DZ35" s="469"/>
      <c r="EA35" s="469"/>
      <c r="EB35" s="469"/>
      <c r="EC35" s="469"/>
      <c r="ED35" s="469"/>
      <c r="EE35" s="469"/>
      <c r="EF35" s="469"/>
      <c r="EG35" s="469"/>
      <c r="EH35" s="469"/>
      <c r="EI35" s="469"/>
      <c r="EJ35" s="469"/>
      <c r="EK35" s="469"/>
      <c r="EL35" s="469"/>
      <c r="EM35" s="469"/>
      <c r="EN35" s="469"/>
      <c r="EO35" s="469"/>
      <c r="EP35" s="469"/>
      <c r="EQ35" s="469"/>
      <c r="ER35" s="469"/>
      <c r="ES35" s="469"/>
      <c r="ET35" s="469"/>
      <c r="EU35" s="469"/>
      <c r="EV35" s="469"/>
      <c r="EW35" s="469"/>
      <c r="EX35" s="469"/>
      <c r="EY35" s="469"/>
      <c r="EZ35" s="469"/>
      <c r="FA35" s="469"/>
      <c r="FB35" s="469"/>
      <c r="FC35" s="469"/>
      <c r="FD35" s="469"/>
      <c r="FE35" s="469"/>
      <c r="FF35" s="469"/>
      <c r="FG35" s="469"/>
      <c r="FH35" s="469"/>
      <c r="FI35" s="469"/>
      <c r="FJ35" s="469"/>
      <c r="FK35" s="469"/>
      <c r="FL35" s="469"/>
      <c r="FM35" s="469"/>
      <c r="FN35" s="469"/>
      <c r="FO35" s="469"/>
      <c r="FP35" s="469"/>
      <c r="FQ35" s="469"/>
      <c r="FR35" s="469"/>
      <c r="FS35" s="469"/>
      <c r="FT35" s="469"/>
      <c r="FU35" s="469"/>
      <c r="FV35" s="469"/>
      <c r="FW35" s="469"/>
      <c r="FX35" s="469"/>
      <c r="FY35" s="469"/>
      <c r="FZ35" s="469"/>
      <c r="GA35" s="469"/>
      <c r="GB35" s="469"/>
      <c r="GC35" s="469"/>
      <c r="GD35" s="469"/>
      <c r="GE35" s="469"/>
      <c r="GF35" s="469"/>
      <c r="GG35" s="469"/>
      <c r="GH35" s="469"/>
      <c r="GI35" s="469"/>
      <c r="GJ35" s="469"/>
      <c r="GK35" s="469"/>
      <c r="GL35" s="469"/>
      <c r="GM35" s="469"/>
      <c r="GN35" s="469"/>
      <c r="GO35" s="469"/>
      <c r="GP35" s="469"/>
      <c r="GQ35" s="469"/>
      <c r="GR35" s="469"/>
      <c r="GS35" s="469"/>
      <c r="GT35" s="469"/>
      <c r="GU35" s="469"/>
      <c r="GV35" s="469"/>
      <c r="GW35" s="469"/>
      <c r="GX35" s="469"/>
      <c r="GY35" s="469"/>
      <c r="GZ35" s="469"/>
      <c r="HA35" s="469"/>
      <c r="HB35" s="469"/>
      <c r="HC35" s="469"/>
      <c r="HD35" s="469"/>
      <c r="HE35" s="469"/>
      <c r="HF35" s="469"/>
      <c r="HG35" s="469"/>
      <c r="HH35" s="469"/>
      <c r="HI35" s="469"/>
      <c r="HJ35" s="469"/>
      <c r="HK35" s="469"/>
      <c r="HL35" s="469"/>
      <c r="HM35" s="469"/>
      <c r="HN35" s="469"/>
      <c r="HO35" s="469"/>
      <c r="HP35" s="469"/>
      <c r="HQ35" s="469"/>
      <c r="HR35" s="469"/>
      <c r="HS35" s="469"/>
      <c r="HT35" s="469"/>
      <c r="HU35" s="469"/>
      <c r="HV35" s="469"/>
      <c r="HW35" s="469"/>
      <c r="HX35" s="469"/>
      <c r="HY35" s="469"/>
      <c r="HZ35" s="469"/>
      <c r="IA35" s="469"/>
      <c r="IB35" s="469"/>
      <c r="IC35" s="469"/>
      <c r="ID35" s="469"/>
      <c r="IE35" s="469"/>
      <c r="IF35" s="469"/>
      <c r="IG35" s="469"/>
      <c r="IH35" s="469"/>
      <c r="II35" s="469"/>
      <c r="IJ35" s="469"/>
      <c r="IK35" s="469"/>
      <c r="IL35" s="469"/>
      <c r="IM35" s="469"/>
      <c r="IN35" s="469"/>
      <c r="IO35" s="469"/>
      <c r="IP35" s="469"/>
      <c r="IQ35" s="469"/>
      <c r="IR35" s="469"/>
      <c r="IS35" s="469"/>
      <c r="IT35" s="469"/>
      <c r="IU35" s="469"/>
      <c r="IV35" s="469"/>
      <c r="IW35" s="469"/>
      <c r="IX35" s="469"/>
      <c r="IY35" s="469"/>
      <c r="IZ35" s="469"/>
      <c r="JA35" s="469"/>
      <c r="JB35" s="469"/>
      <c r="JC35" s="469"/>
      <c r="JD35" s="469"/>
      <c r="JE35" s="469"/>
      <c r="JF35" s="469"/>
      <c r="JG35" s="469"/>
      <c r="JH35" s="469"/>
      <c r="JI35" s="469"/>
      <c r="JJ35" s="469"/>
      <c r="JK35" s="469"/>
      <c r="JL35" s="469"/>
      <c r="JM35" s="469"/>
      <c r="JN35" s="469"/>
      <c r="JO35" s="469"/>
      <c r="JP35" s="469"/>
      <c r="JQ35" s="469"/>
      <c r="JR35" s="469"/>
      <c r="JS35" s="469"/>
      <c r="JT35" s="469"/>
      <c r="JU35" s="469"/>
      <c r="JV35" s="469"/>
      <c r="JW35" s="469"/>
      <c r="JX35" s="469"/>
      <c r="JY35" s="469"/>
      <c r="JZ35" s="469"/>
      <c r="KA35" s="469"/>
      <c r="KB35" s="469"/>
      <c r="KC35" s="469"/>
      <c r="KD35" s="469"/>
      <c r="KE35" s="469"/>
      <c r="KF35" s="469"/>
      <c r="KG35" s="469"/>
      <c r="KH35" s="469"/>
      <c r="KI35" s="469"/>
      <c r="KJ35" s="469"/>
      <c r="KK35" s="469"/>
      <c r="KL35" s="469"/>
      <c r="KM35" s="469"/>
      <c r="KN35" s="469"/>
      <c r="KO35" s="469"/>
      <c r="KP35" s="469"/>
      <c r="KQ35" s="469"/>
      <c r="KR35" s="469"/>
      <c r="KS35" s="469"/>
      <c r="KT35" s="469"/>
      <c r="KU35" s="469"/>
      <c r="KV35" s="469"/>
      <c r="KW35" s="469"/>
      <c r="KX35" s="469"/>
      <c r="KY35" s="469"/>
      <c r="KZ35" s="469"/>
      <c r="LA35" s="469"/>
      <c r="LB35" s="469"/>
      <c r="LC35" s="469"/>
      <c r="LD35" s="469"/>
      <c r="LE35" s="469"/>
      <c r="LF35" s="469"/>
      <c r="LG35" s="469"/>
      <c r="LH35" s="469"/>
      <c r="LI35" s="469"/>
      <c r="LJ35" s="469"/>
      <c r="LK35" s="469"/>
      <c r="LL35" s="469"/>
      <c r="LM35" s="469"/>
      <c r="LN35" s="469"/>
      <c r="LO35" s="469"/>
      <c r="LP35" s="469"/>
      <c r="LQ35" s="469"/>
      <c r="LR35" s="469"/>
      <c r="LS35" s="469"/>
      <c r="LT35" s="469"/>
      <c r="LU35" s="469"/>
      <c r="LV35" s="469"/>
      <c r="LW35" s="469"/>
      <c r="LX35" s="469"/>
      <c r="LY35" s="469"/>
      <c r="LZ35" s="469"/>
      <c r="MA35" s="469"/>
      <c r="MB35" s="469"/>
      <c r="MC35" s="469"/>
      <c r="MD35" s="469"/>
      <c r="ME35" s="469"/>
      <c r="MF35" s="469"/>
      <c r="MG35" s="469"/>
      <c r="MH35" s="469"/>
      <c r="MI35" s="469"/>
      <c r="MJ35" s="469"/>
    </row>
    <row r="36" spans="1:348" s="461" customFormat="1" ht="24" customHeight="1" x14ac:dyDescent="0.15">
      <c r="A36" s="1170"/>
      <c r="B36" s="462">
        <v>13305</v>
      </c>
      <c r="C36" s="463" t="s">
        <v>1475</v>
      </c>
      <c r="D36" s="551">
        <v>1933340944</v>
      </c>
      <c r="E36" s="464">
        <v>1933340944</v>
      </c>
      <c r="F36" s="464">
        <f t="shared" si="4"/>
        <v>0</v>
      </c>
      <c r="G36" s="464">
        <v>0</v>
      </c>
      <c r="H36" s="465">
        <f t="shared" si="5"/>
        <v>0</v>
      </c>
      <c r="I36" s="466">
        <v>0</v>
      </c>
      <c r="J36" s="467">
        <v>0</v>
      </c>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69"/>
      <c r="BH36" s="469"/>
      <c r="BI36" s="469"/>
      <c r="BJ36" s="469"/>
      <c r="BK36" s="469"/>
      <c r="BL36" s="469"/>
      <c r="BM36" s="469"/>
      <c r="BN36" s="469"/>
      <c r="BO36" s="469"/>
      <c r="BP36" s="469"/>
      <c r="BQ36" s="469"/>
      <c r="BR36" s="469"/>
      <c r="BS36" s="469"/>
      <c r="BT36" s="469"/>
      <c r="BU36" s="469"/>
      <c r="BV36" s="469"/>
      <c r="BW36" s="469"/>
      <c r="BX36" s="469"/>
      <c r="BY36" s="469"/>
      <c r="BZ36" s="469"/>
      <c r="CA36" s="469"/>
      <c r="CB36" s="469"/>
      <c r="CC36" s="469"/>
      <c r="CD36" s="469"/>
      <c r="CE36" s="469"/>
      <c r="CF36" s="469"/>
      <c r="CG36" s="469"/>
      <c r="CH36" s="469"/>
      <c r="CI36" s="469"/>
      <c r="CJ36" s="469"/>
      <c r="CK36" s="469"/>
      <c r="CL36" s="469"/>
      <c r="CM36" s="469"/>
      <c r="CN36" s="469"/>
      <c r="CO36" s="469"/>
      <c r="CP36" s="469"/>
      <c r="CQ36" s="469"/>
      <c r="CR36" s="469"/>
      <c r="CS36" s="469"/>
      <c r="CT36" s="469"/>
      <c r="CU36" s="469"/>
      <c r="CV36" s="469"/>
      <c r="CW36" s="469"/>
      <c r="CX36" s="469"/>
      <c r="CY36" s="469"/>
      <c r="CZ36" s="469"/>
      <c r="DA36" s="469"/>
      <c r="DB36" s="469"/>
      <c r="DC36" s="469"/>
      <c r="DD36" s="469"/>
      <c r="DE36" s="469"/>
      <c r="DF36" s="469"/>
      <c r="DG36" s="469"/>
      <c r="DH36" s="469"/>
      <c r="DI36" s="469"/>
      <c r="DJ36" s="469"/>
      <c r="DK36" s="469"/>
      <c r="DL36" s="469"/>
      <c r="DM36" s="469"/>
      <c r="DN36" s="469"/>
      <c r="DO36" s="469"/>
      <c r="DP36" s="469"/>
      <c r="DQ36" s="469"/>
      <c r="DR36" s="469"/>
      <c r="DS36" s="469"/>
      <c r="DT36" s="469"/>
      <c r="DU36" s="469"/>
      <c r="DV36" s="469"/>
      <c r="DW36" s="469"/>
      <c r="DX36" s="469"/>
      <c r="DY36" s="469"/>
      <c r="DZ36" s="469"/>
      <c r="EA36" s="469"/>
      <c r="EB36" s="469"/>
      <c r="EC36" s="469"/>
      <c r="ED36" s="469"/>
      <c r="EE36" s="469"/>
      <c r="EF36" s="469"/>
      <c r="EG36" s="469"/>
      <c r="EH36" s="469"/>
      <c r="EI36" s="469"/>
      <c r="EJ36" s="469"/>
      <c r="EK36" s="469"/>
      <c r="EL36" s="469"/>
      <c r="EM36" s="469"/>
      <c r="EN36" s="469"/>
      <c r="EO36" s="469"/>
      <c r="EP36" s="469"/>
      <c r="EQ36" s="469"/>
      <c r="ER36" s="469"/>
      <c r="ES36" s="469"/>
      <c r="ET36" s="469"/>
      <c r="EU36" s="469"/>
      <c r="EV36" s="469"/>
      <c r="EW36" s="469"/>
      <c r="EX36" s="469"/>
      <c r="EY36" s="469"/>
      <c r="EZ36" s="469"/>
      <c r="FA36" s="469"/>
      <c r="FB36" s="469"/>
      <c r="FC36" s="469"/>
      <c r="FD36" s="469"/>
      <c r="FE36" s="469"/>
      <c r="FF36" s="469"/>
      <c r="FG36" s="469"/>
      <c r="FH36" s="469"/>
      <c r="FI36" s="469"/>
      <c r="FJ36" s="469"/>
      <c r="FK36" s="469"/>
      <c r="FL36" s="469"/>
      <c r="FM36" s="469"/>
      <c r="FN36" s="469"/>
      <c r="FO36" s="469"/>
      <c r="FP36" s="469"/>
      <c r="FQ36" s="469"/>
      <c r="FR36" s="469"/>
      <c r="FS36" s="469"/>
      <c r="FT36" s="469"/>
      <c r="FU36" s="469"/>
      <c r="FV36" s="469"/>
      <c r="FW36" s="469"/>
      <c r="FX36" s="469"/>
      <c r="FY36" s="469"/>
      <c r="FZ36" s="469"/>
      <c r="GA36" s="469"/>
      <c r="GB36" s="469"/>
      <c r="GC36" s="469"/>
      <c r="GD36" s="469"/>
      <c r="GE36" s="469"/>
      <c r="GF36" s="469"/>
      <c r="GG36" s="469"/>
      <c r="GH36" s="469"/>
      <c r="GI36" s="469"/>
      <c r="GJ36" s="469"/>
      <c r="GK36" s="469"/>
      <c r="GL36" s="469"/>
      <c r="GM36" s="469"/>
      <c r="GN36" s="469"/>
      <c r="GO36" s="469"/>
      <c r="GP36" s="469"/>
      <c r="GQ36" s="469"/>
      <c r="GR36" s="469"/>
      <c r="GS36" s="469"/>
      <c r="GT36" s="469"/>
      <c r="GU36" s="469"/>
      <c r="GV36" s="469"/>
      <c r="GW36" s="469"/>
      <c r="GX36" s="469"/>
      <c r="GY36" s="469"/>
      <c r="GZ36" s="469"/>
      <c r="HA36" s="469"/>
      <c r="HB36" s="469"/>
      <c r="HC36" s="469"/>
      <c r="HD36" s="469"/>
      <c r="HE36" s="469"/>
      <c r="HF36" s="469"/>
      <c r="HG36" s="469"/>
      <c r="HH36" s="469"/>
      <c r="HI36" s="469"/>
      <c r="HJ36" s="469"/>
      <c r="HK36" s="469"/>
      <c r="HL36" s="469"/>
      <c r="HM36" s="469"/>
      <c r="HN36" s="469"/>
      <c r="HO36" s="469"/>
      <c r="HP36" s="469"/>
      <c r="HQ36" s="469"/>
      <c r="HR36" s="469"/>
      <c r="HS36" s="469"/>
      <c r="HT36" s="469"/>
      <c r="HU36" s="469"/>
      <c r="HV36" s="469"/>
      <c r="HW36" s="469"/>
      <c r="HX36" s="469"/>
      <c r="HY36" s="469"/>
      <c r="HZ36" s="469"/>
      <c r="IA36" s="469"/>
      <c r="IB36" s="469"/>
      <c r="IC36" s="469"/>
      <c r="ID36" s="469"/>
      <c r="IE36" s="469"/>
      <c r="IF36" s="469"/>
      <c r="IG36" s="469"/>
      <c r="IH36" s="469"/>
      <c r="II36" s="469"/>
      <c r="IJ36" s="469"/>
      <c r="IK36" s="469"/>
      <c r="IL36" s="469"/>
      <c r="IM36" s="469"/>
      <c r="IN36" s="469"/>
      <c r="IO36" s="469"/>
      <c r="IP36" s="469"/>
      <c r="IQ36" s="469"/>
      <c r="IR36" s="469"/>
      <c r="IS36" s="469"/>
      <c r="IT36" s="469"/>
      <c r="IU36" s="469"/>
      <c r="IV36" s="469"/>
      <c r="IW36" s="469"/>
      <c r="IX36" s="469"/>
      <c r="IY36" s="469"/>
      <c r="IZ36" s="469"/>
      <c r="JA36" s="469"/>
      <c r="JB36" s="469"/>
      <c r="JC36" s="469"/>
      <c r="JD36" s="469"/>
      <c r="JE36" s="469"/>
      <c r="JF36" s="469"/>
      <c r="JG36" s="469"/>
      <c r="JH36" s="469"/>
      <c r="JI36" s="469"/>
      <c r="JJ36" s="469"/>
      <c r="JK36" s="469"/>
      <c r="JL36" s="469"/>
      <c r="JM36" s="469"/>
      <c r="JN36" s="469"/>
      <c r="JO36" s="469"/>
      <c r="JP36" s="469"/>
      <c r="JQ36" s="469"/>
      <c r="JR36" s="469"/>
      <c r="JS36" s="469"/>
      <c r="JT36" s="469"/>
      <c r="JU36" s="469"/>
      <c r="JV36" s="469"/>
      <c r="JW36" s="469"/>
      <c r="JX36" s="469"/>
      <c r="JY36" s="469"/>
      <c r="JZ36" s="469"/>
      <c r="KA36" s="469"/>
      <c r="KB36" s="469"/>
      <c r="KC36" s="469"/>
      <c r="KD36" s="469"/>
      <c r="KE36" s="469"/>
      <c r="KF36" s="469"/>
      <c r="KG36" s="469"/>
      <c r="KH36" s="469"/>
      <c r="KI36" s="469"/>
      <c r="KJ36" s="469"/>
      <c r="KK36" s="469"/>
      <c r="KL36" s="469"/>
      <c r="KM36" s="469"/>
      <c r="KN36" s="469"/>
      <c r="KO36" s="469"/>
      <c r="KP36" s="469"/>
      <c r="KQ36" s="469"/>
      <c r="KR36" s="469"/>
      <c r="KS36" s="469"/>
      <c r="KT36" s="469"/>
      <c r="KU36" s="469"/>
      <c r="KV36" s="469"/>
      <c r="KW36" s="469"/>
      <c r="KX36" s="469"/>
      <c r="KY36" s="469"/>
      <c r="KZ36" s="469"/>
      <c r="LA36" s="469"/>
      <c r="LB36" s="469"/>
      <c r="LC36" s="469"/>
      <c r="LD36" s="469"/>
      <c r="LE36" s="469"/>
      <c r="LF36" s="469"/>
      <c r="LG36" s="469"/>
      <c r="LH36" s="469"/>
      <c r="LI36" s="469"/>
      <c r="LJ36" s="469"/>
      <c r="LK36" s="469"/>
      <c r="LL36" s="469"/>
      <c r="LM36" s="469"/>
      <c r="LN36" s="469"/>
      <c r="LO36" s="469"/>
      <c r="LP36" s="469"/>
      <c r="LQ36" s="469"/>
      <c r="LR36" s="469"/>
      <c r="LS36" s="469"/>
      <c r="LT36" s="469"/>
      <c r="LU36" s="469"/>
      <c r="LV36" s="469"/>
      <c r="LW36" s="469"/>
      <c r="LX36" s="469"/>
      <c r="LY36" s="469"/>
      <c r="LZ36" s="469"/>
      <c r="MA36" s="469"/>
      <c r="MB36" s="469"/>
      <c r="MC36" s="469"/>
      <c r="MD36" s="469"/>
      <c r="ME36" s="469"/>
      <c r="MF36" s="469"/>
      <c r="MG36" s="469"/>
      <c r="MH36" s="469"/>
      <c r="MI36" s="469"/>
      <c r="MJ36" s="469"/>
    </row>
    <row r="37" spans="1:348" s="461" customFormat="1" ht="24" customHeight="1" x14ac:dyDescent="0.15">
      <c r="A37" s="1170"/>
      <c r="B37" s="462">
        <v>13307</v>
      </c>
      <c r="C37" s="463" t="s">
        <v>1476</v>
      </c>
      <c r="D37" s="551">
        <v>17507222</v>
      </c>
      <c r="E37" s="464">
        <v>12427062</v>
      </c>
      <c r="F37" s="464">
        <f t="shared" si="4"/>
        <v>5080160</v>
      </c>
      <c r="G37" s="464">
        <v>0</v>
      </c>
      <c r="H37" s="465">
        <f t="shared" si="5"/>
        <v>5080160</v>
      </c>
      <c r="I37" s="466">
        <v>0</v>
      </c>
      <c r="J37" s="467">
        <v>5080160</v>
      </c>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c r="BZ37" s="469"/>
      <c r="CA37" s="469"/>
      <c r="CB37" s="469"/>
      <c r="CC37" s="469"/>
      <c r="CD37" s="469"/>
      <c r="CE37" s="469"/>
      <c r="CF37" s="469"/>
      <c r="CG37" s="469"/>
      <c r="CH37" s="469"/>
      <c r="CI37" s="469"/>
      <c r="CJ37" s="469"/>
      <c r="CK37" s="469"/>
      <c r="CL37" s="469"/>
      <c r="CM37" s="469"/>
      <c r="CN37" s="469"/>
      <c r="CO37" s="469"/>
      <c r="CP37" s="469"/>
      <c r="CQ37" s="469"/>
      <c r="CR37" s="469"/>
      <c r="CS37" s="469"/>
      <c r="CT37" s="469"/>
      <c r="CU37" s="469"/>
      <c r="CV37" s="469"/>
      <c r="CW37" s="469"/>
      <c r="CX37" s="469"/>
      <c r="CY37" s="469"/>
      <c r="CZ37" s="469"/>
      <c r="DA37" s="469"/>
      <c r="DB37" s="469"/>
      <c r="DC37" s="469"/>
      <c r="DD37" s="469"/>
      <c r="DE37" s="469"/>
      <c r="DF37" s="469"/>
      <c r="DG37" s="469"/>
      <c r="DH37" s="469"/>
      <c r="DI37" s="469"/>
      <c r="DJ37" s="469"/>
      <c r="DK37" s="469"/>
      <c r="DL37" s="469"/>
      <c r="DM37" s="469"/>
      <c r="DN37" s="469"/>
      <c r="DO37" s="469"/>
      <c r="DP37" s="469"/>
      <c r="DQ37" s="469"/>
      <c r="DR37" s="469"/>
      <c r="DS37" s="469"/>
      <c r="DT37" s="469"/>
      <c r="DU37" s="469"/>
      <c r="DV37" s="469"/>
      <c r="DW37" s="469"/>
      <c r="DX37" s="469"/>
      <c r="DY37" s="469"/>
      <c r="DZ37" s="469"/>
      <c r="EA37" s="469"/>
      <c r="EB37" s="469"/>
      <c r="EC37" s="469"/>
      <c r="ED37" s="469"/>
      <c r="EE37" s="469"/>
      <c r="EF37" s="469"/>
      <c r="EG37" s="469"/>
      <c r="EH37" s="469"/>
      <c r="EI37" s="469"/>
      <c r="EJ37" s="469"/>
      <c r="EK37" s="469"/>
      <c r="EL37" s="469"/>
      <c r="EM37" s="469"/>
      <c r="EN37" s="469"/>
      <c r="EO37" s="469"/>
      <c r="EP37" s="469"/>
      <c r="EQ37" s="469"/>
      <c r="ER37" s="469"/>
      <c r="ES37" s="469"/>
      <c r="ET37" s="469"/>
      <c r="EU37" s="469"/>
      <c r="EV37" s="469"/>
      <c r="EW37" s="469"/>
      <c r="EX37" s="469"/>
      <c r="EY37" s="469"/>
      <c r="EZ37" s="469"/>
      <c r="FA37" s="469"/>
      <c r="FB37" s="469"/>
      <c r="FC37" s="469"/>
      <c r="FD37" s="469"/>
      <c r="FE37" s="469"/>
      <c r="FF37" s="469"/>
      <c r="FG37" s="469"/>
      <c r="FH37" s="469"/>
      <c r="FI37" s="469"/>
      <c r="FJ37" s="469"/>
      <c r="FK37" s="469"/>
      <c r="FL37" s="469"/>
      <c r="FM37" s="469"/>
      <c r="FN37" s="469"/>
      <c r="FO37" s="469"/>
      <c r="FP37" s="469"/>
      <c r="FQ37" s="469"/>
      <c r="FR37" s="469"/>
      <c r="FS37" s="469"/>
      <c r="FT37" s="469"/>
      <c r="FU37" s="469"/>
      <c r="FV37" s="469"/>
      <c r="FW37" s="469"/>
      <c r="FX37" s="469"/>
      <c r="FY37" s="469"/>
      <c r="FZ37" s="469"/>
      <c r="GA37" s="469"/>
      <c r="GB37" s="469"/>
      <c r="GC37" s="469"/>
      <c r="GD37" s="469"/>
      <c r="GE37" s="469"/>
      <c r="GF37" s="469"/>
      <c r="GG37" s="469"/>
      <c r="GH37" s="469"/>
      <c r="GI37" s="469"/>
      <c r="GJ37" s="469"/>
      <c r="GK37" s="469"/>
      <c r="GL37" s="469"/>
      <c r="GM37" s="469"/>
      <c r="GN37" s="469"/>
      <c r="GO37" s="469"/>
      <c r="GP37" s="469"/>
      <c r="GQ37" s="469"/>
      <c r="GR37" s="469"/>
      <c r="GS37" s="469"/>
      <c r="GT37" s="469"/>
      <c r="GU37" s="469"/>
      <c r="GV37" s="469"/>
      <c r="GW37" s="469"/>
      <c r="GX37" s="469"/>
      <c r="GY37" s="469"/>
      <c r="GZ37" s="469"/>
      <c r="HA37" s="469"/>
      <c r="HB37" s="469"/>
      <c r="HC37" s="469"/>
      <c r="HD37" s="469"/>
      <c r="HE37" s="469"/>
      <c r="HF37" s="469"/>
      <c r="HG37" s="469"/>
      <c r="HH37" s="469"/>
      <c r="HI37" s="469"/>
      <c r="HJ37" s="469"/>
      <c r="HK37" s="469"/>
      <c r="HL37" s="469"/>
      <c r="HM37" s="469"/>
      <c r="HN37" s="469"/>
      <c r="HO37" s="469"/>
      <c r="HP37" s="469"/>
      <c r="HQ37" s="469"/>
      <c r="HR37" s="469"/>
      <c r="HS37" s="469"/>
      <c r="HT37" s="469"/>
      <c r="HU37" s="469"/>
      <c r="HV37" s="469"/>
      <c r="HW37" s="469"/>
      <c r="HX37" s="469"/>
      <c r="HY37" s="469"/>
      <c r="HZ37" s="469"/>
      <c r="IA37" s="469"/>
      <c r="IB37" s="469"/>
      <c r="IC37" s="469"/>
      <c r="ID37" s="469"/>
      <c r="IE37" s="469"/>
      <c r="IF37" s="469"/>
      <c r="IG37" s="469"/>
      <c r="IH37" s="469"/>
      <c r="II37" s="469"/>
      <c r="IJ37" s="469"/>
      <c r="IK37" s="469"/>
      <c r="IL37" s="469"/>
      <c r="IM37" s="469"/>
      <c r="IN37" s="469"/>
      <c r="IO37" s="469"/>
      <c r="IP37" s="469"/>
      <c r="IQ37" s="469"/>
      <c r="IR37" s="469"/>
      <c r="IS37" s="469"/>
      <c r="IT37" s="469"/>
      <c r="IU37" s="469"/>
      <c r="IV37" s="469"/>
      <c r="IW37" s="469"/>
      <c r="IX37" s="469"/>
      <c r="IY37" s="469"/>
      <c r="IZ37" s="469"/>
      <c r="JA37" s="469"/>
      <c r="JB37" s="469"/>
      <c r="JC37" s="469"/>
      <c r="JD37" s="469"/>
      <c r="JE37" s="469"/>
      <c r="JF37" s="469"/>
      <c r="JG37" s="469"/>
      <c r="JH37" s="469"/>
      <c r="JI37" s="469"/>
      <c r="JJ37" s="469"/>
      <c r="JK37" s="469"/>
      <c r="JL37" s="469"/>
      <c r="JM37" s="469"/>
      <c r="JN37" s="469"/>
      <c r="JO37" s="469"/>
      <c r="JP37" s="469"/>
      <c r="JQ37" s="469"/>
      <c r="JR37" s="469"/>
      <c r="JS37" s="469"/>
      <c r="JT37" s="469"/>
      <c r="JU37" s="469"/>
      <c r="JV37" s="469"/>
      <c r="JW37" s="469"/>
      <c r="JX37" s="469"/>
      <c r="JY37" s="469"/>
      <c r="JZ37" s="469"/>
      <c r="KA37" s="469"/>
      <c r="KB37" s="469"/>
      <c r="KC37" s="469"/>
      <c r="KD37" s="469"/>
      <c r="KE37" s="469"/>
      <c r="KF37" s="469"/>
      <c r="KG37" s="469"/>
      <c r="KH37" s="469"/>
      <c r="KI37" s="469"/>
      <c r="KJ37" s="469"/>
      <c r="KK37" s="469"/>
      <c r="KL37" s="469"/>
      <c r="KM37" s="469"/>
      <c r="KN37" s="469"/>
      <c r="KO37" s="469"/>
      <c r="KP37" s="469"/>
      <c r="KQ37" s="469"/>
      <c r="KR37" s="469"/>
      <c r="KS37" s="469"/>
      <c r="KT37" s="469"/>
      <c r="KU37" s="469"/>
      <c r="KV37" s="469"/>
      <c r="KW37" s="469"/>
      <c r="KX37" s="469"/>
      <c r="KY37" s="469"/>
      <c r="KZ37" s="469"/>
      <c r="LA37" s="469"/>
      <c r="LB37" s="469"/>
      <c r="LC37" s="469"/>
      <c r="LD37" s="469"/>
      <c r="LE37" s="469"/>
      <c r="LF37" s="469"/>
      <c r="LG37" s="469"/>
      <c r="LH37" s="469"/>
      <c r="LI37" s="469"/>
      <c r="LJ37" s="469"/>
      <c r="LK37" s="469"/>
      <c r="LL37" s="469"/>
      <c r="LM37" s="469"/>
      <c r="LN37" s="469"/>
      <c r="LO37" s="469"/>
      <c r="LP37" s="469"/>
      <c r="LQ37" s="469"/>
      <c r="LR37" s="469"/>
      <c r="LS37" s="469"/>
      <c r="LT37" s="469"/>
      <c r="LU37" s="469"/>
      <c r="LV37" s="469"/>
      <c r="LW37" s="469"/>
      <c r="LX37" s="469"/>
      <c r="LY37" s="469"/>
      <c r="LZ37" s="469"/>
      <c r="MA37" s="469"/>
      <c r="MB37" s="469"/>
      <c r="MC37" s="469"/>
      <c r="MD37" s="469"/>
      <c r="ME37" s="469"/>
      <c r="MF37" s="469"/>
      <c r="MG37" s="469"/>
      <c r="MH37" s="469"/>
      <c r="MI37" s="469"/>
      <c r="MJ37" s="469"/>
    </row>
    <row r="38" spans="1:348" s="472" customFormat="1" ht="15.75" customHeight="1" x14ac:dyDescent="0.2">
      <c r="A38" s="554" t="s">
        <v>1477</v>
      </c>
      <c r="B38" s="555"/>
      <c r="C38" s="556"/>
      <c r="D38" s="552">
        <f>SUM(D31:D37)</f>
        <v>2122572650.95</v>
      </c>
      <c r="E38" s="552">
        <f t="shared" ref="E38:J38" si="6">SUM(E31:E37)</f>
        <v>2090769192.3900001</v>
      </c>
      <c r="F38" s="552">
        <f t="shared" si="6"/>
        <v>31803458.559999973</v>
      </c>
      <c r="G38" s="552">
        <f t="shared" si="6"/>
        <v>26552323.559999973</v>
      </c>
      <c r="H38" s="552">
        <f t="shared" si="6"/>
        <v>5251135</v>
      </c>
      <c r="I38" s="552">
        <f t="shared" si="6"/>
        <v>0</v>
      </c>
      <c r="J38" s="557">
        <f t="shared" si="6"/>
        <v>5251135</v>
      </c>
      <c r="K38" s="470"/>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Y38" s="471"/>
      <c r="EZ38" s="471"/>
      <c r="FA38" s="471"/>
      <c r="FB38" s="471"/>
      <c r="FC38" s="471"/>
      <c r="FD38" s="471"/>
      <c r="FE38" s="471"/>
      <c r="FF38" s="471"/>
      <c r="FG38" s="471"/>
      <c r="FH38" s="471"/>
      <c r="FI38" s="471"/>
      <c r="FJ38" s="471"/>
      <c r="FK38" s="471"/>
      <c r="FL38" s="471"/>
      <c r="FM38" s="471"/>
      <c r="FN38" s="471"/>
      <c r="FO38" s="471"/>
      <c r="FP38" s="471"/>
      <c r="FQ38" s="471"/>
      <c r="FR38" s="471"/>
      <c r="FS38" s="471"/>
      <c r="FT38" s="471"/>
      <c r="FU38" s="471"/>
      <c r="FV38" s="471"/>
      <c r="FW38" s="471"/>
      <c r="FX38" s="471"/>
      <c r="FY38" s="471"/>
      <c r="FZ38" s="471"/>
      <c r="GA38" s="471"/>
      <c r="GB38" s="471"/>
      <c r="GC38" s="471"/>
      <c r="GD38" s="471"/>
      <c r="GE38" s="471"/>
      <c r="GF38" s="471"/>
      <c r="GG38" s="471"/>
      <c r="GH38" s="471"/>
      <c r="GI38" s="471"/>
      <c r="GJ38" s="471"/>
      <c r="GK38" s="471"/>
      <c r="GL38" s="471"/>
      <c r="GM38" s="471"/>
      <c r="GN38" s="471"/>
      <c r="GO38" s="471"/>
      <c r="GP38" s="471"/>
      <c r="GQ38" s="471"/>
      <c r="GR38" s="471"/>
      <c r="GS38" s="471"/>
      <c r="GT38" s="471"/>
      <c r="GU38" s="471"/>
      <c r="GV38" s="471"/>
      <c r="GW38" s="471"/>
      <c r="GX38" s="471"/>
      <c r="GY38" s="471"/>
      <c r="GZ38" s="471"/>
      <c r="HA38" s="471"/>
      <c r="HB38" s="471"/>
      <c r="HC38" s="471"/>
      <c r="HD38" s="471"/>
      <c r="HE38" s="471"/>
      <c r="HF38" s="471"/>
      <c r="HG38" s="471"/>
      <c r="HH38" s="471"/>
      <c r="HI38" s="471"/>
      <c r="HJ38" s="471"/>
      <c r="HK38" s="471"/>
      <c r="HL38" s="471"/>
      <c r="HM38" s="471"/>
      <c r="HN38" s="471"/>
      <c r="HO38" s="471"/>
      <c r="HP38" s="471"/>
      <c r="HQ38" s="471"/>
      <c r="HR38" s="471"/>
      <c r="HS38" s="471"/>
      <c r="HT38" s="471"/>
      <c r="HU38" s="471"/>
      <c r="HV38" s="471"/>
      <c r="HW38" s="471"/>
      <c r="HX38" s="471"/>
      <c r="HY38" s="471"/>
      <c r="HZ38" s="471"/>
      <c r="IA38" s="471"/>
      <c r="IB38" s="471"/>
      <c r="IC38" s="471"/>
      <c r="ID38" s="471"/>
      <c r="IE38" s="471"/>
      <c r="IF38" s="471"/>
      <c r="IG38" s="471"/>
      <c r="IH38" s="471"/>
      <c r="II38" s="471"/>
      <c r="IJ38" s="471"/>
      <c r="IK38" s="471"/>
      <c r="IL38" s="471"/>
      <c r="IM38" s="471"/>
      <c r="IN38" s="471"/>
      <c r="IO38" s="471"/>
      <c r="IP38" s="471"/>
      <c r="IQ38" s="471"/>
      <c r="IR38" s="471"/>
      <c r="IS38" s="471"/>
      <c r="IT38" s="471"/>
      <c r="IU38" s="471"/>
      <c r="IV38" s="471"/>
      <c r="IW38" s="471"/>
      <c r="IX38" s="471"/>
      <c r="IY38" s="471"/>
      <c r="IZ38" s="471"/>
      <c r="JA38" s="471"/>
      <c r="JB38" s="471"/>
      <c r="JC38" s="471"/>
      <c r="JD38" s="471"/>
      <c r="JE38" s="471"/>
      <c r="JF38" s="471"/>
      <c r="JG38" s="471"/>
      <c r="JH38" s="471"/>
      <c r="JI38" s="471"/>
      <c r="JJ38" s="471"/>
      <c r="JK38" s="471"/>
      <c r="JL38" s="471"/>
      <c r="JM38" s="471"/>
      <c r="JN38" s="471"/>
      <c r="JO38" s="471"/>
      <c r="JP38" s="471"/>
      <c r="JQ38" s="471"/>
      <c r="JR38" s="471"/>
      <c r="JS38" s="471"/>
      <c r="JT38" s="471"/>
      <c r="JU38" s="471"/>
      <c r="JV38" s="471"/>
      <c r="JW38" s="471"/>
      <c r="JX38" s="471"/>
      <c r="JY38" s="471"/>
      <c r="JZ38" s="471"/>
      <c r="KA38" s="471"/>
      <c r="KB38" s="471"/>
      <c r="KC38" s="471"/>
      <c r="KD38" s="471"/>
      <c r="KE38" s="471"/>
      <c r="KF38" s="471"/>
      <c r="KG38" s="471"/>
      <c r="KH38" s="471"/>
      <c r="KI38" s="471"/>
      <c r="KJ38" s="471"/>
      <c r="KK38" s="471"/>
      <c r="KL38" s="471"/>
      <c r="KM38" s="471"/>
      <c r="KN38" s="471"/>
      <c r="KO38" s="471"/>
      <c r="KP38" s="471"/>
      <c r="KQ38" s="471"/>
      <c r="KR38" s="471"/>
      <c r="KS38" s="471"/>
      <c r="KT38" s="471"/>
      <c r="KU38" s="471"/>
      <c r="KV38" s="471"/>
      <c r="KW38" s="471"/>
      <c r="KX38" s="471"/>
      <c r="KY38" s="471"/>
      <c r="KZ38" s="471"/>
      <c r="LA38" s="471"/>
      <c r="LB38" s="471"/>
      <c r="LC38" s="471"/>
      <c r="LD38" s="471"/>
      <c r="LE38" s="471"/>
      <c r="LF38" s="471"/>
      <c r="LG38" s="471"/>
      <c r="LH38" s="471"/>
      <c r="LI38" s="471"/>
      <c r="LJ38" s="471"/>
      <c r="LK38" s="471"/>
      <c r="LL38" s="471"/>
      <c r="LM38" s="471"/>
      <c r="LN38" s="471"/>
      <c r="LO38" s="471"/>
      <c r="LP38" s="471"/>
      <c r="LQ38" s="471"/>
      <c r="LR38" s="471"/>
      <c r="LS38" s="471"/>
      <c r="LT38" s="471"/>
      <c r="LU38" s="471"/>
      <c r="LV38" s="471"/>
      <c r="LW38" s="471"/>
      <c r="LX38" s="471"/>
      <c r="LY38" s="471"/>
      <c r="LZ38" s="471"/>
      <c r="MA38" s="471"/>
      <c r="MB38" s="471"/>
      <c r="MC38" s="471"/>
      <c r="MD38" s="471"/>
      <c r="ME38" s="471"/>
      <c r="MF38" s="471"/>
      <c r="MG38" s="471"/>
      <c r="MH38" s="471"/>
      <c r="MI38" s="471"/>
      <c r="MJ38" s="471"/>
    </row>
    <row r="39" spans="1:348" s="461" customFormat="1" ht="24" customHeight="1" x14ac:dyDescent="0.15">
      <c r="A39" s="1170" t="s">
        <v>1478</v>
      </c>
      <c r="B39" s="462">
        <v>98074</v>
      </c>
      <c r="C39" s="463" t="s">
        <v>1479</v>
      </c>
      <c r="D39" s="551">
        <v>30000</v>
      </c>
      <c r="E39" s="464">
        <v>11315.58</v>
      </c>
      <c r="F39" s="464">
        <f>D39-E39</f>
        <v>18684.419999999998</v>
      </c>
      <c r="G39" s="464">
        <v>0</v>
      </c>
      <c r="H39" s="465">
        <f>F39-G39</f>
        <v>18684.419999999998</v>
      </c>
      <c r="I39" s="466">
        <v>0</v>
      </c>
      <c r="J39" s="467">
        <v>18684.419999999998</v>
      </c>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c r="BJ39" s="469"/>
      <c r="BK39" s="469"/>
      <c r="BL39" s="469"/>
      <c r="BM39" s="469"/>
      <c r="BN39" s="469"/>
      <c r="BO39" s="469"/>
      <c r="BP39" s="469"/>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469"/>
      <c r="CW39" s="469"/>
      <c r="CX39" s="469"/>
      <c r="CY39" s="469"/>
      <c r="CZ39" s="469"/>
      <c r="DA39" s="469"/>
      <c r="DB39" s="469"/>
      <c r="DC39" s="469"/>
      <c r="DD39" s="469"/>
      <c r="DE39" s="469"/>
      <c r="DF39" s="469"/>
      <c r="DG39" s="469"/>
      <c r="DH39" s="469"/>
      <c r="DI39" s="469"/>
      <c r="DJ39" s="469"/>
      <c r="DK39" s="469"/>
      <c r="DL39" s="469"/>
      <c r="DM39" s="469"/>
      <c r="DN39" s="469"/>
      <c r="DO39" s="469"/>
      <c r="DP39" s="469"/>
      <c r="DQ39" s="469"/>
      <c r="DR39" s="469"/>
      <c r="DS39" s="469"/>
      <c r="DT39" s="469"/>
      <c r="DU39" s="469"/>
      <c r="DV39" s="469"/>
      <c r="DW39" s="469"/>
      <c r="DX39" s="469"/>
      <c r="DY39" s="469"/>
      <c r="DZ39" s="469"/>
      <c r="EA39" s="469"/>
      <c r="EB39" s="469"/>
      <c r="EC39" s="469"/>
      <c r="ED39" s="469"/>
      <c r="EE39" s="469"/>
      <c r="EF39" s="469"/>
      <c r="EG39" s="469"/>
      <c r="EH39" s="469"/>
      <c r="EI39" s="469"/>
      <c r="EJ39" s="469"/>
      <c r="EK39" s="469"/>
      <c r="EL39" s="469"/>
      <c r="EM39" s="469"/>
      <c r="EN39" s="469"/>
      <c r="EO39" s="469"/>
      <c r="EP39" s="469"/>
      <c r="EQ39" s="469"/>
      <c r="ER39" s="469"/>
      <c r="ES39" s="469"/>
      <c r="ET39" s="469"/>
      <c r="EU39" s="469"/>
      <c r="EV39" s="469"/>
      <c r="EW39" s="469"/>
      <c r="EX39" s="469"/>
      <c r="EY39" s="469"/>
      <c r="EZ39" s="469"/>
      <c r="FA39" s="469"/>
      <c r="FB39" s="469"/>
      <c r="FC39" s="469"/>
      <c r="FD39" s="469"/>
      <c r="FE39" s="469"/>
      <c r="FF39" s="469"/>
      <c r="FG39" s="469"/>
      <c r="FH39" s="469"/>
      <c r="FI39" s="469"/>
      <c r="FJ39" s="469"/>
      <c r="FK39" s="469"/>
      <c r="FL39" s="469"/>
      <c r="FM39" s="469"/>
      <c r="FN39" s="469"/>
      <c r="FO39" s="469"/>
      <c r="FP39" s="469"/>
      <c r="FQ39" s="469"/>
      <c r="FR39" s="469"/>
      <c r="FS39" s="469"/>
      <c r="FT39" s="469"/>
      <c r="FU39" s="469"/>
      <c r="FV39" s="469"/>
      <c r="FW39" s="469"/>
      <c r="FX39" s="469"/>
      <c r="FY39" s="469"/>
      <c r="FZ39" s="469"/>
      <c r="GA39" s="469"/>
      <c r="GB39" s="469"/>
      <c r="GC39" s="469"/>
      <c r="GD39" s="469"/>
      <c r="GE39" s="469"/>
      <c r="GF39" s="469"/>
      <c r="GG39" s="469"/>
      <c r="GH39" s="469"/>
      <c r="GI39" s="469"/>
      <c r="GJ39" s="469"/>
      <c r="GK39" s="469"/>
      <c r="GL39" s="469"/>
      <c r="GM39" s="469"/>
      <c r="GN39" s="469"/>
      <c r="GO39" s="469"/>
      <c r="GP39" s="469"/>
      <c r="GQ39" s="469"/>
      <c r="GR39" s="469"/>
      <c r="GS39" s="469"/>
      <c r="GT39" s="469"/>
      <c r="GU39" s="469"/>
      <c r="GV39" s="469"/>
      <c r="GW39" s="469"/>
      <c r="GX39" s="469"/>
      <c r="GY39" s="469"/>
      <c r="GZ39" s="469"/>
      <c r="HA39" s="469"/>
      <c r="HB39" s="469"/>
      <c r="HC39" s="469"/>
      <c r="HD39" s="469"/>
      <c r="HE39" s="469"/>
      <c r="HF39" s="469"/>
      <c r="HG39" s="469"/>
      <c r="HH39" s="469"/>
      <c r="HI39" s="469"/>
      <c r="HJ39" s="469"/>
      <c r="HK39" s="469"/>
      <c r="HL39" s="469"/>
      <c r="HM39" s="469"/>
      <c r="HN39" s="469"/>
      <c r="HO39" s="469"/>
      <c r="HP39" s="469"/>
      <c r="HQ39" s="469"/>
      <c r="HR39" s="469"/>
      <c r="HS39" s="469"/>
      <c r="HT39" s="469"/>
      <c r="HU39" s="469"/>
      <c r="HV39" s="469"/>
      <c r="HW39" s="469"/>
      <c r="HX39" s="469"/>
      <c r="HY39" s="469"/>
      <c r="HZ39" s="469"/>
      <c r="IA39" s="469"/>
      <c r="IB39" s="469"/>
      <c r="IC39" s="469"/>
      <c r="ID39" s="469"/>
      <c r="IE39" s="469"/>
      <c r="IF39" s="469"/>
      <c r="IG39" s="469"/>
      <c r="IH39" s="469"/>
      <c r="II39" s="469"/>
      <c r="IJ39" s="469"/>
      <c r="IK39" s="469"/>
      <c r="IL39" s="469"/>
      <c r="IM39" s="469"/>
      <c r="IN39" s="469"/>
      <c r="IO39" s="469"/>
      <c r="IP39" s="469"/>
      <c r="IQ39" s="469"/>
      <c r="IR39" s="469"/>
      <c r="IS39" s="469"/>
      <c r="IT39" s="469"/>
      <c r="IU39" s="469"/>
      <c r="IV39" s="469"/>
      <c r="IW39" s="469"/>
      <c r="IX39" s="469"/>
      <c r="IY39" s="469"/>
      <c r="IZ39" s="469"/>
      <c r="JA39" s="469"/>
      <c r="JB39" s="469"/>
      <c r="JC39" s="469"/>
      <c r="JD39" s="469"/>
      <c r="JE39" s="469"/>
      <c r="JF39" s="469"/>
      <c r="JG39" s="469"/>
      <c r="JH39" s="469"/>
      <c r="JI39" s="469"/>
      <c r="JJ39" s="469"/>
      <c r="JK39" s="469"/>
      <c r="JL39" s="469"/>
      <c r="JM39" s="469"/>
      <c r="JN39" s="469"/>
      <c r="JO39" s="469"/>
      <c r="JP39" s="469"/>
      <c r="JQ39" s="469"/>
      <c r="JR39" s="469"/>
      <c r="JS39" s="469"/>
      <c r="JT39" s="469"/>
      <c r="JU39" s="469"/>
      <c r="JV39" s="469"/>
      <c r="JW39" s="469"/>
      <c r="JX39" s="469"/>
      <c r="JY39" s="469"/>
      <c r="JZ39" s="469"/>
      <c r="KA39" s="469"/>
      <c r="KB39" s="469"/>
      <c r="KC39" s="469"/>
      <c r="KD39" s="469"/>
      <c r="KE39" s="469"/>
      <c r="KF39" s="469"/>
      <c r="KG39" s="469"/>
      <c r="KH39" s="469"/>
      <c r="KI39" s="469"/>
      <c r="KJ39" s="469"/>
      <c r="KK39" s="469"/>
      <c r="KL39" s="469"/>
      <c r="KM39" s="469"/>
      <c r="KN39" s="469"/>
      <c r="KO39" s="469"/>
      <c r="KP39" s="469"/>
      <c r="KQ39" s="469"/>
      <c r="KR39" s="469"/>
      <c r="KS39" s="469"/>
      <c r="KT39" s="469"/>
      <c r="KU39" s="469"/>
      <c r="KV39" s="469"/>
      <c r="KW39" s="469"/>
      <c r="KX39" s="469"/>
      <c r="KY39" s="469"/>
      <c r="KZ39" s="469"/>
      <c r="LA39" s="469"/>
      <c r="LB39" s="469"/>
      <c r="LC39" s="469"/>
      <c r="LD39" s="469"/>
      <c r="LE39" s="469"/>
      <c r="LF39" s="469"/>
      <c r="LG39" s="469"/>
      <c r="LH39" s="469"/>
      <c r="LI39" s="469"/>
      <c r="LJ39" s="469"/>
      <c r="LK39" s="469"/>
      <c r="LL39" s="469"/>
      <c r="LM39" s="469"/>
      <c r="LN39" s="469"/>
      <c r="LO39" s="469"/>
      <c r="LP39" s="469"/>
      <c r="LQ39" s="469"/>
      <c r="LR39" s="469"/>
      <c r="LS39" s="469"/>
      <c r="LT39" s="469"/>
      <c r="LU39" s="469"/>
      <c r="LV39" s="469"/>
      <c r="LW39" s="469"/>
      <c r="LX39" s="469"/>
      <c r="LY39" s="469"/>
      <c r="LZ39" s="469"/>
      <c r="MA39" s="469"/>
      <c r="MB39" s="469"/>
      <c r="MC39" s="469"/>
      <c r="MD39" s="469"/>
      <c r="ME39" s="469"/>
      <c r="MF39" s="469"/>
      <c r="MG39" s="469"/>
      <c r="MH39" s="469"/>
      <c r="MI39" s="469"/>
      <c r="MJ39" s="469"/>
    </row>
    <row r="40" spans="1:348" s="461" customFormat="1" ht="24" customHeight="1" x14ac:dyDescent="0.15">
      <c r="A40" s="1170"/>
      <c r="B40" s="462">
        <v>98348</v>
      </c>
      <c r="C40" s="463" t="s">
        <v>1480</v>
      </c>
      <c r="D40" s="551">
        <v>200000</v>
      </c>
      <c r="E40" s="464">
        <v>52222.28</v>
      </c>
      <c r="F40" s="464">
        <f>D40-E40</f>
        <v>147777.72</v>
      </c>
      <c r="G40" s="464">
        <v>0</v>
      </c>
      <c r="H40" s="465">
        <f>F40-G40</f>
        <v>147777.72</v>
      </c>
      <c r="I40" s="466">
        <v>0</v>
      </c>
      <c r="J40" s="467">
        <v>147777.72</v>
      </c>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469"/>
      <c r="AY40" s="469"/>
      <c r="AZ40" s="469"/>
      <c r="BA40" s="469"/>
      <c r="BB40" s="469"/>
      <c r="BC40" s="469"/>
      <c r="BD40" s="469"/>
      <c r="BE40" s="469"/>
      <c r="BF40" s="469"/>
      <c r="BG40" s="469"/>
      <c r="BH40" s="469"/>
      <c r="BI40" s="469"/>
      <c r="BJ40" s="469"/>
      <c r="BK40" s="469"/>
      <c r="BL40" s="469"/>
      <c r="BM40" s="469"/>
      <c r="BN40" s="469"/>
      <c r="BO40" s="469"/>
      <c r="BP40" s="469"/>
      <c r="BQ40" s="469"/>
      <c r="BR40" s="469"/>
      <c r="BS40" s="469"/>
      <c r="BT40" s="469"/>
      <c r="BU40" s="469"/>
      <c r="BV40" s="469"/>
      <c r="BW40" s="469"/>
      <c r="BX40" s="469"/>
      <c r="BY40" s="469"/>
      <c r="BZ40" s="469"/>
      <c r="CA40" s="469"/>
      <c r="CB40" s="469"/>
      <c r="CC40" s="469"/>
      <c r="CD40" s="469"/>
      <c r="CE40" s="469"/>
      <c r="CF40" s="469"/>
      <c r="CG40" s="469"/>
      <c r="CH40" s="469"/>
      <c r="CI40" s="469"/>
      <c r="CJ40" s="469"/>
      <c r="CK40" s="469"/>
      <c r="CL40" s="469"/>
      <c r="CM40" s="469"/>
      <c r="CN40" s="469"/>
      <c r="CO40" s="469"/>
      <c r="CP40" s="469"/>
      <c r="CQ40" s="469"/>
      <c r="CR40" s="469"/>
      <c r="CS40" s="469"/>
      <c r="CT40" s="469"/>
      <c r="CU40" s="469"/>
      <c r="CV40" s="469"/>
      <c r="CW40" s="469"/>
      <c r="CX40" s="469"/>
      <c r="CY40" s="469"/>
      <c r="CZ40" s="469"/>
      <c r="DA40" s="469"/>
      <c r="DB40" s="469"/>
      <c r="DC40" s="469"/>
      <c r="DD40" s="469"/>
      <c r="DE40" s="469"/>
      <c r="DF40" s="469"/>
      <c r="DG40" s="469"/>
      <c r="DH40" s="469"/>
      <c r="DI40" s="469"/>
      <c r="DJ40" s="469"/>
      <c r="DK40" s="469"/>
      <c r="DL40" s="469"/>
      <c r="DM40" s="469"/>
      <c r="DN40" s="469"/>
      <c r="DO40" s="469"/>
      <c r="DP40" s="469"/>
      <c r="DQ40" s="469"/>
      <c r="DR40" s="469"/>
      <c r="DS40" s="469"/>
      <c r="DT40" s="469"/>
      <c r="DU40" s="469"/>
      <c r="DV40" s="469"/>
      <c r="DW40" s="469"/>
      <c r="DX40" s="469"/>
      <c r="DY40" s="469"/>
      <c r="DZ40" s="469"/>
      <c r="EA40" s="469"/>
      <c r="EB40" s="469"/>
      <c r="EC40" s="469"/>
      <c r="ED40" s="469"/>
      <c r="EE40" s="469"/>
      <c r="EF40" s="469"/>
      <c r="EG40" s="469"/>
      <c r="EH40" s="469"/>
      <c r="EI40" s="469"/>
      <c r="EJ40" s="469"/>
      <c r="EK40" s="469"/>
      <c r="EL40" s="469"/>
      <c r="EM40" s="469"/>
      <c r="EN40" s="469"/>
      <c r="EO40" s="469"/>
      <c r="EP40" s="469"/>
      <c r="EQ40" s="469"/>
      <c r="ER40" s="469"/>
      <c r="ES40" s="469"/>
      <c r="ET40" s="469"/>
      <c r="EU40" s="469"/>
      <c r="EV40" s="469"/>
      <c r="EW40" s="469"/>
      <c r="EX40" s="469"/>
      <c r="EY40" s="469"/>
      <c r="EZ40" s="469"/>
      <c r="FA40" s="469"/>
      <c r="FB40" s="469"/>
      <c r="FC40" s="469"/>
      <c r="FD40" s="469"/>
      <c r="FE40" s="469"/>
      <c r="FF40" s="469"/>
      <c r="FG40" s="469"/>
      <c r="FH40" s="469"/>
      <c r="FI40" s="469"/>
      <c r="FJ40" s="469"/>
      <c r="FK40" s="469"/>
      <c r="FL40" s="469"/>
      <c r="FM40" s="469"/>
      <c r="FN40" s="469"/>
      <c r="FO40" s="469"/>
      <c r="FP40" s="469"/>
      <c r="FQ40" s="469"/>
      <c r="FR40" s="469"/>
      <c r="FS40" s="469"/>
      <c r="FT40" s="469"/>
      <c r="FU40" s="469"/>
      <c r="FV40" s="469"/>
      <c r="FW40" s="469"/>
      <c r="FX40" s="469"/>
      <c r="FY40" s="469"/>
      <c r="FZ40" s="469"/>
      <c r="GA40" s="469"/>
      <c r="GB40" s="469"/>
      <c r="GC40" s="469"/>
      <c r="GD40" s="469"/>
      <c r="GE40" s="469"/>
      <c r="GF40" s="469"/>
      <c r="GG40" s="469"/>
      <c r="GH40" s="469"/>
      <c r="GI40" s="469"/>
      <c r="GJ40" s="469"/>
      <c r="GK40" s="469"/>
      <c r="GL40" s="469"/>
      <c r="GM40" s="469"/>
      <c r="GN40" s="469"/>
      <c r="GO40" s="469"/>
      <c r="GP40" s="469"/>
      <c r="GQ40" s="469"/>
      <c r="GR40" s="469"/>
      <c r="GS40" s="469"/>
      <c r="GT40" s="469"/>
      <c r="GU40" s="469"/>
      <c r="GV40" s="469"/>
      <c r="GW40" s="469"/>
      <c r="GX40" s="469"/>
      <c r="GY40" s="469"/>
      <c r="GZ40" s="469"/>
      <c r="HA40" s="469"/>
      <c r="HB40" s="469"/>
      <c r="HC40" s="469"/>
      <c r="HD40" s="469"/>
      <c r="HE40" s="469"/>
      <c r="HF40" s="469"/>
      <c r="HG40" s="469"/>
      <c r="HH40" s="469"/>
      <c r="HI40" s="469"/>
      <c r="HJ40" s="469"/>
      <c r="HK40" s="469"/>
      <c r="HL40" s="469"/>
      <c r="HM40" s="469"/>
      <c r="HN40" s="469"/>
      <c r="HO40" s="469"/>
      <c r="HP40" s="469"/>
      <c r="HQ40" s="469"/>
      <c r="HR40" s="469"/>
      <c r="HS40" s="469"/>
      <c r="HT40" s="469"/>
      <c r="HU40" s="469"/>
      <c r="HV40" s="469"/>
      <c r="HW40" s="469"/>
      <c r="HX40" s="469"/>
      <c r="HY40" s="469"/>
      <c r="HZ40" s="469"/>
      <c r="IA40" s="469"/>
      <c r="IB40" s="469"/>
      <c r="IC40" s="469"/>
      <c r="ID40" s="469"/>
      <c r="IE40" s="469"/>
      <c r="IF40" s="469"/>
      <c r="IG40" s="469"/>
      <c r="IH40" s="469"/>
      <c r="II40" s="469"/>
      <c r="IJ40" s="469"/>
      <c r="IK40" s="469"/>
      <c r="IL40" s="469"/>
      <c r="IM40" s="469"/>
      <c r="IN40" s="469"/>
      <c r="IO40" s="469"/>
      <c r="IP40" s="469"/>
      <c r="IQ40" s="469"/>
      <c r="IR40" s="469"/>
      <c r="IS40" s="469"/>
      <c r="IT40" s="469"/>
      <c r="IU40" s="469"/>
      <c r="IV40" s="469"/>
      <c r="IW40" s="469"/>
      <c r="IX40" s="469"/>
      <c r="IY40" s="469"/>
      <c r="IZ40" s="469"/>
      <c r="JA40" s="469"/>
      <c r="JB40" s="469"/>
      <c r="JC40" s="469"/>
      <c r="JD40" s="469"/>
      <c r="JE40" s="469"/>
      <c r="JF40" s="469"/>
      <c r="JG40" s="469"/>
      <c r="JH40" s="469"/>
      <c r="JI40" s="469"/>
      <c r="JJ40" s="469"/>
      <c r="JK40" s="469"/>
      <c r="JL40" s="469"/>
      <c r="JM40" s="469"/>
      <c r="JN40" s="469"/>
      <c r="JO40" s="469"/>
      <c r="JP40" s="469"/>
      <c r="JQ40" s="469"/>
      <c r="JR40" s="469"/>
      <c r="JS40" s="469"/>
      <c r="JT40" s="469"/>
      <c r="JU40" s="469"/>
      <c r="JV40" s="469"/>
      <c r="JW40" s="469"/>
      <c r="JX40" s="469"/>
      <c r="JY40" s="469"/>
      <c r="JZ40" s="469"/>
      <c r="KA40" s="469"/>
      <c r="KB40" s="469"/>
      <c r="KC40" s="469"/>
      <c r="KD40" s="469"/>
      <c r="KE40" s="469"/>
      <c r="KF40" s="469"/>
      <c r="KG40" s="469"/>
      <c r="KH40" s="469"/>
      <c r="KI40" s="469"/>
      <c r="KJ40" s="469"/>
      <c r="KK40" s="469"/>
      <c r="KL40" s="469"/>
      <c r="KM40" s="469"/>
      <c r="KN40" s="469"/>
      <c r="KO40" s="469"/>
      <c r="KP40" s="469"/>
      <c r="KQ40" s="469"/>
      <c r="KR40" s="469"/>
      <c r="KS40" s="469"/>
      <c r="KT40" s="469"/>
      <c r="KU40" s="469"/>
      <c r="KV40" s="469"/>
      <c r="KW40" s="469"/>
      <c r="KX40" s="469"/>
      <c r="KY40" s="469"/>
      <c r="KZ40" s="469"/>
      <c r="LA40" s="469"/>
      <c r="LB40" s="469"/>
      <c r="LC40" s="469"/>
      <c r="LD40" s="469"/>
      <c r="LE40" s="469"/>
      <c r="LF40" s="469"/>
      <c r="LG40" s="469"/>
      <c r="LH40" s="469"/>
      <c r="LI40" s="469"/>
      <c r="LJ40" s="469"/>
      <c r="LK40" s="469"/>
      <c r="LL40" s="469"/>
      <c r="LM40" s="469"/>
      <c r="LN40" s="469"/>
      <c r="LO40" s="469"/>
      <c r="LP40" s="469"/>
      <c r="LQ40" s="469"/>
      <c r="LR40" s="469"/>
      <c r="LS40" s="469"/>
      <c r="LT40" s="469"/>
      <c r="LU40" s="469"/>
      <c r="LV40" s="469"/>
      <c r="LW40" s="469"/>
      <c r="LX40" s="469"/>
      <c r="LY40" s="469"/>
      <c r="LZ40" s="469"/>
      <c r="MA40" s="469"/>
      <c r="MB40" s="469"/>
      <c r="MC40" s="469"/>
      <c r="MD40" s="469"/>
      <c r="ME40" s="469"/>
      <c r="MF40" s="469"/>
      <c r="MG40" s="469"/>
      <c r="MH40" s="469"/>
      <c r="MI40" s="469"/>
      <c r="MJ40" s="469"/>
    </row>
    <row r="41" spans="1:348" s="461" customFormat="1" ht="24" customHeight="1" x14ac:dyDescent="0.15">
      <c r="A41" s="1170"/>
      <c r="B41" s="462">
        <v>98278</v>
      </c>
      <c r="C41" s="463" t="s">
        <v>1481</v>
      </c>
      <c r="D41" s="551">
        <v>3898196</v>
      </c>
      <c r="E41" s="464">
        <v>3898196</v>
      </c>
      <c r="F41" s="464">
        <f>D41-E41</f>
        <v>0</v>
      </c>
      <c r="G41" s="464">
        <v>0</v>
      </c>
      <c r="H41" s="465">
        <f>F41-G41</f>
        <v>0</v>
      </c>
      <c r="I41" s="466">
        <v>0</v>
      </c>
      <c r="J41" s="467">
        <v>0</v>
      </c>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9"/>
      <c r="BU41" s="469"/>
      <c r="BV41" s="469"/>
      <c r="BW41" s="469"/>
      <c r="BX41" s="469"/>
      <c r="BY41" s="469"/>
      <c r="BZ41" s="469"/>
      <c r="CA41" s="469"/>
      <c r="CB41" s="469"/>
      <c r="CC41" s="469"/>
      <c r="CD41" s="469"/>
      <c r="CE41" s="469"/>
      <c r="CF41" s="469"/>
      <c r="CG41" s="469"/>
      <c r="CH41" s="469"/>
      <c r="CI41" s="469"/>
      <c r="CJ41" s="469"/>
      <c r="CK41" s="469"/>
      <c r="CL41" s="469"/>
      <c r="CM41" s="469"/>
      <c r="CN41" s="469"/>
      <c r="CO41" s="469"/>
      <c r="CP41" s="469"/>
      <c r="CQ41" s="469"/>
      <c r="CR41" s="469"/>
      <c r="CS41" s="469"/>
      <c r="CT41" s="469"/>
      <c r="CU41" s="469"/>
      <c r="CV41" s="469"/>
      <c r="CW41" s="469"/>
      <c r="CX41" s="469"/>
      <c r="CY41" s="469"/>
      <c r="CZ41" s="469"/>
      <c r="DA41" s="469"/>
      <c r="DB41" s="469"/>
      <c r="DC41" s="469"/>
      <c r="DD41" s="469"/>
      <c r="DE41" s="469"/>
      <c r="DF41" s="469"/>
      <c r="DG41" s="469"/>
      <c r="DH41" s="469"/>
      <c r="DI41" s="469"/>
      <c r="DJ41" s="469"/>
      <c r="DK41" s="469"/>
      <c r="DL41" s="469"/>
      <c r="DM41" s="469"/>
      <c r="DN41" s="469"/>
      <c r="DO41" s="469"/>
      <c r="DP41" s="469"/>
      <c r="DQ41" s="469"/>
      <c r="DR41" s="469"/>
      <c r="DS41" s="469"/>
      <c r="DT41" s="469"/>
      <c r="DU41" s="469"/>
      <c r="DV41" s="469"/>
      <c r="DW41" s="469"/>
      <c r="DX41" s="469"/>
      <c r="DY41" s="469"/>
      <c r="DZ41" s="469"/>
      <c r="EA41" s="469"/>
      <c r="EB41" s="469"/>
      <c r="EC41" s="469"/>
      <c r="ED41" s="469"/>
      <c r="EE41" s="469"/>
      <c r="EF41" s="469"/>
      <c r="EG41" s="469"/>
      <c r="EH41" s="469"/>
      <c r="EI41" s="469"/>
      <c r="EJ41" s="469"/>
      <c r="EK41" s="469"/>
      <c r="EL41" s="469"/>
      <c r="EM41" s="469"/>
      <c r="EN41" s="469"/>
      <c r="EO41" s="469"/>
      <c r="EP41" s="469"/>
      <c r="EQ41" s="469"/>
      <c r="ER41" s="469"/>
      <c r="ES41" s="469"/>
      <c r="ET41" s="469"/>
      <c r="EU41" s="469"/>
      <c r="EV41" s="469"/>
      <c r="EW41" s="469"/>
      <c r="EX41" s="469"/>
      <c r="EY41" s="469"/>
      <c r="EZ41" s="469"/>
      <c r="FA41" s="469"/>
      <c r="FB41" s="469"/>
      <c r="FC41" s="469"/>
      <c r="FD41" s="469"/>
      <c r="FE41" s="469"/>
      <c r="FF41" s="469"/>
      <c r="FG41" s="469"/>
      <c r="FH41" s="469"/>
      <c r="FI41" s="469"/>
      <c r="FJ41" s="469"/>
      <c r="FK41" s="469"/>
      <c r="FL41" s="469"/>
      <c r="FM41" s="469"/>
      <c r="FN41" s="469"/>
      <c r="FO41" s="469"/>
      <c r="FP41" s="469"/>
      <c r="FQ41" s="469"/>
      <c r="FR41" s="469"/>
      <c r="FS41" s="469"/>
      <c r="FT41" s="469"/>
      <c r="FU41" s="469"/>
      <c r="FV41" s="469"/>
      <c r="FW41" s="469"/>
      <c r="FX41" s="469"/>
      <c r="FY41" s="469"/>
      <c r="FZ41" s="469"/>
      <c r="GA41" s="469"/>
      <c r="GB41" s="469"/>
      <c r="GC41" s="469"/>
      <c r="GD41" s="469"/>
      <c r="GE41" s="469"/>
      <c r="GF41" s="469"/>
      <c r="GG41" s="469"/>
      <c r="GH41" s="469"/>
      <c r="GI41" s="469"/>
      <c r="GJ41" s="469"/>
      <c r="GK41" s="469"/>
      <c r="GL41" s="469"/>
      <c r="GM41" s="469"/>
      <c r="GN41" s="469"/>
      <c r="GO41" s="469"/>
      <c r="GP41" s="469"/>
      <c r="GQ41" s="469"/>
      <c r="GR41" s="469"/>
      <c r="GS41" s="469"/>
      <c r="GT41" s="469"/>
      <c r="GU41" s="469"/>
      <c r="GV41" s="469"/>
      <c r="GW41" s="469"/>
      <c r="GX41" s="469"/>
      <c r="GY41" s="469"/>
      <c r="GZ41" s="469"/>
      <c r="HA41" s="469"/>
      <c r="HB41" s="469"/>
      <c r="HC41" s="469"/>
      <c r="HD41" s="469"/>
      <c r="HE41" s="469"/>
      <c r="HF41" s="469"/>
      <c r="HG41" s="469"/>
      <c r="HH41" s="469"/>
      <c r="HI41" s="469"/>
      <c r="HJ41" s="469"/>
      <c r="HK41" s="469"/>
      <c r="HL41" s="469"/>
      <c r="HM41" s="469"/>
      <c r="HN41" s="469"/>
      <c r="HO41" s="469"/>
      <c r="HP41" s="469"/>
      <c r="HQ41" s="469"/>
      <c r="HR41" s="469"/>
      <c r="HS41" s="469"/>
      <c r="HT41" s="469"/>
      <c r="HU41" s="469"/>
      <c r="HV41" s="469"/>
      <c r="HW41" s="469"/>
      <c r="HX41" s="469"/>
      <c r="HY41" s="469"/>
      <c r="HZ41" s="469"/>
      <c r="IA41" s="469"/>
      <c r="IB41" s="469"/>
      <c r="IC41" s="469"/>
      <c r="ID41" s="469"/>
      <c r="IE41" s="469"/>
      <c r="IF41" s="469"/>
      <c r="IG41" s="469"/>
      <c r="IH41" s="469"/>
      <c r="II41" s="469"/>
      <c r="IJ41" s="469"/>
      <c r="IK41" s="469"/>
      <c r="IL41" s="469"/>
      <c r="IM41" s="469"/>
      <c r="IN41" s="469"/>
      <c r="IO41" s="469"/>
      <c r="IP41" s="469"/>
      <c r="IQ41" s="469"/>
      <c r="IR41" s="469"/>
      <c r="IS41" s="469"/>
      <c r="IT41" s="469"/>
      <c r="IU41" s="469"/>
      <c r="IV41" s="469"/>
      <c r="IW41" s="469"/>
      <c r="IX41" s="469"/>
      <c r="IY41" s="469"/>
      <c r="IZ41" s="469"/>
      <c r="JA41" s="469"/>
      <c r="JB41" s="469"/>
      <c r="JC41" s="469"/>
      <c r="JD41" s="469"/>
      <c r="JE41" s="469"/>
      <c r="JF41" s="469"/>
      <c r="JG41" s="469"/>
      <c r="JH41" s="469"/>
      <c r="JI41" s="469"/>
      <c r="JJ41" s="469"/>
      <c r="JK41" s="469"/>
      <c r="JL41" s="469"/>
      <c r="JM41" s="469"/>
      <c r="JN41" s="469"/>
      <c r="JO41" s="469"/>
      <c r="JP41" s="469"/>
      <c r="JQ41" s="469"/>
      <c r="JR41" s="469"/>
      <c r="JS41" s="469"/>
      <c r="JT41" s="469"/>
      <c r="JU41" s="469"/>
      <c r="JV41" s="469"/>
      <c r="JW41" s="469"/>
      <c r="JX41" s="469"/>
      <c r="JY41" s="469"/>
      <c r="JZ41" s="469"/>
      <c r="KA41" s="469"/>
      <c r="KB41" s="469"/>
      <c r="KC41" s="469"/>
      <c r="KD41" s="469"/>
      <c r="KE41" s="469"/>
      <c r="KF41" s="469"/>
      <c r="KG41" s="469"/>
      <c r="KH41" s="469"/>
      <c r="KI41" s="469"/>
      <c r="KJ41" s="469"/>
      <c r="KK41" s="469"/>
      <c r="KL41" s="469"/>
      <c r="KM41" s="469"/>
      <c r="KN41" s="469"/>
      <c r="KO41" s="469"/>
      <c r="KP41" s="469"/>
      <c r="KQ41" s="469"/>
      <c r="KR41" s="469"/>
      <c r="KS41" s="469"/>
      <c r="KT41" s="469"/>
      <c r="KU41" s="469"/>
      <c r="KV41" s="469"/>
      <c r="KW41" s="469"/>
      <c r="KX41" s="469"/>
      <c r="KY41" s="469"/>
      <c r="KZ41" s="469"/>
      <c r="LA41" s="469"/>
      <c r="LB41" s="469"/>
      <c r="LC41" s="469"/>
      <c r="LD41" s="469"/>
      <c r="LE41" s="469"/>
      <c r="LF41" s="469"/>
      <c r="LG41" s="469"/>
      <c r="LH41" s="469"/>
      <c r="LI41" s="469"/>
      <c r="LJ41" s="469"/>
      <c r="LK41" s="469"/>
      <c r="LL41" s="469"/>
      <c r="LM41" s="469"/>
      <c r="LN41" s="469"/>
      <c r="LO41" s="469"/>
      <c r="LP41" s="469"/>
      <c r="LQ41" s="469"/>
      <c r="LR41" s="469"/>
      <c r="LS41" s="469"/>
      <c r="LT41" s="469"/>
      <c r="LU41" s="469"/>
      <c r="LV41" s="469"/>
      <c r="LW41" s="469"/>
      <c r="LX41" s="469"/>
      <c r="LY41" s="469"/>
      <c r="LZ41" s="469"/>
      <c r="MA41" s="469"/>
      <c r="MB41" s="469"/>
      <c r="MC41" s="469"/>
      <c r="MD41" s="469"/>
      <c r="ME41" s="469"/>
      <c r="MF41" s="469"/>
      <c r="MG41" s="469"/>
      <c r="MH41" s="469"/>
      <c r="MI41" s="469"/>
      <c r="MJ41" s="469"/>
    </row>
    <row r="42" spans="1:348" s="472" customFormat="1" ht="15.75" customHeight="1" x14ac:dyDescent="0.2">
      <c r="A42" s="554" t="s">
        <v>1482</v>
      </c>
      <c r="B42" s="555"/>
      <c r="C42" s="556"/>
      <c r="D42" s="552">
        <f>SUM(D39:D41)</f>
        <v>4128196</v>
      </c>
      <c r="E42" s="552">
        <f t="shared" ref="E42:J42" si="7">SUM(E39:E41)</f>
        <v>3961733.86</v>
      </c>
      <c r="F42" s="552">
        <f t="shared" si="7"/>
        <v>166462.14000000001</v>
      </c>
      <c r="G42" s="552">
        <f t="shared" si="7"/>
        <v>0</v>
      </c>
      <c r="H42" s="552">
        <f t="shared" si="7"/>
        <v>166462.14000000001</v>
      </c>
      <c r="I42" s="552">
        <f t="shared" si="7"/>
        <v>0</v>
      </c>
      <c r="J42" s="557">
        <f t="shared" si="7"/>
        <v>166462.14000000001</v>
      </c>
      <c r="K42" s="470"/>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1"/>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1"/>
      <c r="DR42" s="471"/>
      <c r="DS42" s="471"/>
      <c r="DT42" s="471"/>
      <c r="DU42" s="471"/>
      <c r="DV42" s="471"/>
      <c r="DW42" s="471"/>
      <c r="DX42" s="471"/>
      <c r="DY42" s="471"/>
      <c r="DZ42" s="471"/>
      <c r="EA42" s="471"/>
      <c r="EB42" s="471"/>
      <c r="EC42" s="471"/>
      <c r="ED42" s="471"/>
      <c r="EE42" s="471"/>
      <c r="EF42" s="471"/>
      <c r="EG42" s="471"/>
      <c r="EH42" s="471"/>
      <c r="EI42" s="471"/>
      <c r="EJ42" s="471"/>
      <c r="EK42" s="471"/>
      <c r="EL42" s="471"/>
      <c r="EM42" s="471"/>
      <c r="EN42" s="471"/>
      <c r="EO42" s="471"/>
      <c r="EP42" s="471"/>
      <c r="EQ42" s="471"/>
      <c r="ER42" s="471"/>
      <c r="ES42" s="471"/>
      <c r="ET42" s="471"/>
      <c r="EU42" s="471"/>
      <c r="EV42" s="471"/>
      <c r="EW42" s="471"/>
      <c r="EX42" s="471"/>
      <c r="EY42" s="471"/>
      <c r="EZ42" s="471"/>
      <c r="FA42" s="471"/>
      <c r="FB42" s="471"/>
      <c r="FC42" s="471"/>
      <c r="FD42" s="471"/>
      <c r="FE42" s="471"/>
      <c r="FF42" s="471"/>
      <c r="FG42" s="471"/>
      <c r="FH42" s="471"/>
      <c r="FI42" s="471"/>
      <c r="FJ42" s="471"/>
      <c r="FK42" s="471"/>
      <c r="FL42" s="471"/>
      <c r="FM42" s="471"/>
      <c r="FN42" s="471"/>
      <c r="FO42" s="471"/>
      <c r="FP42" s="471"/>
      <c r="FQ42" s="471"/>
      <c r="FR42" s="471"/>
      <c r="FS42" s="471"/>
      <c r="FT42" s="471"/>
      <c r="FU42" s="471"/>
      <c r="FV42" s="471"/>
      <c r="FW42" s="471"/>
      <c r="FX42" s="471"/>
      <c r="FY42" s="471"/>
      <c r="FZ42" s="471"/>
      <c r="GA42" s="471"/>
      <c r="GB42" s="471"/>
      <c r="GC42" s="471"/>
      <c r="GD42" s="471"/>
      <c r="GE42" s="471"/>
      <c r="GF42" s="471"/>
      <c r="GG42" s="471"/>
      <c r="GH42" s="471"/>
      <c r="GI42" s="471"/>
      <c r="GJ42" s="471"/>
      <c r="GK42" s="471"/>
      <c r="GL42" s="471"/>
      <c r="GM42" s="471"/>
      <c r="GN42" s="471"/>
      <c r="GO42" s="471"/>
      <c r="GP42" s="471"/>
      <c r="GQ42" s="471"/>
      <c r="GR42" s="471"/>
      <c r="GS42" s="471"/>
      <c r="GT42" s="471"/>
      <c r="GU42" s="471"/>
      <c r="GV42" s="471"/>
      <c r="GW42" s="471"/>
      <c r="GX42" s="471"/>
      <c r="GY42" s="471"/>
      <c r="GZ42" s="471"/>
      <c r="HA42" s="471"/>
      <c r="HB42" s="471"/>
      <c r="HC42" s="471"/>
      <c r="HD42" s="471"/>
      <c r="HE42" s="471"/>
      <c r="HF42" s="471"/>
      <c r="HG42" s="471"/>
      <c r="HH42" s="471"/>
      <c r="HI42" s="471"/>
      <c r="HJ42" s="471"/>
      <c r="HK42" s="471"/>
      <c r="HL42" s="471"/>
      <c r="HM42" s="471"/>
      <c r="HN42" s="471"/>
      <c r="HO42" s="471"/>
      <c r="HP42" s="471"/>
      <c r="HQ42" s="471"/>
      <c r="HR42" s="471"/>
      <c r="HS42" s="471"/>
      <c r="HT42" s="471"/>
      <c r="HU42" s="471"/>
      <c r="HV42" s="471"/>
      <c r="HW42" s="471"/>
      <c r="HX42" s="471"/>
      <c r="HY42" s="471"/>
      <c r="HZ42" s="471"/>
      <c r="IA42" s="471"/>
      <c r="IB42" s="471"/>
      <c r="IC42" s="471"/>
      <c r="ID42" s="471"/>
      <c r="IE42" s="471"/>
      <c r="IF42" s="471"/>
      <c r="IG42" s="471"/>
      <c r="IH42" s="471"/>
      <c r="II42" s="471"/>
      <c r="IJ42" s="471"/>
      <c r="IK42" s="471"/>
      <c r="IL42" s="471"/>
      <c r="IM42" s="471"/>
      <c r="IN42" s="471"/>
      <c r="IO42" s="471"/>
      <c r="IP42" s="471"/>
      <c r="IQ42" s="471"/>
      <c r="IR42" s="471"/>
      <c r="IS42" s="471"/>
      <c r="IT42" s="471"/>
      <c r="IU42" s="471"/>
      <c r="IV42" s="471"/>
      <c r="IW42" s="471"/>
      <c r="IX42" s="471"/>
      <c r="IY42" s="471"/>
      <c r="IZ42" s="471"/>
      <c r="JA42" s="471"/>
      <c r="JB42" s="471"/>
      <c r="JC42" s="471"/>
      <c r="JD42" s="471"/>
      <c r="JE42" s="471"/>
      <c r="JF42" s="471"/>
      <c r="JG42" s="471"/>
      <c r="JH42" s="471"/>
      <c r="JI42" s="471"/>
      <c r="JJ42" s="471"/>
      <c r="JK42" s="471"/>
      <c r="JL42" s="471"/>
      <c r="JM42" s="471"/>
      <c r="JN42" s="471"/>
      <c r="JO42" s="471"/>
      <c r="JP42" s="471"/>
      <c r="JQ42" s="471"/>
      <c r="JR42" s="471"/>
      <c r="JS42" s="471"/>
      <c r="JT42" s="471"/>
      <c r="JU42" s="471"/>
      <c r="JV42" s="471"/>
      <c r="JW42" s="471"/>
      <c r="JX42" s="471"/>
      <c r="JY42" s="471"/>
      <c r="JZ42" s="471"/>
      <c r="KA42" s="471"/>
      <c r="KB42" s="471"/>
      <c r="KC42" s="471"/>
      <c r="KD42" s="471"/>
      <c r="KE42" s="471"/>
      <c r="KF42" s="471"/>
      <c r="KG42" s="471"/>
      <c r="KH42" s="471"/>
      <c r="KI42" s="471"/>
      <c r="KJ42" s="471"/>
      <c r="KK42" s="471"/>
      <c r="KL42" s="471"/>
      <c r="KM42" s="471"/>
      <c r="KN42" s="471"/>
      <c r="KO42" s="471"/>
      <c r="KP42" s="471"/>
      <c r="KQ42" s="471"/>
      <c r="KR42" s="471"/>
      <c r="KS42" s="471"/>
      <c r="KT42" s="471"/>
      <c r="KU42" s="471"/>
      <c r="KV42" s="471"/>
      <c r="KW42" s="471"/>
      <c r="KX42" s="471"/>
      <c r="KY42" s="471"/>
      <c r="KZ42" s="471"/>
      <c r="LA42" s="471"/>
      <c r="LB42" s="471"/>
      <c r="LC42" s="471"/>
      <c r="LD42" s="471"/>
      <c r="LE42" s="471"/>
      <c r="LF42" s="471"/>
      <c r="LG42" s="471"/>
      <c r="LH42" s="471"/>
      <c r="LI42" s="471"/>
      <c r="LJ42" s="471"/>
      <c r="LK42" s="471"/>
      <c r="LL42" s="471"/>
      <c r="LM42" s="471"/>
      <c r="LN42" s="471"/>
      <c r="LO42" s="471"/>
      <c r="LP42" s="471"/>
      <c r="LQ42" s="471"/>
      <c r="LR42" s="471"/>
      <c r="LS42" s="471"/>
      <c r="LT42" s="471"/>
      <c r="LU42" s="471"/>
      <c r="LV42" s="471"/>
      <c r="LW42" s="471"/>
      <c r="LX42" s="471"/>
      <c r="LY42" s="471"/>
      <c r="LZ42" s="471"/>
      <c r="MA42" s="471"/>
      <c r="MB42" s="471"/>
      <c r="MC42" s="471"/>
      <c r="MD42" s="471"/>
      <c r="ME42" s="471"/>
      <c r="MF42" s="471"/>
      <c r="MG42" s="471"/>
      <c r="MH42" s="471"/>
      <c r="MI42" s="471"/>
      <c r="MJ42" s="471"/>
    </row>
    <row r="43" spans="1:348" s="478" customFormat="1" ht="24" customHeight="1" x14ac:dyDescent="0.15">
      <c r="A43" s="1170" t="s">
        <v>1483</v>
      </c>
      <c r="B43" s="462">
        <v>14032</v>
      </c>
      <c r="C43" s="463" t="s">
        <v>1484</v>
      </c>
      <c r="D43" s="551">
        <v>238500</v>
      </c>
      <c r="E43" s="474">
        <v>61660</v>
      </c>
      <c r="F43" s="475">
        <f>D43-E43</f>
        <v>176840</v>
      </c>
      <c r="G43" s="474">
        <v>176840</v>
      </c>
      <c r="H43" s="465">
        <f>F43-G43</f>
        <v>0</v>
      </c>
      <c r="I43" s="474">
        <v>0</v>
      </c>
      <c r="J43" s="476">
        <v>0</v>
      </c>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477"/>
      <c r="BV43" s="477"/>
      <c r="BW43" s="477"/>
      <c r="BX43" s="477"/>
      <c r="BY43" s="477"/>
      <c r="BZ43" s="477"/>
      <c r="CA43" s="477"/>
      <c r="CB43" s="477"/>
      <c r="CC43" s="477"/>
      <c r="CD43" s="477"/>
      <c r="CE43" s="477"/>
      <c r="CF43" s="477"/>
      <c r="CG43" s="477"/>
      <c r="CH43" s="477"/>
      <c r="CI43" s="477"/>
      <c r="CJ43" s="477"/>
      <c r="CK43" s="477"/>
      <c r="CL43" s="477"/>
      <c r="CM43" s="477"/>
      <c r="CN43" s="477"/>
      <c r="CO43" s="477"/>
      <c r="CP43" s="477"/>
      <c r="CQ43" s="477"/>
      <c r="CR43" s="477"/>
      <c r="CS43" s="477"/>
      <c r="CT43" s="477"/>
      <c r="CU43" s="477"/>
      <c r="CV43" s="477"/>
      <c r="CW43" s="477"/>
      <c r="CX43" s="477"/>
      <c r="CY43" s="477"/>
      <c r="CZ43" s="477"/>
      <c r="DA43" s="477"/>
      <c r="DB43" s="477"/>
      <c r="DC43" s="477"/>
      <c r="DD43" s="477"/>
      <c r="DE43" s="477"/>
      <c r="DF43" s="477"/>
      <c r="DG43" s="477"/>
      <c r="DH43" s="477"/>
      <c r="DI43" s="477"/>
      <c r="DJ43" s="477"/>
      <c r="DK43" s="477"/>
      <c r="DL43" s="477"/>
      <c r="DM43" s="477"/>
      <c r="DN43" s="477"/>
      <c r="DO43" s="477"/>
      <c r="DP43" s="477"/>
      <c r="DQ43" s="477"/>
      <c r="DR43" s="477"/>
      <c r="DS43" s="477"/>
      <c r="DT43" s="477"/>
      <c r="DU43" s="477"/>
      <c r="DV43" s="477"/>
      <c r="DW43" s="477"/>
      <c r="DX43" s="477"/>
      <c r="DY43" s="477"/>
      <c r="DZ43" s="477"/>
      <c r="EA43" s="477"/>
      <c r="EB43" s="477"/>
      <c r="EC43" s="477"/>
      <c r="ED43" s="477"/>
      <c r="EE43" s="477"/>
      <c r="EF43" s="477"/>
      <c r="EG43" s="477"/>
      <c r="EH43" s="477"/>
      <c r="EI43" s="477"/>
      <c r="EJ43" s="477"/>
      <c r="EK43" s="477"/>
      <c r="EL43" s="477"/>
      <c r="EM43" s="477"/>
      <c r="EN43" s="477"/>
      <c r="EO43" s="477"/>
      <c r="EP43" s="477"/>
      <c r="EQ43" s="477"/>
      <c r="ER43" s="477"/>
      <c r="ES43" s="477"/>
      <c r="ET43" s="477"/>
      <c r="EU43" s="477"/>
      <c r="EV43" s="477"/>
      <c r="EW43" s="477"/>
      <c r="EX43" s="477"/>
      <c r="EY43" s="477"/>
      <c r="EZ43" s="477"/>
      <c r="FA43" s="477"/>
      <c r="FB43" s="477"/>
      <c r="FC43" s="477"/>
      <c r="FD43" s="477"/>
      <c r="FE43" s="477"/>
      <c r="FF43" s="477"/>
      <c r="FG43" s="477"/>
      <c r="FH43" s="477"/>
      <c r="FI43" s="477"/>
      <c r="FJ43" s="477"/>
      <c r="FK43" s="477"/>
      <c r="FL43" s="477"/>
      <c r="FM43" s="477"/>
      <c r="FN43" s="477"/>
      <c r="FO43" s="477"/>
      <c r="FP43" s="477"/>
      <c r="FQ43" s="477"/>
      <c r="FR43" s="477"/>
      <c r="FS43" s="477"/>
      <c r="FT43" s="477"/>
      <c r="FU43" s="477"/>
      <c r="FV43" s="477"/>
      <c r="FW43" s="477"/>
      <c r="FX43" s="477"/>
      <c r="FY43" s="477"/>
      <c r="FZ43" s="477"/>
      <c r="GA43" s="477"/>
      <c r="GB43" s="477"/>
      <c r="GC43" s="477"/>
      <c r="GD43" s="477"/>
      <c r="GE43" s="477"/>
      <c r="GF43" s="477"/>
      <c r="GG43" s="477"/>
      <c r="GH43" s="477"/>
      <c r="GI43" s="477"/>
      <c r="GJ43" s="477"/>
      <c r="GK43" s="477"/>
      <c r="GL43" s="477"/>
      <c r="GM43" s="477"/>
      <c r="GN43" s="477"/>
      <c r="GO43" s="477"/>
      <c r="GP43" s="477"/>
      <c r="GQ43" s="477"/>
      <c r="GR43" s="477"/>
      <c r="GS43" s="477"/>
      <c r="GT43" s="477"/>
      <c r="GU43" s="477"/>
      <c r="GV43" s="477"/>
      <c r="GW43" s="477"/>
      <c r="GX43" s="477"/>
      <c r="GY43" s="477"/>
      <c r="GZ43" s="477"/>
      <c r="HA43" s="477"/>
      <c r="HB43" s="477"/>
      <c r="HC43" s="477"/>
      <c r="HD43" s="477"/>
      <c r="HE43" s="477"/>
      <c r="HF43" s="477"/>
      <c r="HG43" s="477"/>
      <c r="HH43" s="477"/>
      <c r="HI43" s="477"/>
      <c r="HJ43" s="477"/>
      <c r="HK43" s="477"/>
      <c r="HL43" s="477"/>
      <c r="HM43" s="477"/>
      <c r="HN43" s="477"/>
      <c r="HO43" s="477"/>
      <c r="HP43" s="477"/>
      <c r="HQ43" s="477"/>
      <c r="HR43" s="477"/>
      <c r="HS43" s="477"/>
      <c r="HT43" s="477"/>
      <c r="HU43" s="477"/>
      <c r="HV43" s="477"/>
      <c r="HW43" s="477"/>
      <c r="HX43" s="477"/>
      <c r="HY43" s="477"/>
      <c r="HZ43" s="477"/>
      <c r="IA43" s="477"/>
      <c r="IB43" s="477"/>
      <c r="IC43" s="477"/>
      <c r="ID43" s="477"/>
      <c r="IE43" s="477"/>
      <c r="IF43" s="477"/>
      <c r="IG43" s="477"/>
      <c r="IH43" s="477"/>
      <c r="II43" s="477"/>
      <c r="IJ43" s="477"/>
      <c r="IK43" s="477"/>
      <c r="IL43" s="477"/>
      <c r="IM43" s="477"/>
      <c r="IN43" s="477"/>
      <c r="IO43" s="477"/>
      <c r="IP43" s="477"/>
      <c r="IQ43" s="477"/>
      <c r="IR43" s="477"/>
      <c r="IS43" s="477"/>
      <c r="IT43" s="477"/>
      <c r="IU43" s="477"/>
      <c r="IV43" s="477"/>
      <c r="IW43" s="477"/>
      <c r="IX43" s="477"/>
      <c r="IY43" s="477"/>
      <c r="IZ43" s="477"/>
      <c r="JA43" s="477"/>
      <c r="JB43" s="477"/>
      <c r="JC43" s="477"/>
      <c r="JD43" s="477"/>
      <c r="JE43" s="477"/>
      <c r="JF43" s="477"/>
      <c r="JG43" s="477"/>
      <c r="JH43" s="477"/>
      <c r="JI43" s="477"/>
      <c r="JJ43" s="477"/>
      <c r="JK43" s="477"/>
      <c r="JL43" s="477"/>
      <c r="JM43" s="477"/>
      <c r="JN43" s="477"/>
      <c r="JO43" s="477"/>
      <c r="JP43" s="477"/>
      <c r="JQ43" s="477"/>
      <c r="JR43" s="477"/>
      <c r="JS43" s="477"/>
      <c r="JT43" s="477"/>
      <c r="JU43" s="477"/>
      <c r="JV43" s="477"/>
      <c r="JW43" s="477"/>
      <c r="JX43" s="477"/>
      <c r="JY43" s="477"/>
      <c r="JZ43" s="477"/>
      <c r="KA43" s="477"/>
      <c r="KB43" s="477"/>
      <c r="KC43" s="477"/>
      <c r="KD43" s="477"/>
      <c r="KE43" s="477"/>
      <c r="KF43" s="477"/>
      <c r="KG43" s="477"/>
      <c r="KH43" s="477"/>
      <c r="KI43" s="477"/>
      <c r="KJ43" s="477"/>
      <c r="KK43" s="477"/>
      <c r="KL43" s="477"/>
      <c r="KM43" s="477"/>
      <c r="KN43" s="477"/>
      <c r="KO43" s="477"/>
      <c r="KP43" s="477"/>
      <c r="KQ43" s="477"/>
      <c r="KR43" s="477"/>
      <c r="KS43" s="477"/>
      <c r="KT43" s="477"/>
      <c r="KU43" s="477"/>
      <c r="KV43" s="477"/>
      <c r="KW43" s="477"/>
      <c r="KX43" s="477"/>
      <c r="KY43" s="477"/>
      <c r="KZ43" s="477"/>
      <c r="LA43" s="477"/>
      <c r="LB43" s="477"/>
      <c r="LC43" s="477"/>
      <c r="LD43" s="477"/>
      <c r="LE43" s="477"/>
      <c r="LF43" s="477"/>
      <c r="LG43" s="477"/>
      <c r="LH43" s="477"/>
      <c r="LI43" s="477"/>
      <c r="LJ43" s="477"/>
      <c r="LK43" s="477"/>
      <c r="LL43" s="477"/>
      <c r="LM43" s="477"/>
      <c r="LN43" s="477"/>
      <c r="LO43" s="477"/>
      <c r="LP43" s="477"/>
      <c r="LQ43" s="477"/>
      <c r="LR43" s="477"/>
      <c r="LS43" s="477"/>
      <c r="LT43" s="477"/>
      <c r="LU43" s="477"/>
      <c r="LV43" s="477"/>
      <c r="LW43" s="477"/>
      <c r="LX43" s="477"/>
      <c r="LY43" s="477"/>
      <c r="LZ43" s="477"/>
      <c r="MA43" s="477"/>
      <c r="MB43" s="477"/>
      <c r="MC43" s="477"/>
      <c r="MD43" s="477"/>
      <c r="ME43" s="477"/>
      <c r="MF43" s="477"/>
      <c r="MG43" s="477"/>
      <c r="MH43" s="477"/>
      <c r="MI43" s="477"/>
      <c r="MJ43" s="477"/>
    </row>
    <row r="44" spans="1:348" s="478" customFormat="1" ht="34.5" customHeight="1" x14ac:dyDescent="0.15">
      <c r="A44" s="1170"/>
      <c r="B44" s="462">
        <v>14034</v>
      </c>
      <c r="C44" s="463" t="s">
        <v>1485</v>
      </c>
      <c r="D44" s="551">
        <v>4570000</v>
      </c>
      <c r="E44" s="474">
        <v>0</v>
      </c>
      <c r="F44" s="475">
        <f>D44-E44</f>
        <v>4570000</v>
      </c>
      <c r="G44" s="474">
        <v>3406585</v>
      </c>
      <c r="H44" s="465">
        <f>F44-G44</f>
        <v>1163415</v>
      </c>
      <c r="I44" s="474">
        <v>0</v>
      </c>
      <c r="J44" s="476">
        <v>1163415</v>
      </c>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7"/>
      <c r="DY44" s="477"/>
      <c r="DZ44" s="477"/>
      <c r="EA44" s="477"/>
      <c r="EB44" s="477"/>
      <c r="EC44" s="477"/>
      <c r="ED44" s="477"/>
      <c r="EE44" s="477"/>
      <c r="EF44" s="477"/>
      <c r="EG44" s="477"/>
      <c r="EH44" s="477"/>
      <c r="EI44" s="477"/>
      <c r="EJ44" s="477"/>
      <c r="EK44" s="477"/>
      <c r="EL44" s="477"/>
      <c r="EM44" s="477"/>
      <c r="EN44" s="477"/>
      <c r="EO44" s="477"/>
      <c r="EP44" s="477"/>
      <c r="EQ44" s="477"/>
      <c r="ER44" s="477"/>
      <c r="ES44" s="477"/>
      <c r="ET44" s="477"/>
      <c r="EU44" s="477"/>
      <c r="EV44" s="477"/>
      <c r="EW44" s="477"/>
      <c r="EX44" s="477"/>
      <c r="EY44" s="477"/>
      <c r="EZ44" s="477"/>
      <c r="FA44" s="477"/>
      <c r="FB44" s="477"/>
      <c r="FC44" s="477"/>
      <c r="FD44" s="477"/>
      <c r="FE44" s="477"/>
      <c r="FF44" s="477"/>
      <c r="FG44" s="477"/>
      <c r="FH44" s="477"/>
      <c r="FI44" s="477"/>
      <c r="FJ44" s="477"/>
      <c r="FK44" s="477"/>
      <c r="FL44" s="477"/>
      <c r="FM44" s="477"/>
      <c r="FN44" s="477"/>
      <c r="FO44" s="477"/>
      <c r="FP44" s="477"/>
      <c r="FQ44" s="477"/>
      <c r="FR44" s="477"/>
      <c r="FS44" s="477"/>
      <c r="FT44" s="477"/>
      <c r="FU44" s="477"/>
      <c r="FV44" s="477"/>
      <c r="FW44" s="477"/>
      <c r="FX44" s="477"/>
      <c r="FY44" s="477"/>
      <c r="FZ44" s="477"/>
      <c r="GA44" s="477"/>
      <c r="GB44" s="477"/>
      <c r="GC44" s="477"/>
      <c r="GD44" s="477"/>
      <c r="GE44" s="477"/>
      <c r="GF44" s="477"/>
      <c r="GG44" s="477"/>
      <c r="GH44" s="477"/>
      <c r="GI44" s="477"/>
      <c r="GJ44" s="477"/>
      <c r="GK44" s="477"/>
      <c r="GL44" s="477"/>
      <c r="GM44" s="477"/>
      <c r="GN44" s="477"/>
      <c r="GO44" s="477"/>
      <c r="GP44" s="477"/>
      <c r="GQ44" s="477"/>
      <c r="GR44" s="477"/>
      <c r="GS44" s="477"/>
      <c r="GT44" s="477"/>
      <c r="GU44" s="477"/>
      <c r="GV44" s="477"/>
      <c r="GW44" s="477"/>
      <c r="GX44" s="477"/>
      <c r="GY44" s="477"/>
      <c r="GZ44" s="477"/>
      <c r="HA44" s="477"/>
      <c r="HB44" s="477"/>
      <c r="HC44" s="477"/>
      <c r="HD44" s="477"/>
      <c r="HE44" s="477"/>
      <c r="HF44" s="477"/>
      <c r="HG44" s="477"/>
      <c r="HH44" s="477"/>
      <c r="HI44" s="477"/>
      <c r="HJ44" s="477"/>
      <c r="HK44" s="477"/>
      <c r="HL44" s="477"/>
      <c r="HM44" s="477"/>
      <c r="HN44" s="477"/>
      <c r="HO44" s="477"/>
      <c r="HP44" s="477"/>
      <c r="HQ44" s="477"/>
      <c r="HR44" s="477"/>
      <c r="HS44" s="477"/>
      <c r="HT44" s="477"/>
      <c r="HU44" s="477"/>
      <c r="HV44" s="477"/>
      <c r="HW44" s="477"/>
      <c r="HX44" s="477"/>
      <c r="HY44" s="477"/>
      <c r="HZ44" s="477"/>
      <c r="IA44" s="477"/>
      <c r="IB44" s="477"/>
      <c r="IC44" s="477"/>
      <c r="ID44" s="477"/>
      <c r="IE44" s="477"/>
      <c r="IF44" s="477"/>
      <c r="IG44" s="477"/>
      <c r="IH44" s="477"/>
      <c r="II44" s="477"/>
      <c r="IJ44" s="477"/>
      <c r="IK44" s="477"/>
      <c r="IL44" s="477"/>
      <c r="IM44" s="477"/>
      <c r="IN44" s="477"/>
      <c r="IO44" s="477"/>
      <c r="IP44" s="477"/>
      <c r="IQ44" s="477"/>
      <c r="IR44" s="477"/>
      <c r="IS44" s="477"/>
      <c r="IT44" s="477"/>
      <c r="IU44" s="477"/>
      <c r="IV44" s="477"/>
      <c r="IW44" s="477"/>
      <c r="IX44" s="477"/>
      <c r="IY44" s="477"/>
      <c r="IZ44" s="477"/>
      <c r="JA44" s="477"/>
      <c r="JB44" s="477"/>
      <c r="JC44" s="477"/>
      <c r="JD44" s="477"/>
      <c r="JE44" s="477"/>
      <c r="JF44" s="477"/>
      <c r="JG44" s="477"/>
      <c r="JH44" s="477"/>
      <c r="JI44" s="477"/>
      <c r="JJ44" s="477"/>
      <c r="JK44" s="477"/>
      <c r="JL44" s="477"/>
      <c r="JM44" s="477"/>
      <c r="JN44" s="477"/>
      <c r="JO44" s="477"/>
      <c r="JP44" s="477"/>
      <c r="JQ44" s="477"/>
      <c r="JR44" s="477"/>
      <c r="JS44" s="477"/>
      <c r="JT44" s="477"/>
      <c r="JU44" s="477"/>
      <c r="JV44" s="477"/>
      <c r="JW44" s="477"/>
      <c r="JX44" s="477"/>
      <c r="JY44" s="477"/>
      <c r="JZ44" s="477"/>
      <c r="KA44" s="477"/>
      <c r="KB44" s="477"/>
      <c r="KC44" s="477"/>
      <c r="KD44" s="477"/>
      <c r="KE44" s="477"/>
      <c r="KF44" s="477"/>
      <c r="KG44" s="477"/>
      <c r="KH44" s="477"/>
      <c r="KI44" s="477"/>
      <c r="KJ44" s="477"/>
      <c r="KK44" s="477"/>
      <c r="KL44" s="477"/>
      <c r="KM44" s="477"/>
      <c r="KN44" s="477"/>
      <c r="KO44" s="477"/>
      <c r="KP44" s="477"/>
      <c r="KQ44" s="477"/>
      <c r="KR44" s="477"/>
      <c r="KS44" s="477"/>
      <c r="KT44" s="477"/>
      <c r="KU44" s="477"/>
      <c r="KV44" s="477"/>
      <c r="KW44" s="477"/>
      <c r="KX44" s="477"/>
      <c r="KY44" s="477"/>
      <c r="KZ44" s="477"/>
      <c r="LA44" s="477"/>
      <c r="LB44" s="477"/>
      <c r="LC44" s="477"/>
      <c r="LD44" s="477"/>
      <c r="LE44" s="477"/>
      <c r="LF44" s="477"/>
      <c r="LG44" s="477"/>
      <c r="LH44" s="477"/>
      <c r="LI44" s="477"/>
      <c r="LJ44" s="477"/>
      <c r="LK44" s="477"/>
      <c r="LL44" s="477"/>
      <c r="LM44" s="477"/>
      <c r="LN44" s="477"/>
      <c r="LO44" s="477"/>
      <c r="LP44" s="477"/>
      <c r="LQ44" s="477"/>
      <c r="LR44" s="477"/>
      <c r="LS44" s="477"/>
      <c r="LT44" s="477"/>
      <c r="LU44" s="477"/>
      <c r="LV44" s="477"/>
      <c r="LW44" s="477"/>
      <c r="LX44" s="477"/>
      <c r="LY44" s="477"/>
      <c r="LZ44" s="477"/>
      <c r="MA44" s="477"/>
      <c r="MB44" s="477"/>
      <c r="MC44" s="477"/>
      <c r="MD44" s="477"/>
      <c r="ME44" s="477"/>
      <c r="MF44" s="477"/>
      <c r="MG44" s="477"/>
      <c r="MH44" s="477"/>
      <c r="MI44" s="477"/>
      <c r="MJ44" s="477"/>
    </row>
    <row r="45" spans="1:348" s="472" customFormat="1" ht="15.75" customHeight="1" x14ac:dyDescent="0.2">
      <c r="A45" s="554" t="s">
        <v>1486</v>
      </c>
      <c r="B45" s="555"/>
      <c r="C45" s="556"/>
      <c r="D45" s="552">
        <f>SUM(D43:D44)</f>
        <v>4808500</v>
      </c>
      <c r="E45" s="552">
        <f t="shared" ref="E45:J45" si="8">SUM(E43:E44)</f>
        <v>61660</v>
      </c>
      <c r="F45" s="552">
        <f t="shared" si="8"/>
        <v>4746840</v>
      </c>
      <c r="G45" s="552">
        <f t="shared" si="8"/>
        <v>3583425</v>
      </c>
      <c r="H45" s="552">
        <f t="shared" si="8"/>
        <v>1163415</v>
      </c>
      <c r="I45" s="552">
        <f t="shared" si="8"/>
        <v>0</v>
      </c>
      <c r="J45" s="557">
        <f t="shared" si="8"/>
        <v>1163415</v>
      </c>
      <c r="K45" s="470"/>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71"/>
      <c r="DM45" s="471"/>
      <c r="DN45" s="471"/>
      <c r="DO45" s="471"/>
      <c r="DP45" s="471"/>
      <c r="DQ45" s="471"/>
      <c r="DR45" s="471"/>
      <c r="DS45" s="471"/>
      <c r="DT45" s="471"/>
      <c r="DU45" s="471"/>
      <c r="DV45" s="471"/>
      <c r="DW45" s="471"/>
      <c r="DX45" s="471"/>
      <c r="DY45" s="471"/>
      <c r="DZ45" s="471"/>
      <c r="EA45" s="471"/>
      <c r="EB45" s="471"/>
      <c r="EC45" s="471"/>
      <c r="ED45" s="471"/>
      <c r="EE45" s="471"/>
      <c r="EF45" s="471"/>
      <c r="EG45" s="471"/>
      <c r="EH45" s="471"/>
      <c r="EI45" s="471"/>
      <c r="EJ45" s="471"/>
      <c r="EK45" s="471"/>
      <c r="EL45" s="471"/>
      <c r="EM45" s="471"/>
      <c r="EN45" s="471"/>
      <c r="EO45" s="471"/>
      <c r="EP45" s="471"/>
      <c r="EQ45" s="471"/>
      <c r="ER45" s="471"/>
      <c r="ES45" s="471"/>
      <c r="ET45" s="471"/>
      <c r="EU45" s="471"/>
      <c r="EV45" s="471"/>
      <c r="EW45" s="471"/>
      <c r="EX45" s="471"/>
      <c r="EY45" s="471"/>
      <c r="EZ45" s="471"/>
      <c r="FA45" s="471"/>
      <c r="FB45" s="471"/>
      <c r="FC45" s="471"/>
      <c r="FD45" s="471"/>
      <c r="FE45" s="471"/>
      <c r="FF45" s="471"/>
      <c r="FG45" s="471"/>
      <c r="FH45" s="471"/>
      <c r="FI45" s="471"/>
      <c r="FJ45" s="471"/>
      <c r="FK45" s="471"/>
      <c r="FL45" s="471"/>
      <c r="FM45" s="471"/>
      <c r="FN45" s="471"/>
      <c r="FO45" s="471"/>
      <c r="FP45" s="471"/>
      <c r="FQ45" s="471"/>
      <c r="FR45" s="471"/>
      <c r="FS45" s="471"/>
      <c r="FT45" s="471"/>
      <c r="FU45" s="471"/>
      <c r="FV45" s="471"/>
      <c r="FW45" s="471"/>
      <c r="FX45" s="471"/>
      <c r="FY45" s="471"/>
      <c r="FZ45" s="471"/>
      <c r="GA45" s="471"/>
      <c r="GB45" s="471"/>
      <c r="GC45" s="471"/>
      <c r="GD45" s="471"/>
      <c r="GE45" s="471"/>
      <c r="GF45" s="471"/>
      <c r="GG45" s="471"/>
      <c r="GH45" s="471"/>
      <c r="GI45" s="471"/>
      <c r="GJ45" s="471"/>
      <c r="GK45" s="471"/>
      <c r="GL45" s="471"/>
      <c r="GM45" s="471"/>
      <c r="GN45" s="471"/>
      <c r="GO45" s="471"/>
      <c r="GP45" s="471"/>
      <c r="GQ45" s="471"/>
      <c r="GR45" s="471"/>
      <c r="GS45" s="471"/>
      <c r="GT45" s="471"/>
      <c r="GU45" s="471"/>
      <c r="GV45" s="471"/>
      <c r="GW45" s="471"/>
      <c r="GX45" s="471"/>
      <c r="GY45" s="471"/>
      <c r="GZ45" s="471"/>
      <c r="HA45" s="471"/>
      <c r="HB45" s="471"/>
      <c r="HC45" s="471"/>
      <c r="HD45" s="471"/>
      <c r="HE45" s="471"/>
      <c r="HF45" s="471"/>
      <c r="HG45" s="471"/>
      <c r="HH45" s="471"/>
      <c r="HI45" s="471"/>
      <c r="HJ45" s="471"/>
      <c r="HK45" s="471"/>
      <c r="HL45" s="471"/>
      <c r="HM45" s="471"/>
      <c r="HN45" s="471"/>
      <c r="HO45" s="471"/>
      <c r="HP45" s="471"/>
      <c r="HQ45" s="471"/>
      <c r="HR45" s="471"/>
      <c r="HS45" s="471"/>
      <c r="HT45" s="471"/>
      <c r="HU45" s="471"/>
      <c r="HV45" s="471"/>
      <c r="HW45" s="471"/>
      <c r="HX45" s="471"/>
      <c r="HY45" s="471"/>
      <c r="HZ45" s="471"/>
      <c r="IA45" s="471"/>
      <c r="IB45" s="471"/>
      <c r="IC45" s="471"/>
      <c r="ID45" s="471"/>
      <c r="IE45" s="471"/>
      <c r="IF45" s="471"/>
      <c r="IG45" s="471"/>
      <c r="IH45" s="471"/>
      <c r="II45" s="471"/>
      <c r="IJ45" s="471"/>
      <c r="IK45" s="471"/>
      <c r="IL45" s="471"/>
      <c r="IM45" s="471"/>
      <c r="IN45" s="471"/>
      <c r="IO45" s="471"/>
      <c r="IP45" s="471"/>
      <c r="IQ45" s="471"/>
      <c r="IR45" s="471"/>
      <c r="IS45" s="471"/>
      <c r="IT45" s="471"/>
      <c r="IU45" s="471"/>
      <c r="IV45" s="471"/>
      <c r="IW45" s="471"/>
      <c r="IX45" s="471"/>
      <c r="IY45" s="471"/>
      <c r="IZ45" s="471"/>
      <c r="JA45" s="471"/>
      <c r="JB45" s="471"/>
      <c r="JC45" s="471"/>
      <c r="JD45" s="471"/>
      <c r="JE45" s="471"/>
      <c r="JF45" s="471"/>
      <c r="JG45" s="471"/>
      <c r="JH45" s="471"/>
      <c r="JI45" s="471"/>
      <c r="JJ45" s="471"/>
      <c r="JK45" s="471"/>
      <c r="JL45" s="471"/>
      <c r="JM45" s="471"/>
      <c r="JN45" s="471"/>
      <c r="JO45" s="471"/>
      <c r="JP45" s="471"/>
      <c r="JQ45" s="471"/>
      <c r="JR45" s="471"/>
      <c r="JS45" s="471"/>
      <c r="JT45" s="471"/>
      <c r="JU45" s="471"/>
      <c r="JV45" s="471"/>
      <c r="JW45" s="471"/>
      <c r="JX45" s="471"/>
      <c r="JY45" s="471"/>
      <c r="JZ45" s="471"/>
      <c r="KA45" s="471"/>
      <c r="KB45" s="471"/>
      <c r="KC45" s="471"/>
      <c r="KD45" s="471"/>
      <c r="KE45" s="471"/>
      <c r="KF45" s="471"/>
      <c r="KG45" s="471"/>
      <c r="KH45" s="471"/>
      <c r="KI45" s="471"/>
      <c r="KJ45" s="471"/>
      <c r="KK45" s="471"/>
      <c r="KL45" s="471"/>
      <c r="KM45" s="471"/>
      <c r="KN45" s="471"/>
      <c r="KO45" s="471"/>
      <c r="KP45" s="471"/>
      <c r="KQ45" s="471"/>
      <c r="KR45" s="471"/>
      <c r="KS45" s="471"/>
      <c r="KT45" s="471"/>
      <c r="KU45" s="471"/>
      <c r="KV45" s="471"/>
      <c r="KW45" s="471"/>
      <c r="KX45" s="471"/>
      <c r="KY45" s="471"/>
      <c r="KZ45" s="471"/>
      <c r="LA45" s="471"/>
      <c r="LB45" s="471"/>
      <c r="LC45" s="471"/>
      <c r="LD45" s="471"/>
      <c r="LE45" s="471"/>
      <c r="LF45" s="471"/>
      <c r="LG45" s="471"/>
      <c r="LH45" s="471"/>
      <c r="LI45" s="471"/>
      <c r="LJ45" s="471"/>
      <c r="LK45" s="471"/>
      <c r="LL45" s="471"/>
      <c r="LM45" s="471"/>
      <c r="LN45" s="471"/>
      <c r="LO45" s="471"/>
      <c r="LP45" s="471"/>
      <c r="LQ45" s="471"/>
      <c r="LR45" s="471"/>
      <c r="LS45" s="471"/>
      <c r="LT45" s="471"/>
      <c r="LU45" s="471"/>
      <c r="LV45" s="471"/>
      <c r="LW45" s="471"/>
      <c r="LX45" s="471"/>
      <c r="LY45" s="471"/>
      <c r="LZ45" s="471"/>
      <c r="MA45" s="471"/>
      <c r="MB45" s="471"/>
      <c r="MC45" s="471"/>
      <c r="MD45" s="471"/>
      <c r="ME45" s="471"/>
      <c r="MF45" s="471"/>
      <c r="MG45" s="471"/>
      <c r="MH45" s="471"/>
      <c r="MI45" s="471"/>
      <c r="MJ45" s="471"/>
    </row>
    <row r="46" spans="1:348" s="461" customFormat="1" ht="24" customHeight="1" x14ac:dyDescent="0.15">
      <c r="A46" s="1171" t="s">
        <v>1487</v>
      </c>
      <c r="B46" s="462">
        <v>17054</v>
      </c>
      <c r="C46" s="463" t="s">
        <v>1488</v>
      </c>
      <c r="D46" s="551">
        <v>65736</v>
      </c>
      <c r="E46" s="464">
        <v>65736</v>
      </c>
      <c r="F46" s="464">
        <f>D46-E46</f>
        <v>0</v>
      </c>
      <c r="G46" s="464">
        <v>0</v>
      </c>
      <c r="H46" s="465">
        <f>F46-G46</f>
        <v>0</v>
      </c>
      <c r="I46" s="466">
        <v>0</v>
      </c>
      <c r="J46" s="467">
        <v>0</v>
      </c>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c r="DJ46" s="469"/>
      <c r="DK46" s="469"/>
      <c r="DL46" s="469"/>
      <c r="DM46" s="469"/>
      <c r="DN46" s="469"/>
      <c r="DO46" s="469"/>
      <c r="DP46" s="469"/>
      <c r="DQ46" s="469"/>
      <c r="DR46" s="469"/>
      <c r="DS46" s="469"/>
      <c r="DT46" s="469"/>
      <c r="DU46" s="469"/>
      <c r="DV46" s="469"/>
      <c r="DW46" s="469"/>
      <c r="DX46" s="469"/>
      <c r="DY46" s="469"/>
      <c r="DZ46" s="469"/>
      <c r="EA46" s="469"/>
      <c r="EB46" s="469"/>
      <c r="EC46" s="469"/>
      <c r="ED46" s="469"/>
      <c r="EE46" s="469"/>
      <c r="EF46" s="469"/>
      <c r="EG46" s="469"/>
      <c r="EH46" s="469"/>
      <c r="EI46" s="469"/>
      <c r="EJ46" s="469"/>
      <c r="EK46" s="469"/>
      <c r="EL46" s="469"/>
      <c r="EM46" s="469"/>
      <c r="EN46" s="469"/>
      <c r="EO46" s="469"/>
      <c r="EP46" s="469"/>
      <c r="EQ46" s="469"/>
      <c r="ER46" s="469"/>
      <c r="ES46" s="469"/>
      <c r="ET46" s="469"/>
      <c r="EU46" s="469"/>
      <c r="EV46" s="469"/>
      <c r="EW46" s="469"/>
      <c r="EX46" s="469"/>
      <c r="EY46" s="469"/>
      <c r="EZ46" s="469"/>
      <c r="FA46" s="469"/>
      <c r="FB46" s="469"/>
      <c r="FC46" s="469"/>
      <c r="FD46" s="469"/>
      <c r="FE46" s="469"/>
      <c r="FF46" s="469"/>
      <c r="FG46" s="469"/>
      <c r="FH46" s="469"/>
      <c r="FI46" s="469"/>
      <c r="FJ46" s="469"/>
      <c r="FK46" s="469"/>
      <c r="FL46" s="469"/>
      <c r="FM46" s="469"/>
      <c r="FN46" s="469"/>
      <c r="FO46" s="469"/>
      <c r="FP46" s="469"/>
      <c r="FQ46" s="469"/>
      <c r="FR46" s="469"/>
      <c r="FS46" s="469"/>
      <c r="FT46" s="469"/>
      <c r="FU46" s="469"/>
      <c r="FV46" s="469"/>
      <c r="FW46" s="469"/>
      <c r="FX46" s="469"/>
      <c r="FY46" s="469"/>
      <c r="FZ46" s="469"/>
      <c r="GA46" s="469"/>
      <c r="GB46" s="469"/>
      <c r="GC46" s="469"/>
      <c r="GD46" s="469"/>
      <c r="GE46" s="469"/>
      <c r="GF46" s="469"/>
      <c r="GG46" s="469"/>
      <c r="GH46" s="469"/>
      <c r="GI46" s="469"/>
      <c r="GJ46" s="469"/>
      <c r="GK46" s="469"/>
      <c r="GL46" s="469"/>
      <c r="GM46" s="469"/>
      <c r="GN46" s="469"/>
      <c r="GO46" s="469"/>
      <c r="GP46" s="469"/>
      <c r="GQ46" s="469"/>
      <c r="GR46" s="469"/>
      <c r="GS46" s="469"/>
      <c r="GT46" s="469"/>
      <c r="GU46" s="469"/>
      <c r="GV46" s="469"/>
      <c r="GW46" s="469"/>
      <c r="GX46" s="469"/>
      <c r="GY46" s="469"/>
      <c r="GZ46" s="469"/>
      <c r="HA46" s="469"/>
      <c r="HB46" s="469"/>
      <c r="HC46" s="469"/>
      <c r="HD46" s="469"/>
      <c r="HE46" s="469"/>
      <c r="HF46" s="469"/>
      <c r="HG46" s="469"/>
      <c r="HH46" s="469"/>
      <c r="HI46" s="469"/>
      <c r="HJ46" s="469"/>
      <c r="HK46" s="469"/>
      <c r="HL46" s="469"/>
      <c r="HM46" s="469"/>
      <c r="HN46" s="469"/>
      <c r="HO46" s="469"/>
      <c r="HP46" s="469"/>
      <c r="HQ46" s="469"/>
      <c r="HR46" s="469"/>
      <c r="HS46" s="469"/>
      <c r="HT46" s="469"/>
      <c r="HU46" s="469"/>
      <c r="HV46" s="469"/>
      <c r="HW46" s="469"/>
      <c r="HX46" s="469"/>
      <c r="HY46" s="469"/>
      <c r="HZ46" s="469"/>
      <c r="IA46" s="469"/>
      <c r="IB46" s="469"/>
      <c r="IC46" s="469"/>
      <c r="ID46" s="469"/>
      <c r="IE46" s="469"/>
      <c r="IF46" s="469"/>
      <c r="IG46" s="469"/>
      <c r="IH46" s="469"/>
      <c r="II46" s="469"/>
      <c r="IJ46" s="469"/>
      <c r="IK46" s="469"/>
      <c r="IL46" s="469"/>
      <c r="IM46" s="469"/>
      <c r="IN46" s="469"/>
      <c r="IO46" s="469"/>
      <c r="IP46" s="469"/>
      <c r="IQ46" s="469"/>
      <c r="IR46" s="469"/>
      <c r="IS46" s="469"/>
      <c r="IT46" s="469"/>
      <c r="IU46" s="469"/>
      <c r="IV46" s="469"/>
      <c r="IW46" s="469"/>
      <c r="IX46" s="469"/>
      <c r="IY46" s="469"/>
      <c r="IZ46" s="469"/>
      <c r="JA46" s="469"/>
      <c r="JB46" s="469"/>
      <c r="JC46" s="469"/>
      <c r="JD46" s="469"/>
      <c r="JE46" s="469"/>
      <c r="JF46" s="469"/>
      <c r="JG46" s="469"/>
      <c r="JH46" s="469"/>
      <c r="JI46" s="469"/>
      <c r="JJ46" s="469"/>
      <c r="JK46" s="469"/>
      <c r="JL46" s="469"/>
      <c r="JM46" s="469"/>
      <c r="JN46" s="469"/>
      <c r="JO46" s="469"/>
      <c r="JP46" s="469"/>
      <c r="JQ46" s="469"/>
      <c r="JR46" s="469"/>
      <c r="JS46" s="469"/>
      <c r="JT46" s="469"/>
      <c r="JU46" s="469"/>
      <c r="JV46" s="469"/>
      <c r="JW46" s="469"/>
      <c r="JX46" s="469"/>
      <c r="JY46" s="469"/>
      <c r="JZ46" s="469"/>
      <c r="KA46" s="469"/>
      <c r="KB46" s="469"/>
      <c r="KC46" s="469"/>
      <c r="KD46" s="469"/>
      <c r="KE46" s="469"/>
      <c r="KF46" s="469"/>
      <c r="KG46" s="469"/>
      <c r="KH46" s="469"/>
      <c r="KI46" s="469"/>
      <c r="KJ46" s="469"/>
      <c r="KK46" s="469"/>
      <c r="KL46" s="469"/>
      <c r="KM46" s="469"/>
      <c r="KN46" s="469"/>
      <c r="KO46" s="469"/>
      <c r="KP46" s="469"/>
      <c r="KQ46" s="469"/>
      <c r="KR46" s="469"/>
      <c r="KS46" s="469"/>
      <c r="KT46" s="469"/>
      <c r="KU46" s="469"/>
      <c r="KV46" s="469"/>
      <c r="KW46" s="469"/>
      <c r="KX46" s="469"/>
      <c r="KY46" s="469"/>
      <c r="KZ46" s="469"/>
      <c r="LA46" s="469"/>
      <c r="LB46" s="469"/>
      <c r="LC46" s="469"/>
      <c r="LD46" s="469"/>
      <c r="LE46" s="469"/>
      <c r="LF46" s="469"/>
      <c r="LG46" s="469"/>
      <c r="LH46" s="469"/>
      <c r="LI46" s="469"/>
      <c r="LJ46" s="469"/>
      <c r="LK46" s="469"/>
      <c r="LL46" s="469"/>
      <c r="LM46" s="469"/>
      <c r="LN46" s="469"/>
      <c r="LO46" s="469"/>
      <c r="LP46" s="469"/>
      <c r="LQ46" s="469"/>
      <c r="LR46" s="469"/>
      <c r="LS46" s="469"/>
      <c r="LT46" s="469"/>
      <c r="LU46" s="469"/>
      <c r="LV46" s="469"/>
      <c r="LW46" s="469"/>
      <c r="LX46" s="469"/>
      <c r="LY46" s="469"/>
      <c r="LZ46" s="469"/>
      <c r="MA46" s="469"/>
      <c r="MB46" s="469"/>
      <c r="MC46" s="469"/>
      <c r="MD46" s="469"/>
      <c r="ME46" s="469"/>
      <c r="MF46" s="469"/>
      <c r="MG46" s="469"/>
      <c r="MH46" s="469"/>
      <c r="MI46" s="469"/>
      <c r="MJ46" s="469"/>
    </row>
    <row r="47" spans="1:348" s="461" customFormat="1" ht="24" customHeight="1" x14ac:dyDescent="0.15">
      <c r="A47" s="1172"/>
      <c r="B47" s="462">
        <v>17502</v>
      </c>
      <c r="C47" s="463" t="s">
        <v>1489</v>
      </c>
      <c r="D47" s="551">
        <v>2466585</v>
      </c>
      <c r="E47" s="464">
        <v>2466585</v>
      </c>
      <c r="F47" s="464">
        <f>D47-E47</f>
        <v>0</v>
      </c>
      <c r="G47" s="464">
        <v>0</v>
      </c>
      <c r="H47" s="465">
        <f>F47-G47</f>
        <v>0</v>
      </c>
      <c r="I47" s="466">
        <v>0</v>
      </c>
      <c r="J47" s="467">
        <v>0</v>
      </c>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c r="DJ47" s="469"/>
      <c r="DK47" s="469"/>
      <c r="DL47" s="469"/>
      <c r="DM47" s="469"/>
      <c r="DN47" s="469"/>
      <c r="DO47" s="469"/>
      <c r="DP47" s="469"/>
      <c r="DQ47" s="469"/>
      <c r="DR47" s="469"/>
      <c r="DS47" s="469"/>
      <c r="DT47" s="469"/>
      <c r="DU47" s="469"/>
      <c r="DV47" s="469"/>
      <c r="DW47" s="469"/>
      <c r="DX47" s="469"/>
      <c r="DY47" s="469"/>
      <c r="DZ47" s="469"/>
      <c r="EA47" s="469"/>
      <c r="EB47" s="469"/>
      <c r="EC47" s="469"/>
      <c r="ED47" s="469"/>
      <c r="EE47" s="469"/>
      <c r="EF47" s="469"/>
      <c r="EG47" s="469"/>
      <c r="EH47" s="469"/>
      <c r="EI47" s="469"/>
      <c r="EJ47" s="469"/>
      <c r="EK47" s="469"/>
      <c r="EL47" s="469"/>
      <c r="EM47" s="469"/>
      <c r="EN47" s="469"/>
      <c r="EO47" s="469"/>
      <c r="EP47" s="469"/>
      <c r="EQ47" s="469"/>
      <c r="ER47" s="469"/>
      <c r="ES47" s="469"/>
      <c r="ET47" s="469"/>
      <c r="EU47" s="469"/>
      <c r="EV47" s="469"/>
      <c r="EW47" s="469"/>
      <c r="EX47" s="469"/>
      <c r="EY47" s="469"/>
      <c r="EZ47" s="469"/>
      <c r="FA47" s="469"/>
      <c r="FB47" s="469"/>
      <c r="FC47" s="469"/>
      <c r="FD47" s="469"/>
      <c r="FE47" s="469"/>
      <c r="FF47" s="469"/>
      <c r="FG47" s="469"/>
      <c r="FH47" s="469"/>
      <c r="FI47" s="469"/>
      <c r="FJ47" s="469"/>
      <c r="FK47" s="469"/>
      <c r="FL47" s="469"/>
      <c r="FM47" s="469"/>
      <c r="FN47" s="469"/>
      <c r="FO47" s="469"/>
      <c r="FP47" s="469"/>
      <c r="FQ47" s="469"/>
      <c r="FR47" s="469"/>
      <c r="FS47" s="469"/>
      <c r="FT47" s="469"/>
      <c r="FU47" s="469"/>
      <c r="FV47" s="469"/>
      <c r="FW47" s="469"/>
      <c r="FX47" s="469"/>
      <c r="FY47" s="469"/>
      <c r="FZ47" s="469"/>
      <c r="GA47" s="469"/>
      <c r="GB47" s="469"/>
      <c r="GC47" s="469"/>
      <c r="GD47" s="469"/>
      <c r="GE47" s="469"/>
      <c r="GF47" s="469"/>
      <c r="GG47" s="469"/>
      <c r="GH47" s="469"/>
      <c r="GI47" s="469"/>
      <c r="GJ47" s="469"/>
      <c r="GK47" s="469"/>
      <c r="GL47" s="469"/>
      <c r="GM47" s="469"/>
      <c r="GN47" s="469"/>
      <c r="GO47" s="469"/>
      <c r="GP47" s="469"/>
      <c r="GQ47" s="469"/>
      <c r="GR47" s="469"/>
      <c r="GS47" s="469"/>
      <c r="GT47" s="469"/>
      <c r="GU47" s="469"/>
      <c r="GV47" s="469"/>
      <c r="GW47" s="469"/>
      <c r="GX47" s="469"/>
      <c r="GY47" s="469"/>
      <c r="GZ47" s="469"/>
      <c r="HA47" s="469"/>
      <c r="HB47" s="469"/>
      <c r="HC47" s="469"/>
      <c r="HD47" s="469"/>
      <c r="HE47" s="469"/>
      <c r="HF47" s="469"/>
      <c r="HG47" s="469"/>
      <c r="HH47" s="469"/>
      <c r="HI47" s="469"/>
      <c r="HJ47" s="469"/>
      <c r="HK47" s="469"/>
      <c r="HL47" s="469"/>
      <c r="HM47" s="469"/>
      <c r="HN47" s="469"/>
      <c r="HO47" s="469"/>
      <c r="HP47" s="469"/>
      <c r="HQ47" s="469"/>
      <c r="HR47" s="469"/>
      <c r="HS47" s="469"/>
      <c r="HT47" s="469"/>
      <c r="HU47" s="469"/>
      <c r="HV47" s="469"/>
      <c r="HW47" s="469"/>
      <c r="HX47" s="469"/>
      <c r="HY47" s="469"/>
      <c r="HZ47" s="469"/>
      <c r="IA47" s="469"/>
      <c r="IB47" s="469"/>
      <c r="IC47" s="469"/>
      <c r="ID47" s="469"/>
      <c r="IE47" s="469"/>
      <c r="IF47" s="469"/>
      <c r="IG47" s="469"/>
      <c r="IH47" s="469"/>
      <c r="II47" s="469"/>
      <c r="IJ47" s="469"/>
      <c r="IK47" s="469"/>
      <c r="IL47" s="469"/>
      <c r="IM47" s="469"/>
      <c r="IN47" s="469"/>
      <c r="IO47" s="469"/>
      <c r="IP47" s="469"/>
      <c r="IQ47" s="469"/>
      <c r="IR47" s="469"/>
      <c r="IS47" s="469"/>
      <c r="IT47" s="469"/>
      <c r="IU47" s="469"/>
      <c r="IV47" s="469"/>
      <c r="IW47" s="469"/>
      <c r="IX47" s="469"/>
      <c r="IY47" s="469"/>
      <c r="IZ47" s="469"/>
      <c r="JA47" s="469"/>
      <c r="JB47" s="469"/>
      <c r="JC47" s="469"/>
      <c r="JD47" s="469"/>
      <c r="JE47" s="469"/>
      <c r="JF47" s="469"/>
      <c r="JG47" s="469"/>
      <c r="JH47" s="469"/>
      <c r="JI47" s="469"/>
      <c r="JJ47" s="469"/>
      <c r="JK47" s="469"/>
      <c r="JL47" s="469"/>
      <c r="JM47" s="469"/>
      <c r="JN47" s="469"/>
      <c r="JO47" s="469"/>
      <c r="JP47" s="469"/>
      <c r="JQ47" s="469"/>
      <c r="JR47" s="469"/>
      <c r="JS47" s="469"/>
      <c r="JT47" s="469"/>
      <c r="JU47" s="469"/>
      <c r="JV47" s="469"/>
      <c r="JW47" s="469"/>
      <c r="JX47" s="469"/>
      <c r="JY47" s="469"/>
      <c r="JZ47" s="469"/>
      <c r="KA47" s="469"/>
      <c r="KB47" s="469"/>
      <c r="KC47" s="469"/>
      <c r="KD47" s="469"/>
      <c r="KE47" s="469"/>
      <c r="KF47" s="469"/>
      <c r="KG47" s="469"/>
      <c r="KH47" s="469"/>
      <c r="KI47" s="469"/>
      <c r="KJ47" s="469"/>
      <c r="KK47" s="469"/>
      <c r="KL47" s="469"/>
      <c r="KM47" s="469"/>
      <c r="KN47" s="469"/>
      <c r="KO47" s="469"/>
      <c r="KP47" s="469"/>
      <c r="KQ47" s="469"/>
      <c r="KR47" s="469"/>
      <c r="KS47" s="469"/>
      <c r="KT47" s="469"/>
      <c r="KU47" s="469"/>
      <c r="KV47" s="469"/>
      <c r="KW47" s="469"/>
      <c r="KX47" s="469"/>
      <c r="KY47" s="469"/>
      <c r="KZ47" s="469"/>
      <c r="LA47" s="469"/>
      <c r="LB47" s="469"/>
      <c r="LC47" s="469"/>
      <c r="LD47" s="469"/>
      <c r="LE47" s="469"/>
      <c r="LF47" s="469"/>
      <c r="LG47" s="469"/>
      <c r="LH47" s="469"/>
      <c r="LI47" s="469"/>
      <c r="LJ47" s="469"/>
      <c r="LK47" s="469"/>
      <c r="LL47" s="469"/>
      <c r="LM47" s="469"/>
      <c r="LN47" s="469"/>
      <c r="LO47" s="469"/>
      <c r="LP47" s="469"/>
      <c r="LQ47" s="469"/>
      <c r="LR47" s="469"/>
      <c r="LS47" s="469"/>
      <c r="LT47" s="469"/>
      <c r="LU47" s="469"/>
      <c r="LV47" s="469"/>
      <c r="LW47" s="469"/>
      <c r="LX47" s="469"/>
      <c r="LY47" s="469"/>
      <c r="LZ47" s="469"/>
      <c r="MA47" s="469"/>
      <c r="MB47" s="469"/>
      <c r="MC47" s="469"/>
      <c r="MD47" s="469"/>
      <c r="ME47" s="469"/>
      <c r="MF47" s="469"/>
      <c r="MG47" s="469"/>
      <c r="MH47" s="469"/>
      <c r="MI47" s="469"/>
      <c r="MJ47" s="469"/>
    </row>
    <row r="48" spans="1:348" s="472" customFormat="1" ht="15.75" customHeight="1" x14ac:dyDescent="0.2">
      <c r="A48" s="554" t="s">
        <v>1490</v>
      </c>
      <c r="B48" s="555"/>
      <c r="C48" s="556"/>
      <c r="D48" s="552">
        <f>SUM(D46:D47)</f>
        <v>2532321</v>
      </c>
      <c r="E48" s="552">
        <f t="shared" ref="E48:J48" si="9">SUM(E46:E47)</f>
        <v>2532321</v>
      </c>
      <c r="F48" s="552">
        <f t="shared" si="9"/>
        <v>0</v>
      </c>
      <c r="G48" s="552">
        <f t="shared" si="9"/>
        <v>0</v>
      </c>
      <c r="H48" s="552">
        <f t="shared" si="9"/>
        <v>0</v>
      </c>
      <c r="I48" s="552">
        <f t="shared" si="9"/>
        <v>0</v>
      </c>
      <c r="J48" s="557">
        <f t="shared" si="9"/>
        <v>0</v>
      </c>
      <c r="K48" s="470"/>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c r="DJ48" s="471"/>
      <c r="DK48" s="471"/>
      <c r="DL48" s="471"/>
      <c r="DM48" s="471"/>
      <c r="DN48" s="471"/>
      <c r="DO48" s="471"/>
      <c r="DP48" s="471"/>
      <c r="DQ48" s="471"/>
      <c r="DR48" s="471"/>
      <c r="DS48" s="471"/>
      <c r="DT48" s="471"/>
      <c r="DU48" s="471"/>
      <c r="DV48" s="471"/>
      <c r="DW48" s="471"/>
      <c r="DX48" s="471"/>
      <c r="DY48" s="471"/>
      <c r="DZ48" s="471"/>
      <c r="EA48" s="471"/>
      <c r="EB48" s="471"/>
      <c r="EC48" s="471"/>
      <c r="ED48" s="471"/>
      <c r="EE48" s="471"/>
      <c r="EF48" s="471"/>
      <c r="EG48" s="471"/>
      <c r="EH48" s="471"/>
      <c r="EI48" s="471"/>
      <c r="EJ48" s="471"/>
      <c r="EK48" s="471"/>
      <c r="EL48" s="471"/>
      <c r="EM48" s="471"/>
      <c r="EN48" s="471"/>
      <c r="EO48" s="471"/>
      <c r="EP48" s="471"/>
      <c r="EQ48" s="471"/>
      <c r="ER48" s="471"/>
      <c r="ES48" s="471"/>
      <c r="ET48" s="471"/>
      <c r="EU48" s="471"/>
      <c r="EV48" s="471"/>
      <c r="EW48" s="471"/>
      <c r="EX48" s="471"/>
      <c r="EY48" s="471"/>
      <c r="EZ48" s="471"/>
      <c r="FA48" s="471"/>
      <c r="FB48" s="471"/>
      <c r="FC48" s="471"/>
      <c r="FD48" s="471"/>
      <c r="FE48" s="471"/>
      <c r="FF48" s="471"/>
      <c r="FG48" s="471"/>
      <c r="FH48" s="471"/>
      <c r="FI48" s="471"/>
      <c r="FJ48" s="471"/>
      <c r="FK48" s="471"/>
      <c r="FL48" s="471"/>
      <c r="FM48" s="471"/>
      <c r="FN48" s="471"/>
      <c r="FO48" s="471"/>
      <c r="FP48" s="471"/>
      <c r="FQ48" s="471"/>
      <c r="FR48" s="471"/>
      <c r="FS48" s="471"/>
      <c r="FT48" s="471"/>
      <c r="FU48" s="471"/>
      <c r="FV48" s="471"/>
      <c r="FW48" s="471"/>
      <c r="FX48" s="471"/>
      <c r="FY48" s="471"/>
      <c r="FZ48" s="471"/>
      <c r="GA48" s="471"/>
      <c r="GB48" s="471"/>
      <c r="GC48" s="471"/>
      <c r="GD48" s="471"/>
      <c r="GE48" s="471"/>
      <c r="GF48" s="471"/>
      <c r="GG48" s="471"/>
      <c r="GH48" s="471"/>
      <c r="GI48" s="471"/>
      <c r="GJ48" s="471"/>
      <c r="GK48" s="471"/>
      <c r="GL48" s="471"/>
      <c r="GM48" s="471"/>
      <c r="GN48" s="471"/>
      <c r="GO48" s="471"/>
      <c r="GP48" s="471"/>
      <c r="GQ48" s="471"/>
      <c r="GR48" s="471"/>
      <c r="GS48" s="471"/>
      <c r="GT48" s="471"/>
      <c r="GU48" s="471"/>
      <c r="GV48" s="471"/>
      <c r="GW48" s="471"/>
      <c r="GX48" s="471"/>
      <c r="GY48" s="471"/>
      <c r="GZ48" s="471"/>
      <c r="HA48" s="471"/>
      <c r="HB48" s="471"/>
      <c r="HC48" s="471"/>
      <c r="HD48" s="471"/>
      <c r="HE48" s="471"/>
      <c r="HF48" s="471"/>
      <c r="HG48" s="471"/>
      <c r="HH48" s="471"/>
      <c r="HI48" s="471"/>
      <c r="HJ48" s="471"/>
      <c r="HK48" s="471"/>
      <c r="HL48" s="471"/>
      <c r="HM48" s="471"/>
      <c r="HN48" s="471"/>
      <c r="HO48" s="471"/>
      <c r="HP48" s="471"/>
      <c r="HQ48" s="471"/>
      <c r="HR48" s="471"/>
      <c r="HS48" s="471"/>
      <c r="HT48" s="471"/>
      <c r="HU48" s="471"/>
      <c r="HV48" s="471"/>
      <c r="HW48" s="471"/>
      <c r="HX48" s="471"/>
      <c r="HY48" s="471"/>
      <c r="HZ48" s="471"/>
      <c r="IA48" s="471"/>
      <c r="IB48" s="471"/>
      <c r="IC48" s="471"/>
      <c r="ID48" s="471"/>
      <c r="IE48" s="471"/>
      <c r="IF48" s="471"/>
      <c r="IG48" s="471"/>
      <c r="IH48" s="471"/>
      <c r="II48" s="471"/>
      <c r="IJ48" s="471"/>
      <c r="IK48" s="471"/>
      <c r="IL48" s="471"/>
      <c r="IM48" s="471"/>
      <c r="IN48" s="471"/>
      <c r="IO48" s="471"/>
      <c r="IP48" s="471"/>
      <c r="IQ48" s="471"/>
      <c r="IR48" s="471"/>
      <c r="IS48" s="471"/>
      <c r="IT48" s="471"/>
      <c r="IU48" s="471"/>
      <c r="IV48" s="471"/>
      <c r="IW48" s="471"/>
      <c r="IX48" s="471"/>
      <c r="IY48" s="471"/>
      <c r="IZ48" s="471"/>
      <c r="JA48" s="471"/>
      <c r="JB48" s="471"/>
      <c r="JC48" s="471"/>
      <c r="JD48" s="471"/>
      <c r="JE48" s="471"/>
      <c r="JF48" s="471"/>
      <c r="JG48" s="471"/>
      <c r="JH48" s="471"/>
      <c r="JI48" s="471"/>
      <c r="JJ48" s="471"/>
      <c r="JK48" s="471"/>
      <c r="JL48" s="471"/>
      <c r="JM48" s="471"/>
      <c r="JN48" s="471"/>
      <c r="JO48" s="471"/>
      <c r="JP48" s="471"/>
      <c r="JQ48" s="471"/>
      <c r="JR48" s="471"/>
      <c r="JS48" s="471"/>
      <c r="JT48" s="471"/>
      <c r="JU48" s="471"/>
      <c r="JV48" s="471"/>
      <c r="JW48" s="471"/>
      <c r="JX48" s="471"/>
      <c r="JY48" s="471"/>
      <c r="JZ48" s="471"/>
      <c r="KA48" s="471"/>
      <c r="KB48" s="471"/>
      <c r="KC48" s="471"/>
      <c r="KD48" s="471"/>
      <c r="KE48" s="471"/>
      <c r="KF48" s="471"/>
      <c r="KG48" s="471"/>
      <c r="KH48" s="471"/>
      <c r="KI48" s="471"/>
      <c r="KJ48" s="471"/>
      <c r="KK48" s="471"/>
      <c r="KL48" s="471"/>
      <c r="KM48" s="471"/>
      <c r="KN48" s="471"/>
      <c r="KO48" s="471"/>
      <c r="KP48" s="471"/>
      <c r="KQ48" s="471"/>
      <c r="KR48" s="471"/>
      <c r="KS48" s="471"/>
      <c r="KT48" s="471"/>
      <c r="KU48" s="471"/>
      <c r="KV48" s="471"/>
      <c r="KW48" s="471"/>
      <c r="KX48" s="471"/>
      <c r="KY48" s="471"/>
      <c r="KZ48" s="471"/>
      <c r="LA48" s="471"/>
      <c r="LB48" s="471"/>
      <c r="LC48" s="471"/>
      <c r="LD48" s="471"/>
      <c r="LE48" s="471"/>
      <c r="LF48" s="471"/>
      <c r="LG48" s="471"/>
      <c r="LH48" s="471"/>
      <c r="LI48" s="471"/>
      <c r="LJ48" s="471"/>
      <c r="LK48" s="471"/>
      <c r="LL48" s="471"/>
      <c r="LM48" s="471"/>
      <c r="LN48" s="471"/>
      <c r="LO48" s="471"/>
      <c r="LP48" s="471"/>
      <c r="LQ48" s="471"/>
      <c r="LR48" s="471"/>
      <c r="LS48" s="471"/>
      <c r="LT48" s="471"/>
      <c r="LU48" s="471"/>
      <c r="LV48" s="471"/>
      <c r="LW48" s="471"/>
      <c r="LX48" s="471"/>
      <c r="LY48" s="471"/>
      <c r="LZ48" s="471"/>
      <c r="MA48" s="471"/>
      <c r="MB48" s="471"/>
      <c r="MC48" s="471"/>
      <c r="MD48" s="471"/>
      <c r="ME48" s="471"/>
      <c r="MF48" s="471"/>
      <c r="MG48" s="471"/>
      <c r="MH48" s="471"/>
      <c r="MI48" s="471"/>
      <c r="MJ48" s="471"/>
    </row>
    <row r="49" spans="1:348" s="461" customFormat="1" ht="24" customHeight="1" x14ac:dyDescent="0.15">
      <c r="A49" s="1171" t="s">
        <v>1491</v>
      </c>
      <c r="B49" s="462">
        <v>15011</v>
      </c>
      <c r="C49" s="463" t="s">
        <v>1492</v>
      </c>
      <c r="D49" s="551">
        <v>13509855.859999999</v>
      </c>
      <c r="E49" s="464">
        <v>12417071.619999999</v>
      </c>
      <c r="F49" s="464">
        <f>D49-E49</f>
        <v>1092784.2400000002</v>
      </c>
      <c r="G49" s="464">
        <v>1092784.2400000002</v>
      </c>
      <c r="H49" s="465">
        <f>F49-G49</f>
        <v>0</v>
      </c>
      <c r="I49" s="466">
        <v>0</v>
      </c>
      <c r="J49" s="467">
        <v>0</v>
      </c>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69"/>
      <c r="DK49" s="469"/>
      <c r="DL49" s="469"/>
      <c r="DM49" s="469"/>
      <c r="DN49" s="469"/>
      <c r="DO49" s="469"/>
      <c r="DP49" s="469"/>
      <c r="DQ49" s="469"/>
      <c r="DR49" s="469"/>
      <c r="DS49" s="469"/>
      <c r="DT49" s="469"/>
      <c r="DU49" s="469"/>
      <c r="DV49" s="469"/>
      <c r="DW49" s="469"/>
      <c r="DX49" s="469"/>
      <c r="DY49" s="469"/>
      <c r="DZ49" s="469"/>
      <c r="EA49" s="469"/>
      <c r="EB49" s="469"/>
      <c r="EC49" s="469"/>
      <c r="ED49" s="469"/>
      <c r="EE49" s="469"/>
      <c r="EF49" s="469"/>
      <c r="EG49" s="469"/>
      <c r="EH49" s="469"/>
      <c r="EI49" s="469"/>
      <c r="EJ49" s="469"/>
      <c r="EK49" s="469"/>
      <c r="EL49" s="469"/>
      <c r="EM49" s="469"/>
      <c r="EN49" s="469"/>
      <c r="EO49" s="469"/>
      <c r="EP49" s="469"/>
      <c r="EQ49" s="469"/>
      <c r="ER49" s="469"/>
      <c r="ES49" s="469"/>
      <c r="ET49" s="469"/>
      <c r="EU49" s="469"/>
      <c r="EV49" s="469"/>
      <c r="EW49" s="469"/>
      <c r="EX49" s="469"/>
      <c r="EY49" s="469"/>
      <c r="EZ49" s="469"/>
      <c r="FA49" s="469"/>
      <c r="FB49" s="469"/>
      <c r="FC49" s="469"/>
      <c r="FD49" s="469"/>
      <c r="FE49" s="469"/>
      <c r="FF49" s="469"/>
      <c r="FG49" s="469"/>
      <c r="FH49" s="469"/>
      <c r="FI49" s="469"/>
      <c r="FJ49" s="469"/>
      <c r="FK49" s="469"/>
      <c r="FL49" s="469"/>
      <c r="FM49" s="469"/>
      <c r="FN49" s="469"/>
      <c r="FO49" s="469"/>
      <c r="FP49" s="469"/>
      <c r="FQ49" s="469"/>
      <c r="FR49" s="469"/>
      <c r="FS49" s="469"/>
      <c r="FT49" s="469"/>
      <c r="FU49" s="469"/>
      <c r="FV49" s="469"/>
      <c r="FW49" s="469"/>
      <c r="FX49" s="469"/>
      <c r="FY49" s="469"/>
      <c r="FZ49" s="469"/>
      <c r="GA49" s="469"/>
      <c r="GB49" s="469"/>
      <c r="GC49" s="469"/>
      <c r="GD49" s="469"/>
      <c r="GE49" s="469"/>
      <c r="GF49" s="469"/>
      <c r="GG49" s="469"/>
      <c r="GH49" s="469"/>
      <c r="GI49" s="469"/>
      <c r="GJ49" s="469"/>
      <c r="GK49" s="469"/>
      <c r="GL49" s="469"/>
      <c r="GM49" s="469"/>
      <c r="GN49" s="469"/>
      <c r="GO49" s="469"/>
      <c r="GP49" s="469"/>
      <c r="GQ49" s="469"/>
      <c r="GR49" s="469"/>
      <c r="GS49" s="469"/>
      <c r="GT49" s="469"/>
      <c r="GU49" s="469"/>
      <c r="GV49" s="469"/>
      <c r="GW49" s="469"/>
      <c r="GX49" s="469"/>
      <c r="GY49" s="469"/>
      <c r="GZ49" s="469"/>
      <c r="HA49" s="469"/>
      <c r="HB49" s="469"/>
      <c r="HC49" s="469"/>
      <c r="HD49" s="469"/>
      <c r="HE49" s="469"/>
      <c r="HF49" s="469"/>
      <c r="HG49" s="469"/>
      <c r="HH49" s="469"/>
      <c r="HI49" s="469"/>
      <c r="HJ49" s="469"/>
      <c r="HK49" s="469"/>
      <c r="HL49" s="469"/>
      <c r="HM49" s="469"/>
      <c r="HN49" s="469"/>
      <c r="HO49" s="469"/>
      <c r="HP49" s="469"/>
      <c r="HQ49" s="469"/>
      <c r="HR49" s="469"/>
      <c r="HS49" s="469"/>
      <c r="HT49" s="469"/>
      <c r="HU49" s="469"/>
      <c r="HV49" s="469"/>
      <c r="HW49" s="469"/>
      <c r="HX49" s="469"/>
      <c r="HY49" s="469"/>
      <c r="HZ49" s="469"/>
      <c r="IA49" s="469"/>
      <c r="IB49" s="469"/>
      <c r="IC49" s="469"/>
      <c r="ID49" s="469"/>
      <c r="IE49" s="469"/>
      <c r="IF49" s="469"/>
      <c r="IG49" s="469"/>
      <c r="IH49" s="469"/>
      <c r="II49" s="469"/>
      <c r="IJ49" s="469"/>
      <c r="IK49" s="469"/>
      <c r="IL49" s="469"/>
      <c r="IM49" s="469"/>
      <c r="IN49" s="469"/>
      <c r="IO49" s="469"/>
      <c r="IP49" s="469"/>
      <c r="IQ49" s="469"/>
      <c r="IR49" s="469"/>
      <c r="IS49" s="469"/>
      <c r="IT49" s="469"/>
      <c r="IU49" s="469"/>
      <c r="IV49" s="469"/>
      <c r="IW49" s="469"/>
      <c r="IX49" s="469"/>
      <c r="IY49" s="469"/>
      <c r="IZ49" s="469"/>
      <c r="JA49" s="469"/>
      <c r="JB49" s="469"/>
      <c r="JC49" s="469"/>
      <c r="JD49" s="469"/>
      <c r="JE49" s="469"/>
      <c r="JF49" s="469"/>
      <c r="JG49" s="469"/>
      <c r="JH49" s="469"/>
      <c r="JI49" s="469"/>
      <c r="JJ49" s="469"/>
      <c r="JK49" s="469"/>
      <c r="JL49" s="469"/>
      <c r="JM49" s="469"/>
      <c r="JN49" s="469"/>
      <c r="JO49" s="469"/>
      <c r="JP49" s="469"/>
      <c r="JQ49" s="469"/>
      <c r="JR49" s="469"/>
      <c r="JS49" s="469"/>
      <c r="JT49" s="469"/>
      <c r="JU49" s="469"/>
      <c r="JV49" s="469"/>
      <c r="JW49" s="469"/>
      <c r="JX49" s="469"/>
      <c r="JY49" s="469"/>
      <c r="JZ49" s="469"/>
      <c r="KA49" s="469"/>
      <c r="KB49" s="469"/>
      <c r="KC49" s="469"/>
      <c r="KD49" s="469"/>
      <c r="KE49" s="469"/>
      <c r="KF49" s="469"/>
      <c r="KG49" s="469"/>
      <c r="KH49" s="469"/>
      <c r="KI49" s="469"/>
      <c r="KJ49" s="469"/>
      <c r="KK49" s="469"/>
      <c r="KL49" s="469"/>
      <c r="KM49" s="469"/>
      <c r="KN49" s="469"/>
      <c r="KO49" s="469"/>
      <c r="KP49" s="469"/>
      <c r="KQ49" s="469"/>
      <c r="KR49" s="469"/>
      <c r="KS49" s="469"/>
      <c r="KT49" s="469"/>
      <c r="KU49" s="469"/>
      <c r="KV49" s="469"/>
      <c r="KW49" s="469"/>
      <c r="KX49" s="469"/>
      <c r="KY49" s="469"/>
      <c r="KZ49" s="469"/>
      <c r="LA49" s="469"/>
      <c r="LB49" s="469"/>
      <c r="LC49" s="469"/>
      <c r="LD49" s="469"/>
      <c r="LE49" s="469"/>
      <c r="LF49" s="469"/>
      <c r="LG49" s="469"/>
      <c r="LH49" s="469"/>
      <c r="LI49" s="469"/>
      <c r="LJ49" s="469"/>
      <c r="LK49" s="469"/>
      <c r="LL49" s="469"/>
      <c r="LM49" s="469"/>
      <c r="LN49" s="469"/>
      <c r="LO49" s="469"/>
      <c r="LP49" s="469"/>
      <c r="LQ49" s="469"/>
      <c r="LR49" s="469"/>
      <c r="LS49" s="469"/>
      <c r="LT49" s="469"/>
      <c r="LU49" s="469"/>
      <c r="LV49" s="469"/>
      <c r="LW49" s="469"/>
      <c r="LX49" s="469"/>
      <c r="LY49" s="469"/>
      <c r="LZ49" s="469"/>
      <c r="MA49" s="469"/>
      <c r="MB49" s="469"/>
      <c r="MC49" s="469"/>
      <c r="MD49" s="469"/>
      <c r="ME49" s="469"/>
      <c r="MF49" s="469"/>
      <c r="MG49" s="469"/>
      <c r="MH49" s="469"/>
      <c r="MI49" s="469"/>
      <c r="MJ49" s="469"/>
    </row>
    <row r="50" spans="1:348" s="461" customFormat="1" ht="24" customHeight="1" x14ac:dyDescent="0.15">
      <c r="A50" s="1172"/>
      <c r="B50" s="462">
        <v>15974</v>
      </c>
      <c r="C50" s="463" t="s">
        <v>1493</v>
      </c>
      <c r="D50" s="551">
        <v>498704944.94999999</v>
      </c>
      <c r="E50" s="464">
        <v>494891961</v>
      </c>
      <c r="F50" s="464">
        <f>D50-E50</f>
        <v>3812983.9499999881</v>
      </c>
      <c r="G50" s="464">
        <v>3812983.9499999881</v>
      </c>
      <c r="H50" s="465">
        <f>F50-G50</f>
        <v>0</v>
      </c>
      <c r="I50" s="466">
        <v>0</v>
      </c>
      <c r="J50" s="467">
        <v>0</v>
      </c>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469"/>
      <c r="CR50" s="469"/>
      <c r="CS50" s="469"/>
      <c r="CT50" s="469"/>
      <c r="CU50" s="469"/>
      <c r="CV50" s="469"/>
      <c r="CW50" s="469"/>
      <c r="CX50" s="469"/>
      <c r="CY50" s="469"/>
      <c r="CZ50" s="469"/>
      <c r="DA50" s="469"/>
      <c r="DB50" s="469"/>
      <c r="DC50" s="469"/>
      <c r="DD50" s="469"/>
      <c r="DE50" s="469"/>
      <c r="DF50" s="469"/>
      <c r="DG50" s="469"/>
      <c r="DH50" s="469"/>
      <c r="DI50" s="469"/>
      <c r="DJ50" s="469"/>
      <c r="DK50" s="469"/>
      <c r="DL50" s="469"/>
      <c r="DM50" s="469"/>
      <c r="DN50" s="469"/>
      <c r="DO50" s="469"/>
      <c r="DP50" s="469"/>
      <c r="DQ50" s="469"/>
      <c r="DR50" s="469"/>
      <c r="DS50" s="469"/>
      <c r="DT50" s="469"/>
      <c r="DU50" s="469"/>
      <c r="DV50" s="469"/>
      <c r="DW50" s="469"/>
      <c r="DX50" s="469"/>
      <c r="DY50" s="469"/>
      <c r="DZ50" s="469"/>
      <c r="EA50" s="469"/>
      <c r="EB50" s="469"/>
      <c r="EC50" s="469"/>
      <c r="ED50" s="469"/>
      <c r="EE50" s="469"/>
      <c r="EF50" s="469"/>
      <c r="EG50" s="469"/>
      <c r="EH50" s="469"/>
      <c r="EI50" s="469"/>
      <c r="EJ50" s="469"/>
      <c r="EK50" s="469"/>
      <c r="EL50" s="469"/>
      <c r="EM50" s="469"/>
      <c r="EN50" s="469"/>
      <c r="EO50" s="469"/>
      <c r="EP50" s="469"/>
      <c r="EQ50" s="469"/>
      <c r="ER50" s="469"/>
      <c r="ES50" s="469"/>
      <c r="ET50" s="469"/>
      <c r="EU50" s="469"/>
      <c r="EV50" s="469"/>
      <c r="EW50" s="469"/>
      <c r="EX50" s="469"/>
      <c r="EY50" s="469"/>
      <c r="EZ50" s="469"/>
      <c r="FA50" s="469"/>
      <c r="FB50" s="469"/>
      <c r="FC50" s="469"/>
      <c r="FD50" s="469"/>
      <c r="FE50" s="469"/>
      <c r="FF50" s="469"/>
      <c r="FG50" s="469"/>
      <c r="FH50" s="469"/>
      <c r="FI50" s="469"/>
      <c r="FJ50" s="469"/>
      <c r="FK50" s="469"/>
      <c r="FL50" s="469"/>
      <c r="FM50" s="469"/>
      <c r="FN50" s="469"/>
      <c r="FO50" s="469"/>
      <c r="FP50" s="469"/>
      <c r="FQ50" s="469"/>
      <c r="FR50" s="469"/>
      <c r="FS50" s="469"/>
      <c r="FT50" s="469"/>
      <c r="FU50" s="469"/>
      <c r="FV50" s="469"/>
      <c r="FW50" s="469"/>
      <c r="FX50" s="469"/>
      <c r="FY50" s="469"/>
      <c r="FZ50" s="469"/>
      <c r="GA50" s="469"/>
      <c r="GB50" s="469"/>
      <c r="GC50" s="469"/>
      <c r="GD50" s="469"/>
      <c r="GE50" s="469"/>
      <c r="GF50" s="469"/>
      <c r="GG50" s="469"/>
      <c r="GH50" s="469"/>
      <c r="GI50" s="469"/>
      <c r="GJ50" s="469"/>
      <c r="GK50" s="469"/>
      <c r="GL50" s="469"/>
      <c r="GM50" s="469"/>
      <c r="GN50" s="469"/>
      <c r="GO50" s="469"/>
      <c r="GP50" s="469"/>
      <c r="GQ50" s="469"/>
      <c r="GR50" s="469"/>
      <c r="GS50" s="469"/>
      <c r="GT50" s="469"/>
      <c r="GU50" s="469"/>
      <c r="GV50" s="469"/>
      <c r="GW50" s="469"/>
      <c r="GX50" s="469"/>
      <c r="GY50" s="469"/>
      <c r="GZ50" s="469"/>
      <c r="HA50" s="469"/>
      <c r="HB50" s="469"/>
      <c r="HC50" s="469"/>
      <c r="HD50" s="469"/>
      <c r="HE50" s="469"/>
      <c r="HF50" s="469"/>
      <c r="HG50" s="469"/>
      <c r="HH50" s="469"/>
      <c r="HI50" s="469"/>
      <c r="HJ50" s="469"/>
      <c r="HK50" s="469"/>
      <c r="HL50" s="469"/>
      <c r="HM50" s="469"/>
      <c r="HN50" s="469"/>
      <c r="HO50" s="469"/>
      <c r="HP50" s="469"/>
      <c r="HQ50" s="469"/>
      <c r="HR50" s="469"/>
      <c r="HS50" s="469"/>
      <c r="HT50" s="469"/>
      <c r="HU50" s="469"/>
      <c r="HV50" s="469"/>
      <c r="HW50" s="469"/>
      <c r="HX50" s="469"/>
      <c r="HY50" s="469"/>
      <c r="HZ50" s="469"/>
      <c r="IA50" s="469"/>
      <c r="IB50" s="469"/>
      <c r="IC50" s="469"/>
      <c r="ID50" s="469"/>
      <c r="IE50" s="469"/>
      <c r="IF50" s="469"/>
      <c r="IG50" s="469"/>
      <c r="IH50" s="469"/>
      <c r="II50" s="469"/>
      <c r="IJ50" s="469"/>
      <c r="IK50" s="469"/>
      <c r="IL50" s="469"/>
      <c r="IM50" s="469"/>
      <c r="IN50" s="469"/>
      <c r="IO50" s="469"/>
      <c r="IP50" s="469"/>
      <c r="IQ50" s="469"/>
      <c r="IR50" s="469"/>
      <c r="IS50" s="469"/>
      <c r="IT50" s="469"/>
      <c r="IU50" s="469"/>
      <c r="IV50" s="469"/>
      <c r="IW50" s="469"/>
      <c r="IX50" s="469"/>
      <c r="IY50" s="469"/>
      <c r="IZ50" s="469"/>
      <c r="JA50" s="469"/>
      <c r="JB50" s="469"/>
      <c r="JC50" s="469"/>
      <c r="JD50" s="469"/>
      <c r="JE50" s="469"/>
      <c r="JF50" s="469"/>
      <c r="JG50" s="469"/>
      <c r="JH50" s="469"/>
      <c r="JI50" s="469"/>
      <c r="JJ50" s="469"/>
      <c r="JK50" s="469"/>
      <c r="JL50" s="469"/>
      <c r="JM50" s="469"/>
      <c r="JN50" s="469"/>
      <c r="JO50" s="469"/>
      <c r="JP50" s="469"/>
      <c r="JQ50" s="469"/>
      <c r="JR50" s="469"/>
      <c r="JS50" s="469"/>
      <c r="JT50" s="469"/>
      <c r="JU50" s="469"/>
      <c r="JV50" s="469"/>
      <c r="JW50" s="469"/>
      <c r="JX50" s="469"/>
      <c r="JY50" s="469"/>
      <c r="JZ50" s="469"/>
      <c r="KA50" s="469"/>
      <c r="KB50" s="469"/>
      <c r="KC50" s="469"/>
      <c r="KD50" s="469"/>
      <c r="KE50" s="469"/>
      <c r="KF50" s="469"/>
      <c r="KG50" s="469"/>
      <c r="KH50" s="469"/>
      <c r="KI50" s="469"/>
      <c r="KJ50" s="469"/>
      <c r="KK50" s="469"/>
      <c r="KL50" s="469"/>
      <c r="KM50" s="469"/>
      <c r="KN50" s="469"/>
      <c r="KO50" s="469"/>
      <c r="KP50" s="469"/>
      <c r="KQ50" s="469"/>
      <c r="KR50" s="469"/>
      <c r="KS50" s="469"/>
      <c r="KT50" s="469"/>
      <c r="KU50" s="469"/>
      <c r="KV50" s="469"/>
      <c r="KW50" s="469"/>
      <c r="KX50" s="469"/>
      <c r="KY50" s="469"/>
      <c r="KZ50" s="469"/>
      <c r="LA50" s="469"/>
      <c r="LB50" s="469"/>
      <c r="LC50" s="469"/>
      <c r="LD50" s="469"/>
      <c r="LE50" s="469"/>
      <c r="LF50" s="469"/>
      <c r="LG50" s="469"/>
      <c r="LH50" s="469"/>
      <c r="LI50" s="469"/>
      <c r="LJ50" s="469"/>
      <c r="LK50" s="469"/>
      <c r="LL50" s="469"/>
      <c r="LM50" s="469"/>
      <c r="LN50" s="469"/>
      <c r="LO50" s="469"/>
      <c r="LP50" s="469"/>
      <c r="LQ50" s="469"/>
      <c r="LR50" s="469"/>
      <c r="LS50" s="469"/>
      <c r="LT50" s="469"/>
      <c r="LU50" s="469"/>
      <c r="LV50" s="469"/>
      <c r="LW50" s="469"/>
      <c r="LX50" s="469"/>
      <c r="LY50" s="469"/>
      <c r="LZ50" s="469"/>
      <c r="MA50" s="469"/>
      <c r="MB50" s="469"/>
      <c r="MC50" s="469"/>
      <c r="MD50" s="469"/>
      <c r="ME50" s="469"/>
      <c r="MF50" s="469"/>
      <c r="MG50" s="469"/>
      <c r="MH50" s="469"/>
      <c r="MI50" s="469"/>
      <c r="MJ50" s="469"/>
    </row>
    <row r="51" spans="1:348" s="472" customFormat="1" ht="15.75" customHeight="1" x14ac:dyDescent="0.2">
      <c r="A51" s="554" t="s">
        <v>1494</v>
      </c>
      <c r="B51" s="555"/>
      <c r="C51" s="556"/>
      <c r="D51" s="552">
        <f>SUM(D49:D50)</f>
        <v>512214800.81</v>
      </c>
      <c r="E51" s="552">
        <f t="shared" ref="E51:J51" si="10">SUM(E49:E50)</f>
        <v>507309032.62</v>
      </c>
      <c r="F51" s="552">
        <f t="shared" si="10"/>
        <v>4905768.1899999883</v>
      </c>
      <c r="G51" s="552">
        <f t="shared" si="10"/>
        <v>4905768.1899999883</v>
      </c>
      <c r="H51" s="552">
        <f t="shared" si="10"/>
        <v>0</v>
      </c>
      <c r="I51" s="552">
        <f t="shared" si="10"/>
        <v>0</v>
      </c>
      <c r="J51" s="557">
        <f t="shared" si="10"/>
        <v>0</v>
      </c>
      <c r="K51" s="470"/>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471"/>
      <c r="CA51" s="471"/>
      <c r="CB51" s="471"/>
      <c r="CC51" s="471"/>
      <c r="CD51" s="471"/>
      <c r="CE51" s="471"/>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71"/>
      <c r="DM51" s="471"/>
      <c r="DN51" s="471"/>
      <c r="DO51" s="471"/>
      <c r="DP51" s="471"/>
      <c r="DQ51" s="471"/>
      <c r="DR51" s="471"/>
      <c r="DS51" s="471"/>
      <c r="DT51" s="471"/>
      <c r="DU51" s="471"/>
      <c r="DV51" s="471"/>
      <c r="DW51" s="471"/>
      <c r="DX51" s="471"/>
      <c r="DY51" s="471"/>
      <c r="DZ51" s="471"/>
      <c r="EA51" s="471"/>
      <c r="EB51" s="471"/>
      <c r="EC51" s="471"/>
      <c r="ED51" s="471"/>
      <c r="EE51" s="471"/>
      <c r="EF51" s="471"/>
      <c r="EG51" s="471"/>
      <c r="EH51" s="471"/>
      <c r="EI51" s="471"/>
      <c r="EJ51" s="471"/>
      <c r="EK51" s="471"/>
      <c r="EL51" s="471"/>
      <c r="EM51" s="471"/>
      <c r="EN51" s="471"/>
      <c r="EO51" s="471"/>
      <c r="EP51" s="471"/>
      <c r="EQ51" s="471"/>
      <c r="ER51" s="471"/>
      <c r="ES51" s="471"/>
      <c r="ET51" s="471"/>
      <c r="EU51" s="471"/>
      <c r="EV51" s="471"/>
      <c r="EW51" s="471"/>
      <c r="EX51" s="471"/>
      <c r="EY51" s="471"/>
      <c r="EZ51" s="471"/>
      <c r="FA51" s="471"/>
      <c r="FB51" s="471"/>
      <c r="FC51" s="471"/>
      <c r="FD51" s="471"/>
      <c r="FE51" s="471"/>
      <c r="FF51" s="471"/>
      <c r="FG51" s="471"/>
      <c r="FH51" s="471"/>
      <c r="FI51" s="471"/>
      <c r="FJ51" s="471"/>
      <c r="FK51" s="471"/>
      <c r="FL51" s="471"/>
      <c r="FM51" s="471"/>
      <c r="FN51" s="471"/>
      <c r="FO51" s="471"/>
      <c r="FP51" s="471"/>
      <c r="FQ51" s="471"/>
      <c r="FR51" s="471"/>
      <c r="FS51" s="471"/>
      <c r="FT51" s="471"/>
      <c r="FU51" s="471"/>
      <c r="FV51" s="471"/>
      <c r="FW51" s="471"/>
      <c r="FX51" s="471"/>
      <c r="FY51" s="471"/>
      <c r="FZ51" s="471"/>
      <c r="GA51" s="471"/>
      <c r="GB51" s="471"/>
      <c r="GC51" s="471"/>
      <c r="GD51" s="471"/>
      <c r="GE51" s="471"/>
      <c r="GF51" s="471"/>
      <c r="GG51" s="471"/>
      <c r="GH51" s="471"/>
      <c r="GI51" s="471"/>
      <c r="GJ51" s="471"/>
      <c r="GK51" s="471"/>
      <c r="GL51" s="471"/>
      <c r="GM51" s="471"/>
      <c r="GN51" s="471"/>
      <c r="GO51" s="471"/>
      <c r="GP51" s="471"/>
      <c r="GQ51" s="471"/>
      <c r="GR51" s="471"/>
      <c r="GS51" s="471"/>
      <c r="GT51" s="471"/>
      <c r="GU51" s="471"/>
      <c r="GV51" s="471"/>
      <c r="GW51" s="471"/>
      <c r="GX51" s="471"/>
      <c r="GY51" s="471"/>
      <c r="GZ51" s="471"/>
      <c r="HA51" s="471"/>
      <c r="HB51" s="471"/>
      <c r="HC51" s="471"/>
      <c r="HD51" s="471"/>
      <c r="HE51" s="471"/>
      <c r="HF51" s="471"/>
      <c r="HG51" s="471"/>
      <c r="HH51" s="471"/>
      <c r="HI51" s="471"/>
      <c r="HJ51" s="471"/>
      <c r="HK51" s="471"/>
      <c r="HL51" s="471"/>
      <c r="HM51" s="471"/>
      <c r="HN51" s="471"/>
      <c r="HO51" s="471"/>
      <c r="HP51" s="471"/>
      <c r="HQ51" s="471"/>
      <c r="HR51" s="471"/>
      <c r="HS51" s="471"/>
      <c r="HT51" s="471"/>
      <c r="HU51" s="471"/>
      <c r="HV51" s="471"/>
      <c r="HW51" s="471"/>
      <c r="HX51" s="471"/>
      <c r="HY51" s="471"/>
      <c r="HZ51" s="471"/>
      <c r="IA51" s="471"/>
      <c r="IB51" s="471"/>
      <c r="IC51" s="471"/>
      <c r="ID51" s="471"/>
      <c r="IE51" s="471"/>
      <c r="IF51" s="471"/>
      <c r="IG51" s="471"/>
      <c r="IH51" s="471"/>
      <c r="II51" s="471"/>
      <c r="IJ51" s="471"/>
      <c r="IK51" s="471"/>
      <c r="IL51" s="471"/>
      <c r="IM51" s="471"/>
      <c r="IN51" s="471"/>
      <c r="IO51" s="471"/>
      <c r="IP51" s="471"/>
      <c r="IQ51" s="471"/>
      <c r="IR51" s="471"/>
      <c r="IS51" s="471"/>
      <c r="IT51" s="471"/>
      <c r="IU51" s="471"/>
      <c r="IV51" s="471"/>
      <c r="IW51" s="471"/>
      <c r="IX51" s="471"/>
      <c r="IY51" s="471"/>
      <c r="IZ51" s="471"/>
      <c r="JA51" s="471"/>
      <c r="JB51" s="471"/>
      <c r="JC51" s="471"/>
      <c r="JD51" s="471"/>
      <c r="JE51" s="471"/>
      <c r="JF51" s="471"/>
      <c r="JG51" s="471"/>
      <c r="JH51" s="471"/>
      <c r="JI51" s="471"/>
      <c r="JJ51" s="471"/>
      <c r="JK51" s="471"/>
      <c r="JL51" s="471"/>
      <c r="JM51" s="471"/>
      <c r="JN51" s="471"/>
      <c r="JO51" s="471"/>
      <c r="JP51" s="471"/>
      <c r="JQ51" s="471"/>
      <c r="JR51" s="471"/>
      <c r="JS51" s="471"/>
      <c r="JT51" s="471"/>
      <c r="JU51" s="471"/>
      <c r="JV51" s="471"/>
      <c r="JW51" s="471"/>
      <c r="JX51" s="471"/>
      <c r="JY51" s="471"/>
      <c r="JZ51" s="471"/>
      <c r="KA51" s="471"/>
      <c r="KB51" s="471"/>
      <c r="KC51" s="471"/>
      <c r="KD51" s="471"/>
      <c r="KE51" s="471"/>
      <c r="KF51" s="471"/>
      <c r="KG51" s="471"/>
      <c r="KH51" s="471"/>
      <c r="KI51" s="471"/>
      <c r="KJ51" s="471"/>
      <c r="KK51" s="471"/>
      <c r="KL51" s="471"/>
      <c r="KM51" s="471"/>
      <c r="KN51" s="471"/>
      <c r="KO51" s="471"/>
      <c r="KP51" s="471"/>
      <c r="KQ51" s="471"/>
      <c r="KR51" s="471"/>
      <c r="KS51" s="471"/>
      <c r="KT51" s="471"/>
      <c r="KU51" s="471"/>
      <c r="KV51" s="471"/>
      <c r="KW51" s="471"/>
      <c r="KX51" s="471"/>
      <c r="KY51" s="471"/>
      <c r="KZ51" s="471"/>
      <c r="LA51" s="471"/>
      <c r="LB51" s="471"/>
      <c r="LC51" s="471"/>
      <c r="LD51" s="471"/>
      <c r="LE51" s="471"/>
      <c r="LF51" s="471"/>
      <c r="LG51" s="471"/>
      <c r="LH51" s="471"/>
      <c r="LI51" s="471"/>
      <c r="LJ51" s="471"/>
      <c r="LK51" s="471"/>
      <c r="LL51" s="471"/>
      <c r="LM51" s="471"/>
      <c r="LN51" s="471"/>
      <c r="LO51" s="471"/>
      <c r="LP51" s="471"/>
      <c r="LQ51" s="471"/>
      <c r="LR51" s="471"/>
      <c r="LS51" s="471"/>
      <c r="LT51" s="471"/>
      <c r="LU51" s="471"/>
      <c r="LV51" s="471"/>
      <c r="LW51" s="471"/>
      <c r="LX51" s="471"/>
      <c r="LY51" s="471"/>
      <c r="LZ51" s="471"/>
      <c r="MA51" s="471"/>
      <c r="MB51" s="471"/>
      <c r="MC51" s="471"/>
      <c r="MD51" s="471"/>
      <c r="ME51" s="471"/>
      <c r="MF51" s="471"/>
      <c r="MG51" s="471"/>
      <c r="MH51" s="471"/>
      <c r="MI51" s="471"/>
      <c r="MJ51" s="471"/>
    </row>
    <row r="52" spans="1:348" s="461" customFormat="1" ht="24" customHeight="1" x14ac:dyDescent="0.15">
      <c r="A52" s="1170" t="s">
        <v>1495</v>
      </c>
      <c r="B52" s="462">
        <v>35015</v>
      </c>
      <c r="C52" s="463" t="s">
        <v>1496</v>
      </c>
      <c r="D52" s="551">
        <v>12572800</v>
      </c>
      <c r="E52" s="464">
        <v>12131000</v>
      </c>
      <c r="F52" s="464">
        <f>D52-E52</f>
        <v>441800</v>
      </c>
      <c r="G52" s="464">
        <v>441800</v>
      </c>
      <c r="H52" s="465">
        <f>F52-G52</f>
        <v>0</v>
      </c>
      <c r="I52" s="466">
        <v>0</v>
      </c>
      <c r="J52" s="467">
        <v>0</v>
      </c>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69"/>
      <c r="CI52" s="469"/>
      <c r="CJ52" s="469"/>
      <c r="CK52" s="469"/>
      <c r="CL52" s="469"/>
      <c r="CM52" s="469"/>
      <c r="CN52" s="469"/>
      <c r="CO52" s="469"/>
      <c r="CP52" s="469"/>
      <c r="CQ52" s="469"/>
      <c r="CR52" s="469"/>
      <c r="CS52" s="469"/>
      <c r="CT52" s="469"/>
      <c r="CU52" s="469"/>
      <c r="CV52" s="469"/>
      <c r="CW52" s="469"/>
      <c r="CX52" s="469"/>
      <c r="CY52" s="469"/>
      <c r="CZ52" s="469"/>
      <c r="DA52" s="469"/>
      <c r="DB52" s="469"/>
      <c r="DC52" s="469"/>
      <c r="DD52" s="469"/>
      <c r="DE52" s="469"/>
      <c r="DF52" s="469"/>
      <c r="DG52" s="469"/>
      <c r="DH52" s="469"/>
      <c r="DI52" s="469"/>
      <c r="DJ52" s="469"/>
      <c r="DK52" s="469"/>
      <c r="DL52" s="469"/>
      <c r="DM52" s="469"/>
      <c r="DN52" s="469"/>
      <c r="DO52" s="469"/>
      <c r="DP52" s="469"/>
      <c r="DQ52" s="469"/>
      <c r="DR52" s="469"/>
      <c r="DS52" s="469"/>
      <c r="DT52" s="469"/>
      <c r="DU52" s="469"/>
      <c r="DV52" s="469"/>
      <c r="DW52" s="469"/>
      <c r="DX52" s="469"/>
      <c r="DY52" s="469"/>
      <c r="DZ52" s="469"/>
      <c r="EA52" s="469"/>
      <c r="EB52" s="469"/>
      <c r="EC52" s="469"/>
      <c r="ED52" s="469"/>
      <c r="EE52" s="469"/>
      <c r="EF52" s="469"/>
      <c r="EG52" s="469"/>
      <c r="EH52" s="469"/>
      <c r="EI52" s="469"/>
      <c r="EJ52" s="469"/>
      <c r="EK52" s="469"/>
      <c r="EL52" s="469"/>
      <c r="EM52" s="469"/>
      <c r="EN52" s="469"/>
      <c r="EO52" s="469"/>
      <c r="EP52" s="469"/>
      <c r="EQ52" s="469"/>
      <c r="ER52" s="469"/>
      <c r="ES52" s="469"/>
      <c r="ET52" s="469"/>
      <c r="EU52" s="469"/>
      <c r="EV52" s="469"/>
      <c r="EW52" s="469"/>
      <c r="EX52" s="469"/>
      <c r="EY52" s="469"/>
      <c r="EZ52" s="469"/>
      <c r="FA52" s="469"/>
      <c r="FB52" s="469"/>
      <c r="FC52" s="469"/>
      <c r="FD52" s="469"/>
      <c r="FE52" s="469"/>
      <c r="FF52" s="469"/>
      <c r="FG52" s="469"/>
      <c r="FH52" s="469"/>
      <c r="FI52" s="469"/>
      <c r="FJ52" s="469"/>
      <c r="FK52" s="469"/>
      <c r="FL52" s="469"/>
      <c r="FM52" s="469"/>
      <c r="FN52" s="469"/>
      <c r="FO52" s="469"/>
      <c r="FP52" s="469"/>
      <c r="FQ52" s="469"/>
      <c r="FR52" s="469"/>
      <c r="FS52" s="469"/>
      <c r="FT52" s="469"/>
      <c r="FU52" s="469"/>
      <c r="FV52" s="469"/>
      <c r="FW52" s="469"/>
      <c r="FX52" s="469"/>
      <c r="FY52" s="469"/>
      <c r="FZ52" s="469"/>
      <c r="GA52" s="469"/>
      <c r="GB52" s="469"/>
      <c r="GC52" s="469"/>
      <c r="GD52" s="469"/>
      <c r="GE52" s="469"/>
      <c r="GF52" s="469"/>
      <c r="GG52" s="469"/>
      <c r="GH52" s="469"/>
      <c r="GI52" s="469"/>
      <c r="GJ52" s="469"/>
      <c r="GK52" s="469"/>
      <c r="GL52" s="469"/>
      <c r="GM52" s="469"/>
      <c r="GN52" s="469"/>
      <c r="GO52" s="469"/>
      <c r="GP52" s="469"/>
      <c r="GQ52" s="469"/>
      <c r="GR52" s="469"/>
      <c r="GS52" s="469"/>
      <c r="GT52" s="469"/>
      <c r="GU52" s="469"/>
      <c r="GV52" s="469"/>
      <c r="GW52" s="469"/>
      <c r="GX52" s="469"/>
      <c r="GY52" s="469"/>
      <c r="GZ52" s="469"/>
      <c r="HA52" s="469"/>
      <c r="HB52" s="469"/>
      <c r="HC52" s="469"/>
      <c r="HD52" s="469"/>
      <c r="HE52" s="469"/>
      <c r="HF52" s="469"/>
      <c r="HG52" s="469"/>
      <c r="HH52" s="469"/>
      <c r="HI52" s="469"/>
      <c r="HJ52" s="469"/>
      <c r="HK52" s="469"/>
      <c r="HL52" s="469"/>
      <c r="HM52" s="469"/>
      <c r="HN52" s="469"/>
      <c r="HO52" s="469"/>
      <c r="HP52" s="469"/>
      <c r="HQ52" s="469"/>
      <c r="HR52" s="469"/>
      <c r="HS52" s="469"/>
      <c r="HT52" s="469"/>
      <c r="HU52" s="469"/>
      <c r="HV52" s="469"/>
      <c r="HW52" s="469"/>
      <c r="HX52" s="469"/>
      <c r="HY52" s="469"/>
      <c r="HZ52" s="469"/>
      <c r="IA52" s="469"/>
      <c r="IB52" s="469"/>
      <c r="IC52" s="469"/>
      <c r="ID52" s="469"/>
      <c r="IE52" s="469"/>
      <c r="IF52" s="469"/>
      <c r="IG52" s="469"/>
      <c r="IH52" s="469"/>
      <c r="II52" s="469"/>
      <c r="IJ52" s="469"/>
      <c r="IK52" s="469"/>
      <c r="IL52" s="469"/>
      <c r="IM52" s="469"/>
      <c r="IN52" s="469"/>
      <c r="IO52" s="469"/>
      <c r="IP52" s="469"/>
      <c r="IQ52" s="469"/>
      <c r="IR52" s="469"/>
      <c r="IS52" s="469"/>
      <c r="IT52" s="469"/>
      <c r="IU52" s="469"/>
      <c r="IV52" s="469"/>
      <c r="IW52" s="469"/>
      <c r="IX52" s="469"/>
      <c r="IY52" s="469"/>
      <c r="IZ52" s="469"/>
      <c r="JA52" s="469"/>
      <c r="JB52" s="469"/>
      <c r="JC52" s="469"/>
      <c r="JD52" s="469"/>
      <c r="JE52" s="469"/>
      <c r="JF52" s="469"/>
      <c r="JG52" s="469"/>
      <c r="JH52" s="469"/>
      <c r="JI52" s="469"/>
      <c r="JJ52" s="469"/>
      <c r="JK52" s="469"/>
      <c r="JL52" s="469"/>
      <c r="JM52" s="469"/>
      <c r="JN52" s="469"/>
      <c r="JO52" s="469"/>
      <c r="JP52" s="469"/>
      <c r="JQ52" s="469"/>
      <c r="JR52" s="469"/>
      <c r="JS52" s="469"/>
      <c r="JT52" s="469"/>
      <c r="JU52" s="469"/>
      <c r="JV52" s="469"/>
      <c r="JW52" s="469"/>
      <c r="JX52" s="469"/>
      <c r="JY52" s="469"/>
      <c r="JZ52" s="469"/>
      <c r="KA52" s="469"/>
      <c r="KB52" s="469"/>
      <c r="KC52" s="469"/>
      <c r="KD52" s="469"/>
      <c r="KE52" s="469"/>
      <c r="KF52" s="469"/>
      <c r="KG52" s="469"/>
      <c r="KH52" s="469"/>
      <c r="KI52" s="469"/>
      <c r="KJ52" s="469"/>
      <c r="KK52" s="469"/>
      <c r="KL52" s="469"/>
      <c r="KM52" s="469"/>
      <c r="KN52" s="469"/>
      <c r="KO52" s="469"/>
      <c r="KP52" s="469"/>
      <c r="KQ52" s="469"/>
      <c r="KR52" s="469"/>
      <c r="KS52" s="469"/>
      <c r="KT52" s="469"/>
      <c r="KU52" s="469"/>
      <c r="KV52" s="469"/>
      <c r="KW52" s="469"/>
      <c r="KX52" s="469"/>
      <c r="KY52" s="469"/>
      <c r="KZ52" s="469"/>
      <c r="LA52" s="469"/>
      <c r="LB52" s="469"/>
      <c r="LC52" s="469"/>
      <c r="LD52" s="469"/>
      <c r="LE52" s="469"/>
      <c r="LF52" s="469"/>
      <c r="LG52" s="469"/>
      <c r="LH52" s="469"/>
      <c r="LI52" s="469"/>
      <c r="LJ52" s="469"/>
      <c r="LK52" s="469"/>
      <c r="LL52" s="469"/>
      <c r="LM52" s="469"/>
      <c r="LN52" s="469"/>
      <c r="LO52" s="469"/>
      <c r="LP52" s="469"/>
      <c r="LQ52" s="469"/>
      <c r="LR52" s="469"/>
      <c r="LS52" s="469"/>
      <c r="LT52" s="469"/>
      <c r="LU52" s="469"/>
      <c r="LV52" s="469"/>
      <c r="LW52" s="469"/>
      <c r="LX52" s="469"/>
      <c r="LY52" s="469"/>
      <c r="LZ52" s="469"/>
      <c r="MA52" s="469"/>
      <c r="MB52" s="469"/>
      <c r="MC52" s="469"/>
      <c r="MD52" s="469"/>
      <c r="ME52" s="469"/>
      <c r="MF52" s="469"/>
      <c r="MG52" s="469"/>
      <c r="MH52" s="469"/>
      <c r="MI52" s="469"/>
      <c r="MJ52" s="469"/>
    </row>
    <row r="53" spans="1:348" s="461" customFormat="1" ht="24" customHeight="1" x14ac:dyDescent="0.15">
      <c r="A53" s="1170"/>
      <c r="B53" s="462">
        <v>35018</v>
      </c>
      <c r="C53" s="463" t="s">
        <v>1497</v>
      </c>
      <c r="D53" s="551">
        <v>9882990</v>
      </c>
      <c r="E53" s="464">
        <v>9882990</v>
      </c>
      <c r="F53" s="464">
        <f>D53-E53</f>
        <v>0</v>
      </c>
      <c r="G53" s="464">
        <v>0</v>
      </c>
      <c r="H53" s="465">
        <f>F53-G53</f>
        <v>0</v>
      </c>
      <c r="I53" s="466">
        <v>0</v>
      </c>
      <c r="J53" s="467">
        <v>0</v>
      </c>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69"/>
      <c r="CI53" s="469"/>
      <c r="CJ53" s="469"/>
      <c r="CK53" s="469"/>
      <c r="CL53" s="469"/>
      <c r="CM53" s="469"/>
      <c r="CN53" s="469"/>
      <c r="CO53" s="469"/>
      <c r="CP53" s="469"/>
      <c r="CQ53" s="469"/>
      <c r="CR53" s="469"/>
      <c r="CS53" s="469"/>
      <c r="CT53" s="469"/>
      <c r="CU53" s="469"/>
      <c r="CV53" s="469"/>
      <c r="CW53" s="469"/>
      <c r="CX53" s="469"/>
      <c r="CY53" s="469"/>
      <c r="CZ53" s="469"/>
      <c r="DA53" s="469"/>
      <c r="DB53" s="469"/>
      <c r="DC53" s="469"/>
      <c r="DD53" s="469"/>
      <c r="DE53" s="469"/>
      <c r="DF53" s="469"/>
      <c r="DG53" s="469"/>
      <c r="DH53" s="469"/>
      <c r="DI53" s="469"/>
      <c r="DJ53" s="469"/>
      <c r="DK53" s="469"/>
      <c r="DL53" s="469"/>
      <c r="DM53" s="469"/>
      <c r="DN53" s="469"/>
      <c r="DO53" s="469"/>
      <c r="DP53" s="469"/>
      <c r="DQ53" s="469"/>
      <c r="DR53" s="469"/>
      <c r="DS53" s="469"/>
      <c r="DT53" s="469"/>
      <c r="DU53" s="469"/>
      <c r="DV53" s="469"/>
      <c r="DW53" s="469"/>
      <c r="DX53" s="469"/>
      <c r="DY53" s="469"/>
      <c r="DZ53" s="469"/>
      <c r="EA53" s="469"/>
      <c r="EB53" s="469"/>
      <c r="EC53" s="469"/>
      <c r="ED53" s="469"/>
      <c r="EE53" s="469"/>
      <c r="EF53" s="469"/>
      <c r="EG53" s="469"/>
      <c r="EH53" s="469"/>
      <c r="EI53" s="469"/>
      <c r="EJ53" s="469"/>
      <c r="EK53" s="469"/>
      <c r="EL53" s="469"/>
      <c r="EM53" s="469"/>
      <c r="EN53" s="469"/>
      <c r="EO53" s="469"/>
      <c r="EP53" s="469"/>
      <c r="EQ53" s="469"/>
      <c r="ER53" s="469"/>
      <c r="ES53" s="469"/>
      <c r="ET53" s="469"/>
      <c r="EU53" s="469"/>
      <c r="EV53" s="469"/>
      <c r="EW53" s="469"/>
      <c r="EX53" s="469"/>
      <c r="EY53" s="469"/>
      <c r="EZ53" s="469"/>
      <c r="FA53" s="469"/>
      <c r="FB53" s="469"/>
      <c r="FC53" s="469"/>
      <c r="FD53" s="469"/>
      <c r="FE53" s="469"/>
      <c r="FF53" s="469"/>
      <c r="FG53" s="469"/>
      <c r="FH53" s="469"/>
      <c r="FI53" s="469"/>
      <c r="FJ53" s="469"/>
      <c r="FK53" s="469"/>
      <c r="FL53" s="469"/>
      <c r="FM53" s="469"/>
      <c r="FN53" s="469"/>
      <c r="FO53" s="469"/>
      <c r="FP53" s="469"/>
      <c r="FQ53" s="469"/>
      <c r="FR53" s="469"/>
      <c r="FS53" s="469"/>
      <c r="FT53" s="469"/>
      <c r="FU53" s="469"/>
      <c r="FV53" s="469"/>
      <c r="FW53" s="469"/>
      <c r="FX53" s="469"/>
      <c r="FY53" s="469"/>
      <c r="FZ53" s="469"/>
      <c r="GA53" s="469"/>
      <c r="GB53" s="469"/>
      <c r="GC53" s="469"/>
      <c r="GD53" s="469"/>
      <c r="GE53" s="469"/>
      <c r="GF53" s="469"/>
      <c r="GG53" s="469"/>
      <c r="GH53" s="469"/>
      <c r="GI53" s="469"/>
      <c r="GJ53" s="469"/>
      <c r="GK53" s="469"/>
      <c r="GL53" s="469"/>
      <c r="GM53" s="469"/>
      <c r="GN53" s="469"/>
      <c r="GO53" s="469"/>
      <c r="GP53" s="469"/>
      <c r="GQ53" s="469"/>
      <c r="GR53" s="469"/>
      <c r="GS53" s="469"/>
      <c r="GT53" s="469"/>
      <c r="GU53" s="469"/>
      <c r="GV53" s="469"/>
      <c r="GW53" s="469"/>
      <c r="GX53" s="469"/>
      <c r="GY53" s="469"/>
      <c r="GZ53" s="469"/>
      <c r="HA53" s="469"/>
      <c r="HB53" s="469"/>
      <c r="HC53" s="469"/>
      <c r="HD53" s="469"/>
      <c r="HE53" s="469"/>
      <c r="HF53" s="469"/>
      <c r="HG53" s="469"/>
      <c r="HH53" s="469"/>
      <c r="HI53" s="469"/>
      <c r="HJ53" s="469"/>
      <c r="HK53" s="469"/>
      <c r="HL53" s="469"/>
      <c r="HM53" s="469"/>
      <c r="HN53" s="469"/>
      <c r="HO53" s="469"/>
      <c r="HP53" s="469"/>
      <c r="HQ53" s="469"/>
      <c r="HR53" s="469"/>
      <c r="HS53" s="469"/>
      <c r="HT53" s="469"/>
      <c r="HU53" s="469"/>
      <c r="HV53" s="469"/>
      <c r="HW53" s="469"/>
      <c r="HX53" s="469"/>
      <c r="HY53" s="469"/>
      <c r="HZ53" s="469"/>
      <c r="IA53" s="469"/>
      <c r="IB53" s="469"/>
      <c r="IC53" s="469"/>
      <c r="ID53" s="469"/>
      <c r="IE53" s="469"/>
      <c r="IF53" s="469"/>
      <c r="IG53" s="469"/>
      <c r="IH53" s="469"/>
      <c r="II53" s="469"/>
      <c r="IJ53" s="469"/>
      <c r="IK53" s="469"/>
      <c r="IL53" s="469"/>
      <c r="IM53" s="469"/>
      <c r="IN53" s="469"/>
      <c r="IO53" s="469"/>
      <c r="IP53" s="469"/>
      <c r="IQ53" s="469"/>
      <c r="IR53" s="469"/>
      <c r="IS53" s="469"/>
      <c r="IT53" s="469"/>
      <c r="IU53" s="469"/>
      <c r="IV53" s="469"/>
      <c r="IW53" s="469"/>
      <c r="IX53" s="469"/>
      <c r="IY53" s="469"/>
      <c r="IZ53" s="469"/>
      <c r="JA53" s="469"/>
      <c r="JB53" s="469"/>
      <c r="JC53" s="469"/>
      <c r="JD53" s="469"/>
      <c r="JE53" s="469"/>
      <c r="JF53" s="469"/>
      <c r="JG53" s="469"/>
      <c r="JH53" s="469"/>
      <c r="JI53" s="469"/>
      <c r="JJ53" s="469"/>
      <c r="JK53" s="469"/>
      <c r="JL53" s="469"/>
      <c r="JM53" s="469"/>
      <c r="JN53" s="469"/>
      <c r="JO53" s="469"/>
      <c r="JP53" s="469"/>
      <c r="JQ53" s="469"/>
      <c r="JR53" s="469"/>
      <c r="JS53" s="469"/>
      <c r="JT53" s="469"/>
      <c r="JU53" s="469"/>
      <c r="JV53" s="469"/>
      <c r="JW53" s="469"/>
      <c r="JX53" s="469"/>
      <c r="JY53" s="469"/>
      <c r="JZ53" s="469"/>
      <c r="KA53" s="469"/>
      <c r="KB53" s="469"/>
      <c r="KC53" s="469"/>
      <c r="KD53" s="469"/>
      <c r="KE53" s="469"/>
      <c r="KF53" s="469"/>
      <c r="KG53" s="469"/>
      <c r="KH53" s="469"/>
      <c r="KI53" s="469"/>
      <c r="KJ53" s="469"/>
      <c r="KK53" s="469"/>
      <c r="KL53" s="469"/>
      <c r="KM53" s="469"/>
      <c r="KN53" s="469"/>
      <c r="KO53" s="469"/>
      <c r="KP53" s="469"/>
      <c r="KQ53" s="469"/>
      <c r="KR53" s="469"/>
      <c r="KS53" s="469"/>
      <c r="KT53" s="469"/>
      <c r="KU53" s="469"/>
      <c r="KV53" s="469"/>
      <c r="KW53" s="469"/>
      <c r="KX53" s="469"/>
      <c r="KY53" s="469"/>
      <c r="KZ53" s="469"/>
      <c r="LA53" s="469"/>
      <c r="LB53" s="469"/>
      <c r="LC53" s="469"/>
      <c r="LD53" s="469"/>
      <c r="LE53" s="469"/>
      <c r="LF53" s="469"/>
      <c r="LG53" s="469"/>
      <c r="LH53" s="469"/>
      <c r="LI53" s="469"/>
      <c r="LJ53" s="469"/>
      <c r="LK53" s="469"/>
      <c r="LL53" s="469"/>
      <c r="LM53" s="469"/>
      <c r="LN53" s="469"/>
      <c r="LO53" s="469"/>
      <c r="LP53" s="469"/>
      <c r="LQ53" s="469"/>
      <c r="LR53" s="469"/>
      <c r="LS53" s="469"/>
      <c r="LT53" s="469"/>
      <c r="LU53" s="469"/>
      <c r="LV53" s="469"/>
      <c r="LW53" s="469"/>
      <c r="LX53" s="469"/>
      <c r="LY53" s="469"/>
      <c r="LZ53" s="469"/>
      <c r="MA53" s="469"/>
      <c r="MB53" s="469"/>
      <c r="MC53" s="469"/>
      <c r="MD53" s="469"/>
      <c r="ME53" s="469"/>
      <c r="MF53" s="469"/>
      <c r="MG53" s="469"/>
      <c r="MH53" s="469"/>
      <c r="MI53" s="469"/>
      <c r="MJ53" s="469"/>
    </row>
    <row r="54" spans="1:348" s="461" customFormat="1" ht="12.75" customHeight="1" x14ac:dyDescent="0.15">
      <c r="A54" s="1170"/>
      <c r="B54" s="462">
        <v>35019</v>
      </c>
      <c r="C54" s="463" t="s">
        <v>1498</v>
      </c>
      <c r="D54" s="551">
        <v>2317473</v>
      </c>
      <c r="E54" s="464">
        <v>2176927</v>
      </c>
      <c r="F54" s="464">
        <f>D54-E54</f>
        <v>140546</v>
      </c>
      <c r="G54" s="464">
        <v>15000</v>
      </c>
      <c r="H54" s="465">
        <f>F54-G54</f>
        <v>125546</v>
      </c>
      <c r="I54" s="466">
        <v>125546</v>
      </c>
      <c r="J54" s="467">
        <v>0</v>
      </c>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69"/>
      <c r="BR54" s="469"/>
      <c r="BS54" s="469"/>
      <c r="BT54" s="469"/>
      <c r="BU54" s="469"/>
      <c r="BV54" s="469"/>
      <c r="BW54" s="469"/>
      <c r="BX54" s="469"/>
      <c r="BY54" s="469"/>
      <c r="BZ54" s="469"/>
      <c r="CA54" s="469"/>
      <c r="CB54" s="469"/>
      <c r="CC54" s="469"/>
      <c r="CD54" s="469"/>
      <c r="CE54" s="469"/>
      <c r="CF54" s="469"/>
      <c r="CG54" s="469"/>
      <c r="CH54" s="469"/>
      <c r="CI54" s="469"/>
      <c r="CJ54" s="469"/>
      <c r="CK54" s="469"/>
      <c r="CL54" s="469"/>
      <c r="CM54" s="469"/>
      <c r="CN54" s="469"/>
      <c r="CO54" s="469"/>
      <c r="CP54" s="469"/>
      <c r="CQ54" s="469"/>
      <c r="CR54" s="469"/>
      <c r="CS54" s="469"/>
      <c r="CT54" s="469"/>
      <c r="CU54" s="469"/>
      <c r="CV54" s="469"/>
      <c r="CW54" s="469"/>
      <c r="CX54" s="469"/>
      <c r="CY54" s="469"/>
      <c r="CZ54" s="469"/>
      <c r="DA54" s="469"/>
      <c r="DB54" s="469"/>
      <c r="DC54" s="469"/>
      <c r="DD54" s="469"/>
      <c r="DE54" s="469"/>
      <c r="DF54" s="469"/>
      <c r="DG54" s="469"/>
      <c r="DH54" s="469"/>
      <c r="DI54" s="469"/>
      <c r="DJ54" s="469"/>
      <c r="DK54" s="469"/>
      <c r="DL54" s="469"/>
      <c r="DM54" s="469"/>
      <c r="DN54" s="469"/>
      <c r="DO54" s="469"/>
      <c r="DP54" s="469"/>
      <c r="DQ54" s="469"/>
      <c r="DR54" s="469"/>
      <c r="DS54" s="469"/>
      <c r="DT54" s="469"/>
      <c r="DU54" s="469"/>
      <c r="DV54" s="469"/>
      <c r="DW54" s="469"/>
      <c r="DX54" s="469"/>
      <c r="DY54" s="469"/>
      <c r="DZ54" s="469"/>
      <c r="EA54" s="469"/>
      <c r="EB54" s="469"/>
      <c r="EC54" s="469"/>
      <c r="ED54" s="469"/>
      <c r="EE54" s="469"/>
      <c r="EF54" s="469"/>
      <c r="EG54" s="469"/>
      <c r="EH54" s="469"/>
      <c r="EI54" s="469"/>
      <c r="EJ54" s="469"/>
      <c r="EK54" s="469"/>
      <c r="EL54" s="469"/>
      <c r="EM54" s="469"/>
      <c r="EN54" s="469"/>
      <c r="EO54" s="469"/>
      <c r="EP54" s="469"/>
      <c r="EQ54" s="469"/>
      <c r="ER54" s="469"/>
      <c r="ES54" s="469"/>
      <c r="ET54" s="469"/>
      <c r="EU54" s="469"/>
      <c r="EV54" s="469"/>
      <c r="EW54" s="469"/>
      <c r="EX54" s="469"/>
      <c r="EY54" s="469"/>
      <c r="EZ54" s="469"/>
      <c r="FA54" s="469"/>
      <c r="FB54" s="469"/>
      <c r="FC54" s="469"/>
      <c r="FD54" s="469"/>
      <c r="FE54" s="469"/>
      <c r="FF54" s="469"/>
      <c r="FG54" s="469"/>
      <c r="FH54" s="469"/>
      <c r="FI54" s="469"/>
      <c r="FJ54" s="469"/>
      <c r="FK54" s="469"/>
      <c r="FL54" s="469"/>
      <c r="FM54" s="469"/>
      <c r="FN54" s="469"/>
      <c r="FO54" s="469"/>
      <c r="FP54" s="469"/>
      <c r="FQ54" s="469"/>
      <c r="FR54" s="469"/>
      <c r="FS54" s="469"/>
      <c r="FT54" s="469"/>
      <c r="FU54" s="469"/>
      <c r="FV54" s="469"/>
      <c r="FW54" s="469"/>
      <c r="FX54" s="469"/>
      <c r="FY54" s="469"/>
      <c r="FZ54" s="469"/>
      <c r="GA54" s="469"/>
      <c r="GB54" s="469"/>
      <c r="GC54" s="469"/>
      <c r="GD54" s="469"/>
      <c r="GE54" s="469"/>
      <c r="GF54" s="469"/>
      <c r="GG54" s="469"/>
      <c r="GH54" s="469"/>
      <c r="GI54" s="469"/>
      <c r="GJ54" s="469"/>
      <c r="GK54" s="469"/>
      <c r="GL54" s="469"/>
      <c r="GM54" s="469"/>
      <c r="GN54" s="469"/>
      <c r="GO54" s="469"/>
      <c r="GP54" s="469"/>
      <c r="GQ54" s="469"/>
      <c r="GR54" s="469"/>
      <c r="GS54" s="469"/>
      <c r="GT54" s="469"/>
      <c r="GU54" s="469"/>
      <c r="GV54" s="469"/>
      <c r="GW54" s="469"/>
      <c r="GX54" s="469"/>
      <c r="GY54" s="469"/>
      <c r="GZ54" s="469"/>
      <c r="HA54" s="469"/>
      <c r="HB54" s="469"/>
      <c r="HC54" s="469"/>
      <c r="HD54" s="469"/>
      <c r="HE54" s="469"/>
      <c r="HF54" s="469"/>
      <c r="HG54" s="469"/>
      <c r="HH54" s="469"/>
      <c r="HI54" s="469"/>
      <c r="HJ54" s="469"/>
      <c r="HK54" s="469"/>
      <c r="HL54" s="469"/>
      <c r="HM54" s="469"/>
      <c r="HN54" s="469"/>
      <c r="HO54" s="469"/>
      <c r="HP54" s="469"/>
      <c r="HQ54" s="469"/>
      <c r="HR54" s="469"/>
      <c r="HS54" s="469"/>
      <c r="HT54" s="469"/>
      <c r="HU54" s="469"/>
      <c r="HV54" s="469"/>
      <c r="HW54" s="469"/>
      <c r="HX54" s="469"/>
      <c r="HY54" s="469"/>
      <c r="HZ54" s="469"/>
      <c r="IA54" s="469"/>
      <c r="IB54" s="469"/>
      <c r="IC54" s="469"/>
      <c r="ID54" s="469"/>
      <c r="IE54" s="469"/>
      <c r="IF54" s="469"/>
      <c r="IG54" s="469"/>
      <c r="IH54" s="469"/>
      <c r="II54" s="469"/>
      <c r="IJ54" s="469"/>
      <c r="IK54" s="469"/>
      <c r="IL54" s="469"/>
      <c r="IM54" s="469"/>
      <c r="IN54" s="469"/>
      <c r="IO54" s="469"/>
      <c r="IP54" s="469"/>
      <c r="IQ54" s="469"/>
      <c r="IR54" s="469"/>
      <c r="IS54" s="469"/>
      <c r="IT54" s="469"/>
      <c r="IU54" s="469"/>
      <c r="IV54" s="469"/>
      <c r="IW54" s="469"/>
      <c r="IX54" s="469"/>
      <c r="IY54" s="469"/>
      <c r="IZ54" s="469"/>
      <c r="JA54" s="469"/>
      <c r="JB54" s="469"/>
      <c r="JC54" s="469"/>
      <c r="JD54" s="469"/>
      <c r="JE54" s="469"/>
      <c r="JF54" s="469"/>
      <c r="JG54" s="469"/>
      <c r="JH54" s="469"/>
      <c r="JI54" s="469"/>
      <c r="JJ54" s="469"/>
      <c r="JK54" s="469"/>
      <c r="JL54" s="469"/>
      <c r="JM54" s="469"/>
      <c r="JN54" s="469"/>
      <c r="JO54" s="469"/>
      <c r="JP54" s="469"/>
      <c r="JQ54" s="469"/>
      <c r="JR54" s="469"/>
      <c r="JS54" s="469"/>
      <c r="JT54" s="469"/>
      <c r="JU54" s="469"/>
      <c r="JV54" s="469"/>
      <c r="JW54" s="469"/>
      <c r="JX54" s="469"/>
      <c r="JY54" s="469"/>
      <c r="JZ54" s="469"/>
      <c r="KA54" s="469"/>
      <c r="KB54" s="469"/>
      <c r="KC54" s="469"/>
      <c r="KD54" s="469"/>
      <c r="KE54" s="469"/>
      <c r="KF54" s="469"/>
      <c r="KG54" s="469"/>
      <c r="KH54" s="469"/>
      <c r="KI54" s="469"/>
      <c r="KJ54" s="469"/>
      <c r="KK54" s="469"/>
      <c r="KL54" s="469"/>
      <c r="KM54" s="469"/>
      <c r="KN54" s="469"/>
      <c r="KO54" s="469"/>
      <c r="KP54" s="469"/>
      <c r="KQ54" s="469"/>
      <c r="KR54" s="469"/>
      <c r="KS54" s="469"/>
      <c r="KT54" s="469"/>
      <c r="KU54" s="469"/>
      <c r="KV54" s="469"/>
      <c r="KW54" s="469"/>
      <c r="KX54" s="469"/>
      <c r="KY54" s="469"/>
      <c r="KZ54" s="469"/>
      <c r="LA54" s="469"/>
      <c r="LB54" s="469"/>
      <c r="LC54" s="469"/>
      <c r="LD54" s="469"/>
      <c r="LE54" s="469"/>
      <c r="LF54" s="469"/>
      <c r="LG54" s="469"/>
      <c r="LH54" s="469"/>
      <c r="LI54" s="469"/>
      <c r="LJ54" s="469"/>
      <c r="LK54" s="469"/>
      <c r="LL54" s="469"/>
      <c r="LM54" s="469"/>
      <c r="LN54" s="469"/>
      <c r="LO54" s="469"/>
      <c r="LP54" s="469"/>
      <c r="LQ54" s="469"/>
      <c r="LR54" s="469"/>
      <c r="LS54" s="469"/>
      <c r="LT54" s="469"/>
      <c r="LU54" s="469"/>
      <c r="LV54" s="469"/>
      <c r="LW54" s="469"/>
      <c r="LX54" s="469"/>
      <c r="LY54" s="469"/>
      <c r="LZ54" s="469"/>
      <c r="MA54" s="469"/>
      <c r="MB54" s="469"/>
      <c r="MC54" s="469"/>
      <c r="MD54" s="469"/>
      <c r="ME54" s="469"/>
      <c r="MF54" s="469"/>
      <c r="MG54" s="469"/>
      <c r="MH54" s="469"/>
      <c r="MI54" s="469"/>
      <c r="MJ54" s="469"/>
    </row>
    <row r="55" spans="1:348" s="461" customFormat="1" ht="24" customHeight="1" x14ac:dyDescent="0.15">
      <c r="A55" s="1170"/>
      <c r="B55" s="462">
        <v>35500</v>
      </c>
      <c r="C55" s="463" t="s">
        <v>1499</v>
      </c>
      <c r="D55" s="551">
        <v>1294700</v>
      </c>
      <c r="E55" s="464">
        <v>1294700</v>
      </c>
      <c r="F55" s="464">
        <f>D55-E55</f>
        <v>0</v>
      </c>
      <c r="G55" s="464">
        <v>0</v>
      </c>
      <c r="H55" s="465">
        <f>F55-G55</f>
        <v>0</v>
      </c>
      <c r="I55" s="466">
        <v>0</v>
      </c>
      <c r="J55" s="467">
        <v>0</v>
      </c>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469"/>
      <c r="CB55" s="469"/>
      <c r="CC55" s="469"/>
      <c r="CD55" s="469"/>
      <c r="CE55" s="469"/>
      <c r="CF55" s="469"/>
      <c r="CG55" s="469"/>
      <c r="CH55" s="469"/>
      <c r="CI55" s="469"/>
      <c r="CJ55" s="469"/>
      <c r="CK55" s="469"/>
      <c r="CL55" s="469"/>
      <c r="CM55" s="469"/>
      <c r="CN55" s="469"/>
      <c r="CO55" s="469"/>
      <c r="CP55" s="469"/>
      <c r="CQ55" s="469"/>
      <c r="CR55" s="469"/>
      <c r="CS55" s="469"/>
      <c r="CT55" s="469"/>
      <c r="CU55" s="469"/>
      <c r="CV55" s="469"/>
      <c r="CW55" s="469"/>
      <c r="CX55" s="469"/>
      <c r="CY55" s="469"/>
      <c r="CZ55" s="469"/>
      <c r="DA55" s="469"/>
      <c r="DB55" s="469"/>
      <c r="DC55" s="469"/>
      <c r="DD55" s="469"/>
      <c r="DE55" s="469"/>
      <c r="DF55" s="469"/>
      <c r="DG55" s="469"/>
      <c r="DH55" s="469"/>
      <c r="DI55" s="469"/>
      <c r="DJ55" s="469"/>
      <c r="DK55" s="469"/>
      <c r="DL55" s="469"/>
      <c r="DM55" s="469"/>
      <c r="DN55" s="469"/>
      <c r="DO55" s="469"/>
      <c r="DP55" s="469"/>
      <c r="DQ55" s="469"/>
      <c r="DR55" s="469"/>
      <c r="DS55" s="469"/>
      <c r="DT55" s="469"/>
      <c r="DU55" s="469"/>
      <c r="DV55" s="469"/>
      <c r="DW55" s="469"/>
      <c r="DX55" s="469"/>
      <c r="DY55" s="469"/>
      <c r="DZ55" s="469"/>
      <c r="EA55" s="469"/>
      <c r="EB55" s="469"/>
      <c r="EC55" s="469"/>
      <c r="ED55" s="469"/>
      <c r="EE55" s="469"/>
      <c r="EF55" s="469"/>
      <c r="EG55" s="469"/>
      <c r="EH55" s="469"/>
      <c r="EI55" s="469"/>
      <c r="EJ55" s="469"/>
      <c r="EK55" s="469"/>
      <c r="EL55" s="469"/>
      <c r="EM55" s="469"/>
      <c r="EN55" s="469"/>
      <c r="EO55" s="469"/>
      <c r="EP55" s="469"/>
      <c r="EQ55" s="469"/>
      <c r="ER55" s="469"/>
      <c r="ES55" s="469"/>
      <c r="ET55" s="469"/>
      <c r="EU55" s="469"/>
      <c r="EV55" s="469"/>
      <c r="EW55" s="469"/>
      <c r="EX55" s="469"/>
      <c r="EY55" s="469"/>
      <c r="EZ55" s="469"/>
      <c r="FA55" s="469"/>
      <c r="FB55" s="469"/>
      <c r="FC55" s="469"/>
      <c r="FD55" s="469"/>
      <c r="FE55" s="469"/>
      <c r="FF55" s="469"/>
      <c r="FG55" s="469"/>
      <c r="FH55" s="469"/>
      <c r="FI55" s="469"/>
      <c r="FJ55" s="469"/>
      <c r="FK55" s="469"/>
      <c r="FL55" s="469"/>
      <c r="FM55" s="469"/>
      <c r="FN55" s="469"/>
      <c r="FO55" s="469"/>
      <c r="FP55" s="469"/>
      <c r="FQ55" s="469"/>
      <c r="FR55" s="469"/>
      <c r="FS55" s="469"/>
      <c r="FT55" s="469"/>
      <c r="FU55" s="469"/>
      <c r="FV55" s="469"/>
      <c r="FW55" s="469"/>
      <c r="FX55" s="469"/>
      <c r="FY55" s="469"/>
      <c r="FZ55" s="469"/>
      <c r="GA55" s="469"/>
      <c r="GB55" s="469"/>
      <c r="GC55" s="469"/>
      <c r="GD55" s="469"/>
      <c r="GE55" s="469"/>
      <c r="GF55" s="469"/>
      <c r="GG55" s="469"/>
      <c r="GH55" s="469"/>
      <c r="GI55" s="469"/>
      <c r="GJ55" s="469"/>
      <c r="GK55" s="469"/>
      <c r="GL55" s="469"/>
      <c r="GM55" s="469"/>
      <c r="GN55" s="469"/>
      <c r="GO55" s="469"/>
      <c r="GP55" s="469"/>
      <c r="GQ55" s="469"/>
      <c r="GR55" s="469"/>
      <c r="GS55" s="469"/>
      <c r="GT55" s="469"/>
      <c r="GU55" s="469"/>
      <c r="GV55" s="469"/>
      <c r="GW55" s="469"/>
      <c r="GX55" s="469"/>
      <c r="GY55" s="469"/>
      <c r="GZ55" s="469"/>
      <c r="HA55" s="469"/>
      <c r="HB55" s="469"/>
      <c r="HC55" s="469"/>
      <c r="HD55" s="469"/>
      <c r="HE55" s="469"/>
      <c r="HF55" s="469"/>
      <c r="HG55" s="469"/>
      <c r="HH55" s="469"/>
      <c r="HI55" s="469"/>
      <c r="HJ55" s="469"/>
      <c r="HK55" s="469"/>
      <c r="HL55" s="469"/>
      <c r="HM55" s="469"/>
      <c r="HN55" s="469"/>
      <c r="HO55" s="469"/>
      <c r="HP55" s="469"/>
      <c r="HQ55" s="469"/>
      <c r="HR55" s="469"/>
      <c r="HS55" s="469"/>
      <c r="HT55" s="469"/>
      <c r="HU55" s="469"/>
      <c r="HV55" s="469"/>
      <c r="HW55" s="469"/>
      <c r="HX55" s="469"/>
      <c r="HY55" s="469"/>
      <c r="HZ55" s="469"/>
      <c r="IA55" s="469"/>
      <c r="IB55" s="469"/>
      <c r="IC55" s="469"/>
      <c r="ID55" s="469"/>
      <c r="IE55" s="469"/>
      <c r="IF55" s="469"/>
      <c r="IG55" s="469"/>
      <c r="IH55" s="469"/>
      <c r="II55" s="469"/>
      <c r="IJ55" s="469"/>
      <c r="IK55" s="469"/>
      <c r="IL55" s="469"/>
      <c r="IM55" s="469"/>
      <c r="IN55" s="469"/>
      <c r="IO55" s="469"/>
      <c r="IP55" s="469"/>
      <c r="IQ55" s="469"/>
      <c r="IR55" s="469"/>
      <c r="IS55" s="469"/>
      <c r="IT55" s="469"/>
      <c r="IU55" s="469"/>
      <c r="IV55" s="469"/>
      <c r="IW55" s="469"/>
      <c r="IX55" s="469"/>
      <c r="IY55" s="469"/>
      <c r="IZ55" s="469"/>
      <c r="JA55" s="469"/>
      <c r="JB55" s="469"/>
      <c r="JC55" s="469"/>
      <c r="JD55" s="469"/>
      <c r="JE55" s="469"/>
      <c r="JF55" s="469"/>
      <c r="JG55" s="469"/>
      <c r="JH55" s="469"/>
      <c r="JI55" s="469"/>
      <c r="JJ55" s="469"/>
      <c r="JK55" s="469"/>
      <c r="JL55" s="469"/>
      <c r="JM55" s="469"/>
      <c r="JN55" s="469"/>
      <c r="JO55" s="469"/>
      <c r="JP55" s="469"/>
      <c r="JQ55" s="469"/>
      <c r="JR55" s="469"/>
      <c r="JS55" s="469"/>
      <c r="JT55" s="469"/>
      <c r="JU55" s="469"/>
      <c r="JV55" s="469"/>
      <c r="JW55" s="469"/>
      <c r="JX55" s="469"/>
      <c r="JY55" s="469"/>
      <c r="JZ55" s="469"/>
      <c r="KA55" s="469"/>
      <c r="KB55" s="469"/>
      <c r="KC55" s="469"/>
      <c r="KD55" s="469"/>
      <c r="KE55" s="469"/>
      <c r="KF55" s="469"/>
      <c r="KG55" s="469"/>
      <c r="KH55" s="469"/>
      <c r="KI55" s="469"/>
      <c r="KJ55" s="469"/>
      <c r="KK55" s="469"/>
      <c r="KL55" s="469"/>
      <c r="KM55" s="469"/>
      <c r="KN55" s="469"/>
      <c r="KO55" s="469"/>
      <c r="KP55" s="469"/>
      <c r="KQ55" s="469"/>
      <c r="KR55" s="469"/>
      <c r="KS55" s="469"/>
      <c r="KT55" s="469"/>
      <c r="KU55" s="469"/>
      <c r="KV55" s="469"/>
      <c r="KW55" s="469"/>
      <c r="KX55" s="469"/>
      <c r="KY55" s="469"/>
      <c r="KZ55" s="469"/>
      <c r="LA55" s="469"/>
      <c r="LB55" s="469"/>
      <c r="LC55" s="469"/>
      <c r="LD55" s="469"/>
      <c r="LE55" s="469"/>
      <c r="LF55" s="469"/>
      <c r="LG55" s="469"/>
      <c r="LH55" s="469"/>
      <c r="LI55" s="469"/>
      <c r="LJ55" s="469"/>
      <c r="LK55" s="469"/>
      <c r="LL55" s="469"/>
      <c r="LM55" s="469"/>
      <c r="LN55" s="469"/>
      <c r="LO55" s="469"/>
      <c r="LP55" s="469"/>
      <c r="LQ55" s="469"/>
      <c r="LR55" s="469"/>
      <c r="LS55" s="469"/>
      <c r="LT55" s="469"/>
      <c r="LU55" s="469"/>
      <c r="LV55" s="469"/>
      <c r="LW55" s="469"/>
      <c r="LX55" s="469"/>
      <c r="LY55" s="469"/>
      <c r="LZ55" s="469"/>
      <c r="MA55" s="469"/>
      <c r="MB55" s="469"/>
      <c r="MC55" s="469"/>
      <c r="MD55" s="469"/>
      <c r="ME55" s="469"/>
      <c r="MF55" s="469"/>
      <c r="MG55" s="469"/>
      <c r="MH55" s="469"/>
      <c r="MI55" s="469"/>
      <c r="MJ55" s="469"/>
    </row>
    <row r="56" spans="1:348" s="461" customFormat="1" ht="12.75" customHeight="1" x14ac:dyDescent="0.15">
      <c r="A56" s="1170"/>
      <c r="B56" s="462">
        <v>35442</v>
      </c>
      <c r="C56" s="463" t="s">
        <v>1500</v>
      </c>
      <c r="D56" s="551">
        <v>530870</v>
      </c>
      <c r="E56" s="464">
        <v>506708.78</v>
      </c>
      <c r="F56" s="464">
        <f>D56-E56</f>
        <v>24161.219999999972</v>
      </c>
      <c r="G56" s="464">
        <v>0</v>
      </c>
      <c r="H56" s="465">
        <f>F56-G56</f>
        <v>24161.219999999972</v>
      </c>
      <c r="I56" s="466">
        <v>24161.22</v>
      </c>
      <c r="J56" s="467">
        <v>0</v>
      </c>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69"/>
      <c r="BS56" s="469"/>
      <c r="BT56" s="469"/>
      <c r="BU56" s="469"/>
      <c r="BV56" s="469"/>
      <c r="BW56" s="469"/>
      <c r="BX56" s="469"/>
      <c r="BY56" s="469"/>
      <c r="BZ56" s="469"/>
      <c r="CA56" s="469"/>
      <c r="CB56" s="469"/>
      <c r="CC56" s="469"/>
      <c r="CD56" s="469"/>
      <c r="CE56" s="469"/>
      <c r="CF56" s="469"/>
      <c r="CG56" s="469"/>
      <c r="CH56" s="469"/>
      <c r="CI56" s="469"/>
      <c r="CJ56" s="469"/>
      <c r="CK56" s="469"/>
      <c r="CL56" s="469"/>
      <c r="CM56" s="469"/>
      <c r="CN56" s="469"/>
      <c r="CO56" s="469"/>
      <c r="CP56" s="469"/>
      <c r="CQ56" s="469"/>
      <c r="CR56" s="469"/>
      <c r="CS56" s="469"/>
      <c r="CT56" s="469"/>
      <c r="CU56" s="469"/>
      <c r="CV56" s="469"/>
      <c r="CW56" s="469"/>
      <c r="CX56" s="469"/>
      <c r="CY56" s="469"/>
      <c r="CZ56" s="469"/>
      <c r="DA56" s="469"/>
      <c r="DB56" s="469"/>
      <c r="DC56" s="469"/>
      <c r="DD56" s="469"/>
      <c r="DE56" s="469"/>
      <c r="DF56" s="469"/>
      <c r="DG56" s="469"/>
      <c r="DH56" s="469"/>
      <c r="DI56" s="469"/>
      <c r="DJ56" s="469"/>
      <c r="DK56" s="469"/>
      <c r="DL56" s="469"/>
      <c r="DM56" s="469"/>
      <c r="DN56" s="469"/>
      <c r="DO56" s="469"/>
      <c r="DP56" s="469"/>
      <c r="DQ56" s="469"/>
      <c r="DR56" s="469"/>
      <c r="DS56" s="469"/>
      <c r="DT56" s="469"/>
      <c r="DU56" s="469"/>
      <c r="DV56" s="469"/>
      <c r="DW56" s="469"/>
      <c r="DX56" s="469"/>
      <c r="DY56" s="469"/>
      <c r="DZ56" s="469"/>
      <c r="EA56" s="469"/>
      <c r="EB56" s="469"/>
      <c r="EC56" s="469"/>
      <c r="ED56" s="469"/>
      <c r="EE56" s="469"/>
      <c r="EF56" s="469"/>
      <c r="EG56" s="469"/>
      <c r="EH56" s="469"/>
      <c r="EI56" s="469"/>
      <c r="EJ56" s="469"/>
      <c r="EK56" s="469"/>
      <c r="EL56" s="469"/>
      <c r="EM56" s="469"/>
      <c r="EN56" s="469"/>
      <c r="EO56" s="469"/>
      <c r="EP56" s="469"/>
      <c r="EQ56" s="469"/>
      <c r="ER56" s="469"/>
      <c r="ES56" s="469"/>
      <c r="ET56" s="469"/>
      <c r="EU56" s="469"/>
      <c r="EV56" s="469"/>
      <c r="EW56" s="469"/>
      <c r="EX56" s="469"/>
      <c r="EY56" s="469"/>
      <c r="EZ56" s="469"/>
      <c r="FA56" s="469"/>
      <c r="FB56" s="469"/>
      <c r="FC56" s="469"/>
      <c r="FD56" s="469"/>
      <c r="FE56" s="469"/>
      <c r="FF56" s="469"/>
      <c r="FG56" s="469"/>
      <c r="FH56" s="469"/>
      <c r="FI56" s="469"/>
      <c r="FJ56" s="469"/>
      <c r="FK56" s="469"/>
      <c r="FL56" s="469"/>
      <c r="FM56" s="469"/>
      <c r="FN56" s="469"/>
      <c r="FO56" s="469"/>
      <c r="FP56" s="469"/>
      <c r="FQ56" s="469"/>
      <c r="FR56" s="469"/>
      <c r="FS56" s="469"/>
      <c r="FT56" s="469"/>
      <c r="FU56" s="469"/>
      <c r="FV56" s="469"/>
      <c r="FW56" s="469"/>
      <c r="FX56" s="469"/>
      <c r="FY56" s="469"/>
      <c r="FZ56" s="469"/>
      <c r="GA56" s="469"/>
      <c r="GB56" s="469"/>
      <c r="GC56" s="469"/>
      <c r="GD56" s="469"/>
      <c r="GE56" s="469"/>
      <c r="GF56" s="469"/>
      <c r="GG56" s="469"/>
      <c r="GH56" s="469"/>
      <c r="GI56" s="469"/>
      <c r="GJ56" s="469"/>
      <c r="GK56" s="469"/>
      <c r="GL56" s="469"/>
      <c r="GM56" s="469"/>
      <c r="GN56" s="469"/>
      <c r="GO56" s="469"/>
      <c r="GP56" s="469"/>
      <c r="GQ56" s="469"/>
      <c r="GR56" s="469"/>
      <c r="GS56" s="469"/>
      <c r="GT56" s="469"/>
      <c r="GU56" s="469"/>
      <c r="GV56" s="469"/>
      <c r="GW56" s="469"/>
      <c r="GX56" s="469"/>
      <c r="GY56" s="469"/>
      <c r="GZ56" s="469"/>
      <c r="HA56" s="469"/>
      <c r="HB56" s="469"/>
      <c r="HC56" s="469"/>
      <c r="HD56" s="469"/>
      <c r="HE56" s="469"/>
      <c r="HF56" s="469"/>
      <c r="HG56" s="469"/>
      <c r="HH56" s="469"/>
      <c r="HI56" s="469"/>
      <c r="HJ56" s="469"/>
      <c r="HK56" s="469"/>
      <c r="HL56" s="469"/>
      <c r="HM56" s="469"/>
      <c r="HN56" s="469"/>
      <c r="HO56" s="469"/>
      <c r="HP56" s="469"/>
      <c r="HQ56" s="469"/>
      <c r="HR56" s="469"/>
      <c r="HS56" s="469"/>
      <c r="HT56" s="469"/>
      <c r="HU56" s="469"/>
      <c r="HV56" s="469"/>
      <c r="HW56" s="469"/>
      <c r="HX56" s="469"/>
      <c r="HY56" s="469"/>
      <c r="HZ56" s="469"/>
      <c r="IA56" s="469"/>
      <c r="IB56" s="469"/>
      <c r="IC56" s="469"/>
      <c r="ID56" s="469"/>
      <c r="IE56" s="469"/>
      <c r="IF56" s="469"/>
      <c r="IG56" s="469"/>
      <c r="IH56" s="469"/>
      <c r="II56" s="469"/>
      <c r="IJ56" s="469"/>
      <c r="IK56" s="469"/>
      <c r="IL56" s="469"/>
      <c r="IM56" s="469"/>
      <c r="IN56" s="469"/>
      <c r="IO56" s="469"/>
      <c r="IP56" s="469"/>
      <c r="IQ56" s="469"/>
      <c r="IR56" s="469"/>
      <c r="IS56" s="469"/>
      <c r="IT56" s="469"/>
      <c r="IU56" s="469"/>
      <c r="IV56" s="469"/>
      <c r="IW56" s="469"/>
      <c r="IX56" s="469"/>
      <c r="IY56" s="469"/>
      <c r="IZ56" s="469"/>
      <c r="JA56" s="469"/>
      <c r="JB56" s="469"/>
      <c r="JC56" s="469"/>
      <c r="JD56" s="469"/>
      <c r="JE56" s="469"/>
      <c r="JF56" s="469"/>
      <c r="JG56" s="469"/>
      <c r="JH56" s="469"/>
      <c r="JI56" s="469"/>
      <c r="JJ56" s="469"/>
      <c r="JK56" s="469"/>
      <c r="JL56" s="469"/>
      <c r="JM56" s="469"/>
      <c r="JN56" s="469"/>
      <c r="JO56" s="469"/>
      <c r="JP56" s="469"/>
      <c r="JQ56" s="469"/>
      <c r="JR56" s="469"/>
      <c r="JS56" s="469"/>
      <c r="JT56" s="469"/>
      <c r="JU56" s="469"/>
      <c r="JV56" s="469"/>
      <c r="JW56" s="469"/>
      <c r="JX56" s="469"/>
      <c r="JY56" s="469"/>
      <c r="JZ56" s="469"/>
      <c r="KA56" s="469"/>
      <c r="KB56" s="469"/>
      <c r="KC56" s="469"/>
      <c r="KD56" s="469"/>
      <c r="KE56" s="469"/>
      <c r="KF56" s="469"/>
      <c r="KG56" s="469"/>
      <c r="KH56" s="469"/>
      <c r="KI56" s="469"/>
      <c r="KJ56" s="469"/>
      <c r="KK56" s="469"/>
      <c r="KL56" s="469"/>
      <c r="KM56" s="469"/>
      <c r="KN56" s="469"/>
      <c r="KO56" s="469"/>
      <c r="KP56" s="469"/>
      <c r="KQ56" s="469"/>
      <c r="KR56" s="469"/>
      <c r="KS56" s="469"/>
      <c r="KT56" s="469"/>
      <c r="KU56" s="469"/>
      <c r="KV56" s="469"/>
      <c r="KW56" s="469"/>
      <c r="KX56" s="469"/>
      <c r="KY56" s="469"/>
      <c r="KZ56" s="469"/>
      <c r="LA56" s="469"/>
      <c r="LB56" s="469"/>
      <c r="LC56" s="469"/>
      <c r="LD56" s="469"/>
      <c r="LE56" s="469"/>
      <c r="LF56" s="469"/>
      <c r="LG56" s="469"/>
      <c r="LH56" s="469"/>
      <c r="LI56" s="469"/>
      <c r="LJ56" s="469"/>
      <c r="LK56" s="469"/>
      <c r="LL56" s="469"/>
      <c r="LM56" s="469"/>
      <c r="LN56" s="469"/>
      <c r="LO56" s="469"/>
      <c r="LP56" s="469"/>
      <c r="LQ56" s="469"/>
      <c r="LR56" s="469"/>
      <c r="LS56" s="469"/>
      <c r="LT56" s="469"/>
      <c r="LU56" s="469"/>
      <c r="LV56" s="469"/>
      <c r="LW56" s="469"/>
      <c r="LX56" s="469"/>
      <c r="LY56" s="469"/>
      <c r="LZ56" s="469"/>
      <c r="MA56" s="469"/>
      <c r="MB56" s="469"/>
      <c r="MC56" s="469"/>
      <c r="MD56" s="469"/>
      <c r="ME56" s="469"/>
      <c r="MF56" s="469"/>
      <c r="MG56" s="469"/>
      <c r="MH56" s="469"/>
      <c r="MI56" s="469"/>
      <c r="MJ56" s="469"/>
    </row>
    <row r="57" spans="1:348" s="472" customFormat="1" ht="15.75" customHeight="1" x14ac:dyDescent="0.2">
      <c r="A57" s="554" t="s">
        <v>1501</v>
      </c>
      <c r="B57" s="555"/>
      <c r="C57" s="556"/>
      <c r="D57" s="552">
        <f>SUM(D52:D56)</f>
        <v>26598833</v>
      </c>
      <c r="E57" s="552">
        <f t="shared" ref="E57:J57" si="11">SUM(E52:E56)</f>
        <v>25992325.780000001</v>
      </c>
      <c r="F57" s="552">
        <f t="shared" si="11"/>
        <v>606507.22</v>
      </c>
      <c r="G57" s="552">
        <f t="shared" si="11"/>
        <v>456800</v>
      </c>
      <c r="H57" s="552">
        <f t="shared" si="11"/>
        <v>149707.21999999997</v>
      </c>
      <c r="I57" s="552">
        <f t="shared" si="11"/>
        <v>149707.22</v>
      </c>
      <c r="J57" s="557">
        <f t="shared" si="11"/>
        <v>0</v>
      </c>
      <c r="K57" s="470"/>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71"/>
      <c r="DM57" s="471"/>
      <c r="DN57" s="471"/>
      <c r="DO57" s="471"/>
      <c r="DP57" s="471"/>
      <c r="DQ57" s="471"/>
      <c r="DR57" s="471"/>
      <c r="DS57" s="471"/>
      <c r="DT57" s="471"/>
      <c r="DU57" s="471"/>
      <c r="DV57" s="471"/>
      <c r="DW57" s="471"/>
      <c r="DX57" s="471"/>
      <c r="DY57" s="471"/>
      <c r="DZ57" s="471"/>
      <c r="EA57" s="471"/>
      <c r="EB57" s="471"/>
      <c r="EC57" s="471"/>
      <c r="ED57" s="471"/>
      <c r="EE57" s="471"/>
      <c r="EF57" s="471"/>
      <c r="EG57" s="471"/>
      <c r="EH57" s="471"/>
      <c r="EI57" s="471"/>
      <c r="EJ57" s="471"/>
      <c r="EK57" s="471"/>
      <c r="EL57" s="471"/>
      <c r="EM57" s="471"/>
      <c r="EN57" s="471"/>
      <c r="EO57" s="471"/>
      <c r="EP57" s="471"/>
      <c r="EQ57" s="471"/>
      <c r="ER57" s="471"/>
      <c r="ES57" s="471"/>
      <c r="ET57" s="471"/>
      <c r="EU57" s="471"/>
      <c r="EV57" s="471"/>
      <c r="EW57" s="471"/>
      <c r="EX57" s="471"/>
      <c r="EY57" s="471"/>
      <c r="EZ57" s="471"/>
      <c r="FA57" s="471"/>
      <c r="FB57" s="471"/>
      <c r="FC57" s="471"/>
      <c r="FD57" s="471"/>
      <c r="FE57" s="471"/>
      <c r="FF57" s="471"/>
      <c r="FG57" s="471"/>
      <c r="FH57" s="471"/>
      <c r="FI57" s="471"/>
      <c r="FJ57" s="471"/>
      <c r="FK57" s="471"/>
      <c r="FL57" s="471"/>
      <c r="FM57" s="471"/>
      <c r="FN57" s="471"/>
      <c r="FO57" s="471"/>
      <c r="FP57" s="471"/>
      <c r="FQ57" s="471"/>
      <c r="FR57" s="471"/>
      <c r="FS57" s="471"/>
      <c r="FT57" s="471"/>
      <c r="FU57" s="471"/>
      <c r="FV57" s="471"/>
      <c r="FW57" s="471"/>
      <c r="FX57" s="471"/>
      <c r="FY57" s="471"/>
      <c r="FZ57" s="471"/>
      <c r="GA57" s="471"/>
      <c r="GB57" s="471"/>
      <c r="GC57" s="471"/>
      <c r="GD57" s="471"/>
      <c r="GE57" s="471"/>
      <c r="GF57" s="471"/>
      <c r="GG57" s="471"/>
      <c r="GH57" s="471"/>
      <c r="GI57" s="471"/>
      <c r="GJ57" s="471"/>
      <c r="GK57" s="471"/>
      <c r="GL57" s="471"/>
      <c r="GM57" s="471"/>
      <c r="GN57" s="471"/>
      <c r="GO57" s="471"/>
      <c r="GP57" s="471"/>
      <c r="GQ57" s="471"/>
      <c r="GR57" s="471"/>
      <c r="GS57" s="471"/>
      <c r="GT57" s="471"/>
      <c r="GU57" s="471"/>
      <c r="GV57" s="471"/>
      <c r="GW57" s="471"/>
      <c r="GX57" s="471"/>
      <c r="GY57" s="471"/>
      <c r="GZ57" s="471"/>
      <c r="HA57" s="471"/>
      <c r="HB57" s="471"/>
      <c r="HC57" s="471"/>
      <c r="HD57" s="471"/>
      <c r="HE57" s="471"/>
      <c r="HF57" s="471"/>
      <c r="HG57" s="471"/>
      <c r="HH57" s="471"/>
      <c r="HI57" s="471"/>
      <c r="HJ57" s="471"/>
      <c r="HK57" s="471"/>
      <c r="HL57" s="471"/>
      <c r="HM57" s="471"/>
      <c r="HN57" s="471"/>
      <c r="HO57" s="471"/>
      <c r="HP57" s="471"/>
      <c r="HQ57" s="471"/>
      <c r="HR57" s="471"/>
      <c r="HS57" s="471"/>
      <c r="HT57" s="471"/>
      <c r="HU57" s="471"/>
      <c r="HV57" s="471"/>
      <c r="HW57" s="471"/>
      <c r="HX57" s="471"/>
      <c r="HY57" s="471"/>
      <c r="HZ57" s="471"/>
      <c r="IA57" s="471"/>
      <c r="IB57" s="471"/>
      <c r="IC57" s="471"/>
      <c r="ID57" s="471"/>
      <c r="IE57" s="471"/>
      <c r="IF57" s="471"/>
      <c r="IG57" s="471"/>
      <c r="IH57" s="471"/>
      <c r="II57" s="471"/>
      <c r="IJ57" s="471"/>
      <c r="IK57" s="471"/>
      <c r="IL57" s="471"/>
      <c r="IM57" s="471"/>
      <c r="IN57" s="471"/>
      <c r="IO57" s="471"/>
      <c r="IP57" s="471"/>
      <c r="IQ57" s="471"/>
      <c r="IR57" s="471"/>
      <c r="IS57" s="471"/>
      <c r="IT57" s="471"/>
      <c r="IU57" s="471"/>
      <c r="IV57" s="471"/>
      <c r="IW57" s="471"/>
      <c r="IX57" s="471"/>
      <c r="IY57" s="471"/>
      <c r="IZ57" s="471"/>
      <c r="JA57" s="471"/>
      <c r="JB57" s="471"/>
      <c r="JC57" s="471"/>
      <c r="JD57" s="471"/>
      <c r="JE57" s="471"/>
      <c r="JF57" s="471"/>
      <c r="JG57" s="471"/>
      <c r="JH57" s="471"/>
      <c r="JI57" s="471"/>
      <c r="JJ57" s="471"/>
      <c r="JK57" s="471"/>
      <c r="JL57" s="471"/>
      <c r="JM57" s="471"/>
      <c r="JN57" s="471"/>
      <c r="JO57" s="471"/>
      <c r="JP57" s="471"/>
      <c r="JQ57" s="471"/>
      <c r="JR57" s="471"/>
      <c r="JS57" s="471"/>
      <c r="JT57" s="471"/>
      <c r="JU57" s="471"/>
      <c r="JV57" s="471"/>
      <c r="JW57" s="471"/>
      <c r="JX57" s="471"/>
      <c r="JY57" s="471"/>
      <c r="JZ57" s="471"/>
      <c r="KA57" s="471"/>
      <c r="KB57" s="471"/>
      <c r="KC57" s="471"/>
      <c r="KD57" s="471"/>
      <c r="KE57" s="471"/>
      <c r="KF57" s="471"/>
      <c r="KG57" s="471"/>
      <c r="KH57" s="471"/>
      <c r="KI57" s="471"/>
      <c r="KJ57" s="471"/>
      <c r="KK57" s="471"/>
      <c r="KL57" s="471"/>
      <c r="KM57" s="471"/>
      <c r="KN57" s="471"/>
      <c r="KO57" s="471"/>
      <c r="KP57" s="471"/>
      <c r="KQ57" s="471"/>
      <c r="KR57" s="471"/>
      <c r="KS57" s="471"/>
      <c r="KT57" s="471"/>
      <c r="KU57" s="471"/>
      <c r="KV57" s="471"/>
      <c r="KW57" s="471"/>
      <c r="KX57" s="471"/>
      <c r="KY57" s="471"/>
      <c r="KZ57" s="471"/>
      <c r="LA57" s="471"/>
      <c r="LB57" s="471"/>
      <c r="LC57" s="471"/>
      <c r="LD57" s="471"/>
      <c r="LE57" s="471"/>
      <c r="LF57" s="471"/>
      <c r="LG57" s="471"/>
      <c r="LH57" s="471"/>
      <c r="LI57" s="471"/>
      <c r="LJ57" s="471"/>
      <c r="LK57" s="471"/>
      <c r="LL57" s="471"/>
      <c r="LM57" s="471"/>
      <c r="LN57" s="471"/>
      <c r="LO57" s="471"/>
      <c r="LP57" s="471"/>
      <c r="LQ57" s="471"/>
      <c r="LR57" s="471"/>
      <c r="LS57" s="471"/>
      <c r="LT57" s="471"/>
      <c r="LU57" s="471"/>
      <c r="LV57" s="471"/>
      <c r="LW57" s="471"/>
      <c r="LX57" s="471"/>
      <c r="LY57" s="471"/>
      <c r="LZ57" s="471"/>
      <c r="MA57" s="471"/>
      <c r="MB57" s="471"/>
      <c r="MC57" s="471"/>
      <c r="MD57" s="471"/>
      <c r="ME57" s="471"/>
      <c r="MF57" s="471"/>
      <c r="MG57" s="471"/>
      <c r="MH57" s="471"/>
      <c r="MI57" s="471"/>
      <c r="MJ57" s="471"/>
    </row>
    <row r="58" spans="1:348" s="461" customFormat="1" ht="12.75" customHeight="1" x14ac:dyDescent="0.15">
      <c r="A58" s="473" t="s">
        <v>1502</v>
      </c>
      <c r="B58" s="462">
        <v>29331</v>
      </c>
      <c r="C58" s="463" t="s">
        <v>1503</v>
      </c>
      <c r="D58" s="551">
        <v>145726</v>
      </c>
      <c r="E58" s="464">
        <v>145726</v>
      </c>
      <c r="F58" s="464">
        <f>D58-E58</f>
        <v>0</v>
      </c>
      <c r="G58" s="464">
        <v>0</v>
      </c>
      <c r="H58" s="465">
        <f>F58-G58</f>
        <v>0</v>
      </c>
      <c r="I58" s="466">
        <v>0</v>
      </c>
      <c r="J58" s="467">
        <v>0</v>
      </c>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69"/>
      <c r="AZ58" s="469"/>
      <c r="BA58" s="469"/>
      <c r="BB58" s="469"/>
      <c r="BC58" s="469"/>
      <c r="BD58" s="469"/>
      <c r="BE58" s="469"/>
      <c r="BF58" s="469"/>
      <c r="BG58" s="469"/>
      <c r="BH58" s="469"/>
      <c r="BI58" s="469"/>
      <c r="BJ58" s="469"/>
      <c r="BK58" s="469"/>
      <c r="BL58" s="469"/>
      <c r="BM58" s="469"/>
      <c r="BN58" s="469"/>
      <c r="BO58" s="469"/>
      <c r="BP58" s="469"/>
      <c r="BQ58" s="469"/>
      <c r="BR58" s="469"/>
      <c r="BS58" s="469"/>
      <c r="BT58" s="469"/>
      <c r="BU58" s="469"/>
      <c r="BV58" s="469"/>
      <c r="BW58" s="469"/>
      <c r="BX58" s="469"/>
      <c r="BY58" s="469"/>
      <c r="BZ58" s="469"/>
      <c r="CA58" s="469"/>
      <c r="CB58" s="469"/>
      <c r="CC58" s="469"/>
      <c r="CD58" s="469"/>
      <c r="CE58" s="469"/>
      <c r="CF58" s="469"/>
      <c r="CG58" s="469"/>
      <c r="CH58" s="469"/>
      <c r="CI58" s="469"/>
      <c r="CJ58" s="469"/>
      <c r="CK58" s="469"/>
      <c r="CL58" s="469"/>
      <c r="CM58" s="469"/>
      <c r="CN58" s="469"/>
      <c r="CO58" s="469"/>
      <c r="CP58" s="469"/>
      <c r="CQ58" s="469"/>
      <c r="CR58" s="469"/>
      <c r="CS58" s="469"/>
      <c r="CT58" s="469"/>
      <c r="CU58" s="469"/>
      <c r="CV58" s="469"/>
      <c r="CW58" s="469"/>
      <c r="CX58" s="469"/>
      <c r="CY58" s="469"/>
      <c r="CZ58" s="469"/>
      <c r="DA58" s="469"/>
      <c r="DB58" s="469"/>
      <c r="DC58" s="469"/>
      <c r="DD58" s="469"/>
      <c r="DE58" s="469"/>
      <c r="DF58" s="469"/>
      <c r="DG58" s="469"/>
      <c r="DH58" s="469"/>
      <c r="DI58" s="469"/>
      <c r="DJ58" s="469"/>
      <c r="DK58" s="469"/>
      <c r="DL58" s="469"/>
      <c r="DM58" s="469"/>
      <c r="DN58" s="469"/>
      <c r="DO58" s="469"/>
      <c r="DP58" s="469"/>
      <c r="DQ58" s="469"/>
      <c r="DR58" s="469"/>
      <c r="DS58" s="469"/>
      <c r="DT58" s="469"/>
      <c r="DU58" s="469"/>
      <c r="DV58" s="469"/>
      <c r="DW58" s="469"/>
      <c r="DX58" s="469"/>
      <c r="DY58" s="469"/>
      <c r="DZ58" s="469"/>
      <c r="EA58" s="469"/>
      <c r="EB58" s="469"/>
      <c r="EC58" s="469"/>
      <c r="ED58" s="469"/>
      <c r="EE58" s="469"/>
      <c r="EF58" s="469"/>
      <c r="EG58" s="469"/>
      <c r="EH58" s="469"/>
      <c r="EI58" s="469"/>
      <c r="EJ58" s="469"/>
      <c r="EK58" s="469"/>
      <c r="EL58" s="469"/>
      <c r="EM58" s="469"/>
      <c r="EN58" s="469"/>
      <c r="EO58" s="469"/>
      <c r="EP58" s="469"/>
      <c r="EQ58" s="469"/>
      <c r="ER58" s="469"/>
      <c r="ES58" s="469"/>
      <c r="ET58" s="469"/>
      <c r="EU58" s="469"/>
      <c r="EV58" s="469"/>
      <c r="EW58" s="469"/>
      <c r="EX58" s="469"/>
      <c r="EY58" s="469"/>
      <c r="EZ58" s="469"/>
      <c r="FA58" s="469"/>
      <c r="FB58" s="469"/>
      <c r="FC58" s="469"/>
      <c r="FD58" s="469"/>
      <c r="FE58" s="469"/>
      <c r="FF58" s="469"/>
      <c r="FG58" s="469"/>
      <c r="FH58" s="469"/>
      <c r="FI58" s="469"/>
      <c r="FJ58" s="469"/>
      <c r="FK58" s="469"/>
      <c r="FL58" s="469"/>
      <c r="FM58" s="469"/>
      <c r="FN58" s="469"/>
      <c r="FO58" s="469"/>
      <c r="FP58" s="469"/>
      <c r="FQ58" s="469"/>
      <c r="FR58" s="469"/>
      <c r="FS58" s="469"/>
      <c r="FT58" s="469"/>
      <c r="FU58" s="469"/>
      <c r="FV58" s="469"/>
      <c r="FW58" s="469"/>
      <c r="FX58" s="469"/>
      <c r="FY58" s="469"/>
      <c r="FZ58" s="469"/>
      <c r="GA58" s="469"/>
      <c r="GB58" s="469"/>
      <c r="GC58" s="469"/>
      <c r="GD58" s="469"/>
      <c r="GE58" s="469"/>
      <c r="GF58" s="469"/>
      <c r="GG58" s="469"/>
      <c r="GH58" s="469"/>
      <c r="GI58" s="469"/>
      <c r="GJ58" s="469"/>
      <c r="GK58" s="469"/>
      <c r="GL58" s="469"/>
      <c r="GM58" s="469"/>
      <c r="GN58" s="469"/>
      <c r="GO58" s="469"/>
      <c r="GP58" s="469"/>
      <c r="GQ58" s="469"/>
      <c r="GR58" s="469"/>
      <c r="GS58" s="469"/>
      <c r="GT58" s="469"/>
      <c r="GU58" s="469"/>
      <c r="GV58" s="469"/>
      <c r="GW58" s="469"/>
      <c r="GX58" s="469"/>
      <c r="GY58" s="469"/>
      <c r="GZ58" s="469"/>
      <c r="HA58" s="469"/>
      <c r="HB58" s="469"/>
      <c r="HC58" s="469"/>
      <c r="HD58" s="469"/>
      <c r="HE58" s="469"/>
      <c r="HF58" s="469"/>
      <c r="HG58" s="469"/>
      <c r="HH58" s="469"/>
      <c r="HI58" s="469"/>
      <c r="HJ58" s="469"/>
      <c r="HK58" s="469"/>
      <c r="HL58" s="469"/>
      <c r="HM58" s="469"/>
      <c r="HN58" s="469"/>
      <c r="HO58" s="469"/>
      <c r="HP58" s="469"/>
      <c r="HQ58" s="469"/>
      <c r="HR58" s="469"/>
      <c r="HS58" s="469"/>
      <c r="HT58" s="469"/>
      <c r="HU58" s="469"/>
      <c r="HV58" s="469"/>
      <c r="HW58" s="469"/>
      <c r="HX58" s="469"/>
      <c r="HY58" s="469"/>
      <c r="HZ58" s="469"/>
      <c r="IA58" s="469"/>
      <c r="IB58" s="469"/>
      <c r="IC58" s="469"/>
      <c r="ID58" s="469"/>
      <c r="IE58" s="469"/>
      <c r="IF58" s="469"/>
      <c r="IG58" s="469"/>
      <c r="IH58" s="469"/>
      <c r="II58" s="469"/>
      <c r="IJ58" s="469"/>
      <c r="IK58" s="469"/>
      <c r="IL58" s="469"/>
      <c r="IM58" s="469"/>
      <c r="IN58" s="469"/>
      <c r="IO58" s="469"/>
      <c r="IP58" s="469"/>
      <c r="IQ58" s="469"/>
      <c r="IR58" s="469"/>
      <c r="IS58" s="469"/>
      <c r="IT58" s="469"/>
      <c r="IU58" s="469"/>
      <c r="IV58" s="469"/>
      <c r="IW58" s="469"/>
      <c r="IX58" s="469"/>
      <c r="IY58" s="469"/>
      <c r="IZ58" s="469"/>
      <c r="JA58" s="469"/>
      <c r="JB58" s="469"/>
      <c r="JC58" s="469"/>
      <c r="JD58" s="469"/>
      <c r="JE58" s="469"/>
      <c r="JF58" s="469"/>
      <c r="JG58" s="469"/>
      <c r="JH58" s="469"/>
      <c r="JI58" s="469"/>
      <c r="JJ58" s="469"/>
      <c r="JK58" s="469"/>
      <c r="JL58" s="469"/>
      <c r="JM58" s="469"/>
      <c r="JN58" s="469"/>
      <c r="JO58" s="469"/>
      <c r="JP58" s="469"/>
      <c r="JQ58" s="469"/>
      <c r="JR58" s="469"/>
      <c r="JS58" s="469"/>
      <c r="JT58" s="469"/>
      <c r="JU58" s="469"/>
      <c r="JV58" s="469"/>
      <c r="JW58" s="469"/>
      <c r="JX58" s="469"/>
      <c r="JY58" s="469"/>
      <c r="JZ58" s="469"/>
      <c r="KA58" s="469"/>
      <c r="KB58" s="469"/>
      <c r="KC58" s="469"/>
      <c r="KD58" s="469"/>
      <c r="KE58" s="469"/>
      <c r="KF58" s="469"/>
      <c r="KG58" s="469"/>
      <c r="KH58" s="469"/>
      <c r="KI58" s="469"/>
      <c r="KJ58" s="469"/>
      <c r="KK58" s="469"/>
      <c r="KL58" s="469"/>
      <c r="KM58" s="469"/>
      <c r="KN58" s="469"/>
      <c r="KO58" s="469"/>
      <c r="KP58" s="469"/>
      <c r="KQ58" s="469"/>
      <c r="KR58" s="469"/>
      <c r="KS58" s="469"/>
      <c r="KT58" s="469"/>
      <c r="KU58" s="469"/>
      <c r="KV58" s="469"/>
      <c r="KW58" s="469"/>
      <c r="KX58" s="469"/>
      <c r="KY58" s="469"/>
      <c r="KZ58" s="469"/>
      <c r="LA58" s="469"/>
      <c r="LB58" s="469"/>
      <c r="LC58" s="469"/>
      <c r="LD58" s="469"/>
      <c r="LE58" s="469"/>
      <c r="LF58" s="469"/>
      <c r="LG58" s="469"/>
      <c r="LH58" s="469"/>
      <c r="LI58" s="469"/>
      <c r="LJ58" s="469"/>
      <c r="LK58" s="469"/>
      <c r="LL58" s="469"/>
      <c r="LM58" s="469"/>
      <c r="LN58" s="469"/>
      <c r="LO58" s="469"/>
      <c r="LP58" s="469"/>
      <c r="LQ58" s="469"/>
      <c r="LR58" s="469"/>
      <c r="LS58" s="469"/>
      <c r="LT58" s="469"/>
      <c r="LU58" s="469"/>
      <c r="LV58" s="469"/>
      <c r="LW58" s="469"/>
      <c r="LX58" s="469"/>
      <c r="LY58" s="469"/>
      <c r="LZ58" s="469"/>
      <c r="MA58" s="469"/>
      <c r="MB58" s="469"/>
      <c r="MC58" s="469"/>
      <c r="MD58" s="469"/>
      <c r="ME58" s="469"/>
      <c r="MF58" s="469"/>
      <c r="MG58" s="469"/>
      <c r="MH58" s="469"/>
      <c r="MI58" s="469"/>
      <c r="MJ58" s="469"/>
    </row>
    <row r="59" spans="1:348" s="472" customFormat="1" ht="15.75" customHeight="1" x14ac:dyDescent="0.2">
      <c r="A59" s="554" t="s">
        <v>1504</v>
      </c>
      <c r="B59" s="555"/>
      <c r="C59" s="556"/>
      <c r="D59" s="552">
        <f>SUM(D58:D58)</f>
        <v>145726</v>
      </c>
      <c r="E59" s="552">
        <f t="shared" ref="E59:J59" si="12">SUM(E58:E58)</f>
        <v>145726</v>
      </c>
      <c r="F59" s="552">
        <f t="shared" si="12"/>
        <v>0</v>
      </c>
      <c r="G59" s="552">
        <f t="shared" si="12"/>
        <v>0</v>
      </c>
      <c r="H59" s="552">
        <f t="shared" si="12"/>
        <v>0</v>
      </c>
      <c r="I59" s="552">
        <f t="shared" si="12"/>
        <v>0</v>
      </c>
      <c r="J59" s="557">
        <f t="shared" si="12"/>
        <v>0</v>
      </c>
      <c r="K59" s="470"/>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c r="BP59" s="471"/>
      <c r="BQ59" s="471"/>
      <c r="BR59" s="471"/>
      <c r="BS59" s="471"/>
      <c r="BT59" s="471"/>
      <c r="BU59" s="471"/>
      <c r="BV59" s="471"/>
      <c r="BW59" s="471"/>
      <c r="BX59" s="471"/>
      <c r="BY59" s="471"/>
      <c r="BZ59" s="471"/>
      <c r="CA59" s="471"/>
      <c r="CB59" s="471"/>
      <c r="CC59" s="471"/>
      <c r="CD59" s="471"/>
      <c r="CE59" s="471"/>
      <c r="CF59" s="471"/>
      <c r="CG59" s="471"/>
      <c r="CH59" s="471"/>
      <c r="CI59" s="471"/>
      <c r="CJ59" s="471"/>
      <c r="CK59" s="471"/>
      <c r="CL59" s="471"/>
      <c r="CM59" s="471"/>
      <c r="CN59" s="471"/>
      <c r="CO59" s="471"/>
      <c r="CP59" s="471"/>
      <c r="CQ59" s="471"/>
      <c r="CR59" s="471"/>
      <c r="CS59" s="471"/>
      <c r="CT59" s="471"/>
      <c r="CU59" s="471"/>
      <c r="CV59" s="471"/>
      <c r="CW59" s="471"/>
      <c r="CX59" s="471"/>
      <c r="CY59" s="471"/>
      <c r="CZ59" s="471"/>
      <c r="DA59" s="471"/>
      <c r="DB59" s="471"/>
      <c r="DC59" s="471"/>
      <c r="DD59" s="471"/>
      <c r="DE59" s="471"/>
      <c r="DF59" s="471"/>
      <c r="DG59" s="471"/>
      <c r="DH59" s="471"/>
      <c r="DI59" s="471"/>
      <c r="DJ59" s="471"/>
      <c r="DK59" s="471"/>
      <c r="DL59" s="471"/>
      <c r="DM59" s="471"/>
      <c r="DN59" s="471"/>
      <c r="DO59" s="471"/>
      <c r="DP59" s="471"/>
      <c r="DQ59" s="471"/>
      <c r="DR59" s="471"/>
      <c r="DS59" s="471"/>
      <c r="DT59" s="471"/>
      <c r="DU59" s="471"/>
      <c r="DV59" s="471"/>
      <c r="DW59" s="471"/>
      <c r="DX59" s="471"/>
      <c r="DY59" s="471"/>
      <c r="DZ59" s="471"/>
      <c r="EA59" s="471"/>
      <c r="EB59" s="471"/>
      <c r="EC59" s="471"/>
      <c r="ED59" s="471"/>
      <c r="EE59" s="471"/>
      <c r="EF59" s="471"/>
      <c r="EG59" s="471"/>
      <c r="EH59" s="471"/>
      <c r="EI59" s="471"/>
      <c r="EJ59" s="471"/>
      <c r="EK59" s="471"/>
      <c r="EL59" s="471"/>
      <c r="EM59" s="471"/>
      <c r="EN59" s="471"/>
      <c r="EO59" s="471"/>
      <c r="EP59" s="471"/>
      <c r="EQ59" s="471"/>
      <c r="ER59" s="471"/>
      <c r="ES59" s="471"/>
      <c r="ET59" s="471"/>
      <c r="EU59" s="471"/>
      <c r="EV59" s="471"/>
      <c r="EW59" s="471"/>
      <c r="EX59" s="471"/>
      <c r="EY59" s="471"/>
      <c r="EZ59" s="471"/>
      <c r="FA59" s="471"/>
      <c r="FB59" s="471"/>
      <c r="FC59" s="471"/>
      <c r="FD59" s="471"/>
      <c r="FE59" s="471"/>
      <c r="FF59" s="471"/>
      <c r="FG59" s="471"/>
      <c r="FH59" s="471"/>
      <c r="FI59" s="471"/>
      <c r="FJ59" s="471"/>
      <c r="FK59" s="471"/>
      <c r="FL59" s="471"/>
      <c r="FM59" s="471"/>
      <c r="FN59" s="471"/>
      <c r="FO59" s="471"/>
      <c r="FP59" s="471"/>
      <c r="FQ59" s="471"/>
      <c r="FR59" s="471"/>
      <c r="FS59" s="471"/>
      <c r="FT59" s="471"/>
      <c r="FU59" s="471"/>
      <c r="FV59" s="471"/>
      <c r="FW59" s="471"/>
      <c r="FX59" s="471"/>
      <c r="FY59" s="471"/>
      <c r="FZ59" s="471"/>
      <c r="GA59" s="471"/>
      <c r="GB59" s="471"/>
      <c r="GC59" s="471"/>
      <c r="GD59" s="471"/>
      <c r="GE59" s="471"/>
      <c r="GF59" s="471"/>
      <c r="GG59" s="471"/>
      <c r="GH59" s="471"/>
      <c r="GI59" s="471"/>
      <c r="GJ59" s="471"/>
      <c r="GK59" s="471"/>
      <c r="GL59" s="471"/>
      <c r="GM59" s="471"/>
      <c r="GN59" s="471"/>
      <c r="GO59" s="471"/>
      <c r="GP59" s="471"/>
      <c r="GQ59" s="471"/>
      <c r="GR59" s="471"/>
      <c r="GS59" s="471"/>
      <c r="GT59" s="471"/>
      <c r="GU59" s="471"/>
      <c r="GV59" s="471"/>
      <c r="GW59" s="471"/>
      <c r="GX59" s="471"/>
      <c r="GY59" s="471"/>
      <c r="GZ59" s="471"/>
      <c r="HA59" s="471"/>
      <c r="HB59" s="471"/>
      <c r="HC59" s="471"/>
      <c r="HD59" s="471"/>
      <c r="HE59" s="471"/>
      <c r="HF59" s="471"/>
      <c r="HG59" s="471"/>
      <c r="HH59" s="471"/>
      <c r="HI59" s="471"/>
      <c r="HJ59" s="471"/>
      <c r="HK59" s="471"/>
      <c r="HL59" s="471"/>
      <c r="HM59" s="471"/>
      <c r="HN59" s="471"/>
      <c r="HO59" s="471"/>
      <c r="HP59" s="471"/>
      <c r="HQ59" s="471"/>
      <c r="HR59" s="471"/>
      <c r="HS59" s="471"/>
      <c r="HT59" s="471"/>
      <c r="HU59" s="471"/>
      <c r="HV59" s="471"/>
      <c r="HW59" s="471"/>
      <c r="HX59" s="471"/>
      <c r="HY59" s="471"/>
      <c r="HZ59" s="471"/>
      <c r="IA59" s="471"/>
      <c r="IB59" s="471"/>
      <c r="IC59" s="471"/>
      <c r="ID59" s="471"/>
      <c r="IE59" s="471"/>
      <c r="IF59" s="471"/>
      <c r="IG59" s="471"/>
      <c r="IH59" s="471"/>
      <c r="II59" s="471"/>
      <c r="IJ59" s="471"/>
      <c r="IK59" s="471"/>
      <c r="IL59" s="471"/>
      <c r="IM59" s="471"/>
      <c r="IN59" s="471"/>
      <c r="IO59" s="471"/>
      <c r="IP59" s="471"/>
      <c r="IQ59" s="471"/>
      <c r="IR59" s="471"/>
      <c r="IS59" s="471"/>
      <c r="IT59" s="471"/>
      <c r="IU59" s="471"/>
      <c r="IV59" s="471"/>
      <c r="IW59" s="471"/>
      <c r="IX59" s="471"/>
      <c r="IY59" s="471"/>
      <c r="IZ59" s="471"/>
      <c r="JA59" s="471"/>
      <c r="JB59" s="471"/>
      <c r="JC59" s="471"/>
      <c r="JD59" s="471"/>
      <c r="JE59" s="471"/>
      <c r="JF59" s="471"/>
      <c r="JG59" s="471"/>
      <c r="JH59" s="471"/>
      <c r="JI59" s="471"/>
      <c r="JJ59" s="471"/>
      <c r="JK59" s="471"/>
      <c r="JL59" s="471"/>
      <c r="JM59" s="471"/>
      <c r="JN59" s="471"/>
      <c r="JO59" s="471"/>
      <c r="JP59" s="471"/>
      <c r="JQ59" s="471"/>
      <c r="JR59" s="471"/>
      <c r="JS59" s="471"/>
      <c r="JT59" s="471"/>
      <c r="JU59" s="471"/>
      <c r="JV59" s="471"/>
      <c r="JW59" s="471"/>
      <c r="JX59" s="471"/>
      <c r="JY59" s="471"/>
      <c r="JZ59" s="471"/>
      <c r="KA59" s="471"/>
      <c r="KB59" s="471"/>
      <c r="KC59" s="471"/>
      <c r="KD59" s="471"/>
      <c r="KE59" s="471"/>
      <c r="KF59" s="471"/>
      <c r="KG59" s="471"/>
      <c r="KH59" s="471"/>
      <c r="KI59" s="471"/>
      <c r="KJ59" s="471"/>
      <c r="KK59" s="471"/>
      <c r="KL59" s="471"/>
      <c r="KM59" s="471"/>
      <c r="KN59" s="471"/>
      <c r="KO59" s="471"/>
      <c r="KP59" s="471"/>
      <c r="KQ59" s="471"/>
      <c r="KR59" s="471"/>
      <c r="KS59" s="471"/>
      <c r="KT59" s="471"/>
      <c r="KU59" s="471"/>
      <c r="KV59" s="471"/>
      <c r="KW59" s="471"/>
      <c r="KX59" s="471"/>
      <c r="KY59" s="471"/>
      <c r="KZ59" s="471"/>
      <c r="LA59" s="471"/>
      <c r="LB59" s="471"/>
      <c r="LC59" s="471"/>
      <c r="LD59" s="471"/>
      <c r="LE59" s="471"/>
      <c r="LF59" s="471"/>
      <c r="LG59" s="471"/>
      <c r="LH59" s="471"/>
      <c r="LI59" s="471"/>
      <c r="LJ59" s="471"/>
      <c r="LK59" s="471"/>
      <c r="LL59" s="471"/>
      <c r="LM59" s="471"/>
      <c r="LN59" s="471"/>
      <c r="LO59" s="471"/>
      <c r="LP59" s="471"/>
      <c r="LQ59" s="471"/>
      <c r="LR59" s="471"/>
      <c r="LS59" s="471"/>
      <c r="LT59" s="471"/>
      <c r="LU59" s="471"/>
      <c r="LV59" s="471"/>
      <c r="LW59" s="471"/>
      <c r="LX59" s="471"/>
      <c r="LY59" s="471"/>
      <c r="LZ59" s="471"/>
      <c r="MA59" s="471"/>
      <c r="MB59" s="471"/>
      <c r="MC59" s="471"/>
      <c r="MD59" s="471"/>
      <c r="ME59" s="471"/>
      <c r="MF59" s="471"/>
      <c r="MG59" s="471"/>
      <c r="MH59" s="471"/>
      <c r="MI59" s="471"/>
      <c r="MJ59" s="471"/>
    </row>
    <row r="60" spans="1:348" s="461" customFormat="1" ht="24" customHeight="1" x14ac:dyDescent="0.15">
      <c r="A60" s="1170" t="s">
        <v>1505</v>
      </c>
      <c r="B60" s="462">
        <v>34013</v>
      </c>
      <c r="C60" s="463" t="s">
        <v>1506</v>
      </c>
      <c r="D60" s="551">
        <v>739000</v>
      </c>
      <c r="E60" s="475">
        <v>739000</v>
      </c>
      <c r="F60" s="474">
        <f t="shared" ref="F60:F71" si="13">D60-E60</f>
        <v>0</v>
      </c>
      <c r="G60" s="475">
        <v>0</v>
      </c>
      <c r="H60" s="479">
        <f t="shared" ref="H60:H71" si="14">F60-G60</f>
        <v>0</v>
      </c>
      <c r="I60" s="474">
        <v>0</v>
      </c>
      <c r="J60" s="476">
        <v>0</v>
      </c>
    </row>
    <row r="61" spans="1:348" s="461" customFormat="1" ht="24" customHeight="1" x14ac:dyDescent="0.15">
      <c r="A61" s="1170"/>
      <c r="B61" s="462">
        <v>34017</v>
      </c>
      <c r="C61" s="463" t="s">
        <v>1507</v>
      </c>
      <c r="D61" s="551">
        <v>63000</v>
      </c>
      <c r="E61" s="475">
        <v>63000</v>
      </c>
      <c r="F61" s="474">
        <f t="shared" si="13"/>
        <v>0</v>
      </c>
      <c r="G61" s="475">
        <v>0</v>
      </c>
      <c r="H61" s="479">
        <f t="shared" si="14"/>
        <v>0</v>
      </c>
      <c r="I61" s="474">
        <v>0</v>
      </c>
      <c r="J61" s="476">
        <v>0</v>
      </c>
    </row>
    <row r="62" spans="1:348" s="461" customFormat="1" ht="24" customHeight="1" x14ac:dyDescent="0.15">
      <c r="A62" s="1170"/>
      <c r="B62" s="462">
        <v>34026</v>
      </c>
      <c r="C62" s="463" t="s">
        <v>1508</v>
      </c>
      <c r="D62" s="551">
        <v>1070000</v>
      </c>
      <c r="E62" s="475">
        <v>0</v>
      </c>
      <c r="F62" s="474">
        <f t="shared" si="13"/>
        <v>1070000</v>
      </c>
      <c r="G62" s="475">
        <v>1070000</v>
      </c>
      <c r="H62" s="479">
        <f t="shared" si="14"/>
        <v>0</v>
      </c>
      <c r="I62" s="474">
        <v>0</v>
      </c>
      <c r="J62" s="476">
        <v>0</v>
      </c>
    </row>
    <row r="63" spans="1:348" s="461" customFormat="1" ht="12.75" customHeight="1" x14ac:dyDescent="0.15">
      <c r="A63" s="1170"/>
      <c r="B63" s="462">
        <v>34053</v>
      </c>
      <c r="C63" s="463" t="s">
        <v>1509</v>
      </c>
      <c r="D63" s="551">
        <v>979000</v>
      </c>
      <c r="E63" s="475">
        <v>979000</v>
      </c>
      <c r="F63" s="474">
        <f t="shared" si="13"/>
        <v>0</v>
      </c>
      <c r="G63" s="475">
        <v>0</v>
      </c>
      <c r="H63" s="465">
        <f t="shared" si="14"/>
        <v>0</v>
      </c>
      <c r="I63" s="474">
        <v>0</v>
      </c>
      <c r="J63" s="476">
        <v>0</v>
      </c>
    </row>
    <row r="64" spans="1:348" s="461" customFormat="1" ht="24" customHeight="1" x14ac:dyDescent="0.15">
      <c r="A64" s="1170"/>
      <c r="B64" s="462">
        <v>34054</v>
      </c>
      <c r="C64" s="463" t="s">
        <v>1510</v>
      </c>
      <c r="D64" s="551">
        <v>1336000</v>
      </c>
      <c r="E64" s="475">
        <v>1336000</v>
      </c>
      <c r="F64" s="474">
        <f t="shared" si="13"/>
        <v>0</v>
      </c>
      <c r="G64" s="475">
        <v>0</v>
      </c>
      <c r="H64" s="479">
        <f t="shared" si="14"/>
        <v>0</v>
      </c>
      <c r="I64" s="474">
        <v>0</v>
      </c>
      <c r="J64" s="476">
        <v>0</v>
      </c>
    </row>
    <row r="65" spans="1:348" s="461" customFormat="1" ht="12.75" customHeight="1" x14ac:dyDescent="0.15">
      <c r="A65" s="1170"/>
      <c r="B65" s="462">
        <v>34070</v>
      </c>
      <c r="C65" s="463" t="s">
        <v>1511</v>
      </c>
      <c r="D65" s="551">
        <v>792000</v>
      </c>
      <c r="E65" s="475">
        <v>792000</v>
      </c>
      <c r="F65" s="474">
        <f t="shared" si="13"/>
        <v>0</v>
      </c>
      <c r="G65" s="475">
        <v>0</v>
      </c>
      <c r="H65" s="479">
        <f t="shared" si="14"/>
        <v>0</v>
      </c>
      <c r="I65" s="474">
        <v>0</v>
      </c>
      <c r="J65" s="476">
        <v>0</v>
      </c>
    </row>
    <row r="66" spans="1:348" s="461" customFormat="1" ht="12.75" customHeight="1" x14ac:dyDescent="0.15">
      <c r="A66" s="1170"/>
      <c r="B66" s="462">
        <v>34090</v>
      </c>
      <c r="C66" s="463" t="s">
        <v>1512</v>
      </c>
      <c r="D66" s="551">
        <v>400000</v>
      </c>
      <c r="E66" s="475">
        <v>400000</v>
      </c>
      <c r="F66" s="474">
        <f t="shared" si="13"/>
        <v>0</v>
      </c>
      <c r="G66" s="475">
        <v>0</v>
      </c>
      <c r="H66" s="479">
        <f t="shared" si="14"/>
        <v>0</v>
      </c>
      <c r="I66" s="474">
        <v>0</v>
      </c>
      <c r="J66" s="467">
        <v>0</v>
      </c>
    </row>
    <row r="67" spans="1:348" s="461" customFormat="1" ht="24" customHeight="1" x14ac:dyDescent="0.15">
      <c r="A67" s="1170"/>
      <c r="B67" s="462">
        <v>34341</v>
      </c>
      <c r="C67" s="463" t="s">
        <v>1513</v>
      </c>
      <c r="D67" s="551">
        <v>1700000</v>
      </c>
      <c r="E67" s="475">
        <v>1700000</v>
      </c>
      <c r="F67" s="474">
        <f t="shared" si="13"/>
        <v>0</v>
      </c>
      <c r="G67" s="475">
        <v>0</v>
      </c>
      <c r="H67" s="479">
        <f t="shared" si="14"/>
        <v>0</v>
      </c>
      <c r="I67" s="474">
        <v>0</v>
      </c>
      <c r="J67" s="476">
        <v>0</v>
      </c>
    </row>
    <row r="68" spans="1:348" s="461" customFormat="1" ht="24" customHeight="1" x14ac:dyDescent="0.15">
      <c r="A68" s="1170"/>
      <c r="B68" s="462">
        <v>34352</v>
      </c>
      <c r="C68" s="463" t="s">
        <v>1514</v>
      </c>
      <c r="D68" s="551">
        <v>4400000</v>
      </c>
      <c r="E68" s="475">
        <v>4400000</v>
      </c>
      <c r="F68" s="474">
        <f t="shared" si="13"/>
        <v>0</v>
      </c>
      <c r="G68" s="475">
        <v>0</v>
      </c>
      <c r="H68" s="465">
        <f t="shared" si="14"/>
        <v>0</v>
      </c>
      <c r="I68" s="474">
        <v>0</v>
      </c>
      <c r="J68" s="476">
        <v>0</v>
      </c>
    </row>
    <row r="69" spans="1:348" s="461" customFormat="1" ht="12.75" customHeight="1" x14ac:dyDescent="0.15">
      <c r="A69" s="1170"/>
      <c r="B69" s="462">
        <v>34502</v>
      </c>
      <c r="C69" s="463" t="s">
        <v>1515</v>
      </c>
      <c r="D69" s="551">
        <v>1942000</v>
      </c>
      <c r="E69" s="475">
        <v>1942000</v>
      </c>
      <c r="F69" s="474">
        <f t="shared" si="13"/>
        <v>0</v>
      </c>
      <c r="G69" s="475">
        <v>0</v>
      </c>
      <c r="H69" s="479">
        <f t="shared" si="14"/>
        <v>0</v>
      </c>
      <c r="I69" s="474">
        <v>0</v>
      </c>
      <c r="J69" s="476">
        <v>0</v>
      </c>
    </row>
    <row r="70" spans="1:348" s="461" customFormat="1" ht="24" customHeight="1" x14ac:dyDescent="0.15">
      <c r="A70" s="1170"/>
      <c r="B70" s="462">
        <v>34940</v>
      </c>
      <c r="C70" s="463" t="s">
        <v>1516</v>
      </c>
      <c r="D70" s="551">
        <v>348000</v>
      </c>
      <c r="E70" s="475">
        <v>348000</v>
      </c>
      <c r="F70" s="474">
        <f t="shared" si="13"/>
        <v>0</v>
      </c>
      <c r="G70" s="475">
        <v>0</v>
      </c>
      <c r="H70" s="479">
        <f t="shared" si="14"/>
        <v>0</v>
      </c>
      <c r="I70" s="474">
        <v>0</v>
      </c>
      <c r="J70" s="476">
        <v>0</v>
      </c>
    </row>
    <row r="71" spans="1:348" s="461" customFormat="1" ht="24" customHeight="1" x14ac:dyDescent="0.15">
      <c r="A71" s="1173"/>
      <c r="B71" s="462">
        <v>34949</v>
      </c>
      <c r="C71" s="463" t="s">
        <v>1517</v>
      </c>
      <c r="D71" s="551">
        <v>291000</v>
      </c>
      <c r="E71" s="475">
        <v>291000</v>
      </c>
      <c r="F71" s="474">
        <f t="shared" si="13"/>
        <v>0</v>
      </c>
      <c r="G71" s="475">
        <v>0</v>
      </c>
      <c r="H71" s="479">
        <f t="shared" si="14"/>
        <v>0</v>
      </c>
      <c r="I71" s="474">
        <v>0</v>
      </c>
      <c r="J71" s="467">
        <v>0</v>
      </c>
    </row>
    <row r="72" spans="1:348" s="472" customFormat="1" ht="15.75" customHeight="1" x14ac:dyDescent="0.2">
      <c r="A72" s="554" t="s">
        <v>1518</v>
      </c>
      <c r="B72" s="555"/>
      <c r="C72" s="556"/>
      <c r="D72" s="552">
        <f>SUM(D60:D71)</f>
        <v>14060000</v>
      </c>
      <c r="E72" s="552">
        <f t="shared" ref="E72:J72" si="15">SUM(E60:E71)</f>
        <v>12990000</v>
      </c>
      <c r="F72" s="552">
        <f t="shared" si="15"/>
        <v>1070000</v>
      </c>
      <c r="G72" s="552">
        <f t="shared" si="15"/>
        <v>1070000</v>
      </c>
      <c r="H72" s="552">
        <f t="shared" si="15"/>
        <v>0</v>
      </c>
      <c r="I72" s="552">
        <f t="shared" si="15"/>
        <v>0</v>
      </c>
      <c r="J72" s="557">
        <f t="shared" si="15"/>
        <v>0</v>
      </c>
      <c r="K72" s="470"/>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c r="BG72" s="471"/>
      <c r="BH72" s="471"/>
      <c r="BI72" s="471"/>
      <c r="BJ72" s="471"/>
      <c r="BK72" s="471"/>
      <c r="BL72" s="471"/>
      <c r="BM72" s="471"/>
      <c r="BN72" s="471"/>
      <c r="BO72" s="471"/>
      <c r="BP72" s="471"/>
      <c r="BQ72" s="471"/>
      <c r="BR72" s="471"/>
      <c r="BS72" s="471"/>
      <c r="BT72" s="471"/>
      <c r="BU72" s="471"/>
      <c r="BV72" s="471"/>
      <c r="BW72" s="471"/>
      <c r="BX72" s="471"/>
      <c r="BY72" s="471"/>
      <c r="BZ72" s="471"/>
      <c r="CA72" s="471"/>
      <c r="CB72" s="471"/>
      <c r="CC72" s="471"/>
      <c r="CD72" s="471"/>
      <c r="CE72" s="471"/>
      <c r="CF72" s="471"/>
      <c r="CG72" s="471"/>
      <c r="CH72" s="471"/>
      <c r="CI72" s="471"/>
      <c r="CJ72" s="471"/>
      <c r="CK72" s="471"/>
      <c r="CL72" s="471"/>
      <c r="CM72" s="471"/>
      <c r="CN72" s="471"/>
      <c r="CO72" s="471"/>
      <c r="CP72" s="471"/>
      <c r="CQ72" s="471"/>
      <c r="CR72" s="471"/>
      <c r="CS72" s="471"/>
      <c r="CT72" s="471"/>
      <c r="CU72" s="471"/>
      <c r="CV72" s="471"/>
      <c r="CW72" s="471"/>
      <c r="CX72" s="471"/>
      <c r="CY72" s="471"/>
      <c r="CZ72" s="471"/>
      <c r="DA72" s="471"/>
      <c r="DB72" s="471"/>
      <c r="DC72" s="471"/>
      <c r="DD72" s="471"/>
      <c r="DE72" s="471"/>
      <c r="DF72" s="471"/>
      <c r="DG72" s="471"/>
      <c r="DH72" s="471"/>
      <c r="DI72" s="471"/>
      <c r="DJ72" s="471"/>
      <c r="DK72" s="471"/>
      <c r="DL72" s="471"/>
      <c r="DM72" s="471"/>
      <c r="DN72" s="471"/>
      <c r="DO72" s="471"/>
      <c r="DP72" s="471"/>
      <c r="DQ72" s="471"/>
      <c r="DR72" s="471"/>
      <c r="DS72" s="471"/>
      <c r="DT72" s="471"/>
      <c r="DU72" s="471"/>
      <c r="DV72" s="471"/>
      <c r="DW72" s="471"/>
      <c r="DX72" s="471"/>
      <c r="DY72" s="471"/>
      <c r="DZ72" s="471"/>
      <c r="EA72" s="471"/>
      <c r="EB72" s="471"/>
      <c r="EC72" s="471"/>
      <c r="ED72" s="471"/>
      <c r="EE72" s="471"/>
      <c r="EF72" s="471"/>
      <c r="EG72" s="471"/>
      <c r="EH72" s="471"/>
      <c r="EI72" s="471"/>
      <c r="EJ72" s="471"/>
      <c r="EK72" s="471"/>
      <c r="EL72" s="471"/>
      <c r="EM72" s="471"/>
      <c r="EN72" s="471"/>
      <c r="EO72" s="471"/>
      <c r="EP72" s="471"/>
      <c r="EQ72" s="471"/>
      <c r="ER72" s="471"/>
      <c r="ES72" s="471"/>
      <c r="ET72" s="471"/>
      <c r="EU72" s="471"/>
      <c r="EV72" s="471"/>
      <c r="EW72" s="471"/>
      <c r="EX72" s="471"/>
      <c r="EY72" s="471"/>
      <c r="EZ72" s="471"/>
      <c r="FA72" s="471"/>
      <c r="FB72" s="471"/>
      <c r="FC72" s="471"/>
      <c r="FD72" s="471"/>
      <c r="FE72" s="471"/>
      <c r="FF72" s="471"/>
      <c r="FG72" s="471"/>
      <c r="FH72" s="471"/>
      <c r="FI72" s="471"/>
      <c r="FJ72" s="471"/>
      <c r="FK72" s="471"/>
      <c r="FL72" s="471"/>
      <c r="FM72" s="471"/>
      <c r="FN72" s="471"/>
      <c r="FO72" s="471"/>
      <c r="FP72" s="471"/>
      <c r="FQ72" s="471"/>
      <c r="FR72" s="471"/>
      <c r="FS72" s="471"/>
      <c r="FT72" s="471"/>
      <c r="FU72" s="471"/>
      <c r="FV72" s="471"/>
      <c r="FW72" s="471"/>
      <c r="FX72" s="471"/>
      <c r="FY72" s="471"/>
      <c r="FZ72" s="471"/>
      <c r="GA72" s="471"/>
      <c r="GB72" s="471"/>
      <c r="GC72" s="471"/>
      <c r="GD72" s="471"/>
      <c r="GE72" s="471"/>
      <c r="GF72" s="471"/>
      <c r="GG72" s="471"/>
      <c r="GH72" s="471"/>
      <c r="GI72" s="471"/>
      <c r="GJ72" s="471"/>
      <c r="GK72" s="471"/>
      <c r="GL72" s="471"/>
      <c r="GM72" s="471"/>
      <c r="GN72" s="471"/>
      <c r="GO72" s="471"/>
      <c r="GP72" s="471"/>
      <c r="GQ72" s="471"/>
      <c r="GR72" s="471"/>
      <c r="GS72" s="471"/>
      <c r="GT72" s="471"/>
      <c r="GU72" s="471"/>
      <c r="GV72" s="471"/>
      <c r="GW72" s="471"/>
      <c r="GX72" s="471"/>
      <c r="GY72" s="471"/>
      <c r="GZ72" s="471"/>
      <c r="HA72" s="471"/>
      <c r="HB72" s="471"/>
      <c r="HC72" s="471"/>
      <c r="HD72" s="471"/>
      <c r="HE72" s="471"/>
      <c r="HF72" s="471"/>
      <c r="HG72" s="471"/>
      <c r="HH72" s="471"/>
      <c r="HI72" s="471"/>
      <c r="HJ72" s="471"/>
      <c r="HK72" s="471"/>
      <c r="HL72" s="471"/>
      <c r="HM72" s="471"/>
      <c r="HN72" s="471"/>
      <c r="HO72" s="471"/>
      <c r="HP72" s="471"/>
      <c r="HQ72" s="471"/>
      <c r="HR72" s="471"/>
      <c r="HS72" s="471"/>
      <c r="HT72" s="471"/>
      <c r="HU72" s="471"/>
      <c r="HV72" s="471"/>
      <c r="HW72" s="471"/>
      <c r="HX72" s="471"/>
      <c r="HY72" s="471"/>
      <c r="HZ72" s="471"/>
      <c r="IA72" s="471"/>
      <c r="IB72" s="471"/>
      <c r="IC72" s="471"/>
      <c r="ID72" s="471"/>
      <c r="IE72" s="471"/>
      <c r="IF72" s="471"/>
      <c r="IG72" s="471"/>
      <c r="IH72" s="471"/>
      <c r="II72" s="471"/>
      <c r="IJ72" s="471"/>
      <c r="IK72" s="471"/>
      <c r="IL72" s="471"/>
      <c r="IM72" s="471"/>
      <c r="IN72" s="471"/>
      <c r="IO72" s="471"/>
      <c r="IP72" s="471"/>
      <c r="IQ72" s="471"/>
      <c r="IR72" s="471"/>
      <c r="IS72" s="471"/>
      <c r="IT72" s="471"/>
      <c r="IU72" s="471"/>
      <c r="IV72" s="471"/>
      <c r="IW72" s="471"/>
      <c r="IX72" s="471"/>
      <c r="IY72" s="471"/>
      <c r="IZ72" s="471"/>
      <c r="JA72" s="471"/>
      <c r="JB72" s="471"/>
      <c r="JC72" s="471"/>
      <c r="JD72" s="471"/>
      <c r="JE72" s="471"/>
      <c r="JF72" s="471"/>
      <c r="JG72" s="471"/>
      <c r="JH72" s="471"/>
      <c r="JI72" s="471"/>
      <c r="JJ72" s="471"/>
      <c r="JK72" s="471"/>
      <c r="JL72" s="471"/>
      <c r="JM72" s="471"/>
      <c r="JN72" s="471"/>
      <c r="JO72" s="471"/>
      <c r="JP72" s="471"/>
      <c r="JQ72" s="471"/>
      <c r="JR72" s="471"/>
      <c r="JS72" s="471"/>
      <c r="JT72" s="471"/>
      <c r="JU72" s="471"/>
      <c r="JV72" s="471"/>
      <c r="JW72" s="471"/>
      <c r="JX72" s="471"/>
      <c r="JY72" s="471"/>
      <c r="JZ72" s="471"/>
      <c r="KA72" s="471"/>
      <c r="KB72" s="471"/>
      <c r="KC72" s="471"/>
      <c r="KD72" s="471"/>
      <c r="KE72" s="471"/>
      <c r="KF72" s="471"/>
      <c r="KG72" s="471"/>
      <c r="KH72" s="471"/>
      <c r="KI72" s="471"/>
      <c r="KJ72" s="471"/>
      <c r="KK72" s="471"/>
      <c r="KL72" s="471"/>
      <c r="KM72" s="471"/>
      <c r="KN72" s="471"/>
      <c r="KO72" s="471"/>
      <c r="KP72" s="471"/>
      <c r="KQ72" s="471"/>
      <c r="KR72" s="471"/>
      <c r="KS72" s="471"/>
      <c r="KT72" s="471"/>
      <c r="KU72" s="471"/>
      <c r="KV72" s="471"/>
      <c r="KW72" s="471"/>
      <c r="KX72" s="471"/>
      <c r="KY72" s="471"/>
      <c r="KZ72" s="471"/>
      <c r="LA72" s="471"/>
      <c r="LB72" s="471"/>
      <c r="LC72" s="471"/>
      <c r="LD72" s="471"/>
      <c r="LE72" s="471"/>
      <c r="LF72" s="471"/>
      <c r="LG72" s="471"/>
      <c r="LH72" s="471"/>
      <c r="LI72" s="471"/>
      <c r="LJ72" s="471"/>
      <c r="LK72" s="471"/>
      <c r="LL72" s="471"/>
      <c r="LM72" s="471"/>
      <c r="LN72" s="471"/>
      <c r="LO72" s="471"/>
      <c r="LP72" s="471"/>
      <c r="LQ72" s="471"/>
      <c r="LR72" s="471"/>
      <c r="LS72" s="471"/>
      <c r="LT72" s="471"/>
      <c r="LU72" s="471"/>
      <c r="LV72" s="471"/>
      <c r="LW72" s="471"/>
      <c r="LX72" s="471"/>
      <c r="LY72" s="471"/>
      <c r="LZ72" s="471"/>
      <c r="MA72" s="471"/>
      <c r="MB72" s="471"/>
      <c r="MC72" s="471"/>
      <c r="MD72" s="471"/>
      <c r="ME72" s="471"/>
      <c r="MF72" s="471"/>
      <c r="MG72" s="471"/>
      <c r="MH72" s="471"/>
      <c r="MI72" s="471"/>
      <c r="MJ72" s="471"/>
    </row>
    <row r="73" spans="1:348" s="461" customFormat="1" ht="12.75" customHeight="1" x14ac:dyDescent="0.15">
      <c r="A73" s="1170" t="s">
        <v>1519</v>
      </c>
      <c r="B73" s="462">
        <v>90002</v>
      </c>
      <c r="C73" s="463" t="s">
        <v>1520</v>
      </c>
      <c r="D73" s="551">
        <v>24007706</v>
      </c>
      <c r="E73" s="475">
        <v>24007706</v>
      </c>
      <c r="F73" s="474">
        <f>D73-E73</f>
        <v>0</v>
      </c>
      <c r="G73" s="475">
        <v>0</v>
      </c>
      <c r="H73" s="479">
        <f>F73-G73</f>
        <v>0</v>
      </c>
      <c r="I73" s="474">
        <v>0</v>
      </c>
      <c r="J73" s="467">
        <v>0</v>
      </c>
    </row>
    <row r="74" spans="1:348" s="461" customFormat="1" ht="12.75" customHeight="1" x14ac:dyDescent="0.15">
      <c r="A74" s="1170"/>
      <c r="B74" s="462">
        <v>90992</v>
      </c>
      <c r="C74" s="463" t="s">
        <v>1521</v>
      </c>
      <c r="D74" s="551">
        <v>690000</v>
      </c>
      <c r="E74" s="475">
        <v>690000</v>
      </c>
      <c r="F74" s="474">
        <f>D74-E74</f>
        <v>0</v>
      </c>
      <c r="G74" s="475">
        <v>0</v>
      </c>
      <c r="H74" s="479">
        <f>F74-G74</f>
        <v>0</v>
      </c>
      <c r="I74" s="474">
        <v>0</v>
      </c>
      <c r="J74" s="467">
        <v>0</v>
      </c>
    </row>
    <row r="75" spans="1:348" s="472" customFormat="1" ht="15.75" customHeight="1" x14ac:dyDescent="0.2">
      <c r="A75" s="554" t="s">
        <v>1522</v>
      </c>
      <c r="B75" s="555"/>
      <c r="C75" s="556"/>
      <c r="D75" s="552">
        <f>SUM(D73:D74)</f>
        <v>24697706</v>
      </c>
      <c r="E75" s="552">
        <f t="shared" ref="E75:J75" si="16">SUM(E73:E74)</f>
        <v>24697706</v>
      </c>
      <c r="F75" s="552">
        <f t="shared" si="16"/>
        <v>0</v>
      </c>
      <c r="G75" s="552">
        <f t="shared" si="16"/>
        <v>0</v>
      </c>
      <c r="H75" s="552">
        <f t="shared" si="16"/>
        <v>0</v>
      </c>
      <c r="I75" s="552">
        <f t="shared" si="16"/>
        <v>0</v>
      </c>
      <c r="J75" s="557">
        <f t="shared" si="16"/>
        <v>0</v>
      </c>
      <c r="K75" s="470"/>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c r="BI75" s="471"/>
      <c r="BJ75" s="471"/>
      <c r="BK75" s="471"/>
      <c r="BL75" s="471"/>
      <c r="BM75" s="471"/>
      <c r="BN75" s="471"/>
      <c r="BO75" s="471"/>
      <c r="BP75" s="471"/>
      <c r="BQ75" s="471"/>
      <c r="BR75" s="471"/>
      <c r="BS75" s="471"/>
      <c r="BT75" s="471"/>
      <c r="BU75" s="471"/>
      <c r="BV75" s="471"/>
      <c r="BW75" s="471"/>
      <c r="BX75" s="471"/>
      <c r="BY75" s="471"/>
      <c r="BZ75" s="471"/>
      <c r="CA75" s="471"/>
      <c r="CB75" s="471"/>
      <c r="CC75" s="471"/>
      <c r="CD75" s="471"/>
      <c r="CE75" s="471"/>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c r="DB75" s="471"/>
      <c r="DC75" s="471"/>
      <c r="DD75" s="471"/>
      <c r="DE75" s="471"/>
      <c r="DF75" s="471"/>
      <c r="DG75" s="471"/>
      <c r="DH75" s="471"/>
      <c r="DI75" s="471"/>
      <c r="DJ75" s="471"/>
      <c r="DK75" s="471"/>
      <c r="DL75" s="471"/>
      <c r="DM75" s="471"/>
      <c r="DN75" s="471"/>
      <c r="DO75" s="471"/>
      <c r="DP75" s="471"/>
      <c r="DQ75" s="471"/>
      <c r="DR75" s="471"/>
      <c r="DS75" s="471"/>
      <c r="DT75" s="471"/>
      <c r="DU75" s="471"/>
      <c r="DV75" s="471"/>
      <c r="DW75" s="471"/>
      <c r="DX75" s="471"/>
      <c r="DY75" s="471"/>
      <c r="DZ75" s="471"/>
      <c r="EA75" s="471"/>
      <c r="EB75" s="471"/>
      <c r="EC75" s="471"/>
      <c r="ED75" s="471"/>
      <c r="EE75" s="471"/>
      <c r="EF75" s="471"/>
      <c r="EG75" s="471"/>
      <c r="EH75" s="471"/>
      <c r="EI75" s="471"/>
      <c r="EJ75" s="471"/>
      <c r="EK75" s="471"/>
      <c r="EL75" s="471"/>
      <c r="EM75" s="471"/>
      <c r="EN75" s="471"/>
      <c r="EO75" s="471"/>
      <c r="EP75" s="471"/>
      <c r="EQ75" s="471"/>
      <c r="ER75" s="471"/>
      <c r="ES75" s="471"/>
      <c r="ET75" s="471"/>
      <c r="EU75" s="471"/>
      <c r="EV75" s="471"/>
      <c r="EW75" s="471"/>
      <c r="EX75" s="471"/>
      <c r="EY75" s="471"/>
      <c r="EZ75" s="471"/>
      <c r="FA75" s="471"/>
      <c r="FB75" s="471"/>
      <c r="FC75" s="471"/>
      <c r="FD75" s="471"/>
      <c r="FE75" s="471"/>
      <c r="FF75" s="471"/>
      <c r="FG75" s="471"/>
      <c r="FH75" s="471"/>
      <c r="FI75" s="471"/>
      <c r="FJ75" s="471"/>
      <c r="FK75" s="471"/>
      <c r="FL75" s="471"/>
      <c r="FM75" s="471"/>
      <c r="FN75" s="471"/>
      <c r="FO75" s="471"/>
      <c r="FP75" s="471"/>
      <c r="FQ75" s="471"/>
      <c r="FR75" s="471"/>
      <c r="FS75" s="471"/>
      <c r="FT75" s="471"/>
      <c r="FU75" s="471"/>
      <c r="FV75" s="471"/>
      <c r="FW75" s="471"/>
      <c r="FX75" s="471"/>
      <c r="FY75" s="471"/>
      <c r="FZ75" s="471"/>
      <c r="GA75" s="471"/>
      <c r="GB75" s="471"/>
      <c r="GC75" s="471"/>
      <c r="GD75" s="471"/>
      <c r="GE75" s="471"/>
      <c r="GF75" s="471"/>
      <c r="GG75" s="471"/>
      <c r="GH75" s="471"/>
      <c r="GI75" s="471"/>
      <c r="GJ75" s="471"/>
      <c r="GK75" s="471"/>
      <c r="GL75" s="471"/>
      <c r="GM75" s="471"/>
      <c r="GN75" s="471"/>
      <c r="GO75" s="471"/>
      <c r="GP75" s="471"/>
      <c r="GQ75" s="471"/>
      <c r="GR75" s="471"/>
      <c r="GS75" s="471"/>
      <c r="GT75" s="471"/>
      <c r="GU75" s="471"/>
      <c r="GV75" s="471"/>
      <c r="GW75" s="471"/>
      <c r="GX75" s="471"/>
      <c r="GY75" s="471"/>
      <c r="GZ75" s="471"/>
      <c r="HA75" s="471"/>
      <c r="HB75" s="471"/>
      <c r="HC75" s="471"/>
      <c r="HD75" s="471"/>
      <c r="HE75" s="471"/>
      <c r="HF75" s="471"/>
      <c r="HG75" s="471"/>
      <c r="HH75" s="471"/>
      <c r="HI75" s="471"/>
      <c r="HJ75" s="471"/>
      <c r="HK75" s="471"/>
      <c r="HL75" s="471"/>
      <c r="HM75" s="471"/>
      <c r="HN75" s="471"/>
      <c r="HO75" s="471"/>
      <c r="HP75" s="471"/>
      <c r="HQ75" s="471"/>
      <c r="HR75" s="471"/>
      <c r="HS75" s="471"/>
      <c r="HT75" s="471"/>
      <c r="HU75" s="471"/>
      <c r="HV75" s="471"/>
      <c r="HW75" s="471"/>
      <c r="HX75" s="471"/>
      <c r="HY75" s="471"/>
      <c r="HZ75" s="471"/>
      <c r="IA75" s="471"/>
      <c r="IB75" s="471"/>
      <c r="IC75" s="471"/>
      <c r="ID75" s="471"/>
      <c r="IE75" s="471"/>
      <c r="IF75" s="471"/>
      <c r="IG75" s="471"/>
      <c r="IH75" s="471"/>
      <c r="II75" s="471"/>
      <c r="IJ75" s="471"/>
      <c r="IK75" s="471"/>
      <c r="IL75" s="471"/>
      <c r="IM75" s="471"/>
      <c r="IN75" s="471"/>
      <c r="IO75" s="471"/>
      <c r="IP75" s="471"/>
      <c r="IQ75" s="471"/>
      <c r="IR75" s="471"/>
      <c r="IS75" s="471"/>
      <c r="IT75" s="471"/>
      <c r="IU75" s="471"/>
      <c r="IV75" s="471"/>
      <c r="IW75" s="471"/>
      <c r="IX75" s="471"/>
      <c r="IY75" s="471"/>
      <c r="IZ75" s="471"/>
      <c r="JA75" s="471"/>
      <c r="JB75" s="471"/>
      <c r="JC75" s="471"/>
      <c r="JD75" s="471"/>
      <c r="JE75" s="471"/>
      <c r="JF75" s="471"/>
      <c r="JG75" s="471"/>
      <c r="JH75" s="471"/>
      <c r="JI75" s="471"/>
      <c r="JJ75" s="471"/>
      <c r="JK75" s="471"/>
      <c r="JL75" s="471"/>
      <c r="JM75" s="471"/>
      <c r="JN75" s="471"/>
      <c r="JO75" s="471"/>
      <c r="JP75" s="471"/>
      <c r="JQ75" s="471"/>
      <c r="JR75" s="471"/>
      <c r="JS75" s="471"/>
      <c r="JT75" s="471"/>
      <c r="JU75" s="471"/>
      <c r="JV75" s="471"/>
      <c r="JW75" s="471"/>
      <c r="JX75" s="471"/>
      <c r="JY75" s="471"/>
      <c r="JZ75" s="471"/>
      <c r="KA75" s="471"/>
      <c r="KB75" s="471"/>
      <c r="KC75" s="471"/>
      <c r="KD75" s="471"/>
      <c r="KE75" s="471"/>
      <c r="KF75" s="471"/>
      <c r="KG75" s="471"/>
      <c r="KH75" s="471"/>
      <c r="KI75" s="471"/>
      <c r="KJ75" s="471"/>
      <c r="KK75" s="471"/>
      <c r="KL75" s="471"/>
      <c r="KM75" s="471"/>
      <c r="KN75" s="471"/>
      <c r="KO75" s="471"/>
      <c r="KP75" s="471"/>
      <c r="KQ75" s="471"/>
      <c r="KR75" s="471"/>
      <c r="KS75" s="471"/>
      <c r="KT75" s="471"/>
      <c r="KU75" s="471"/>
      <c r="KV75" s="471"/>
      <c r="KW75" s="471"/>
      <c r="KX75" s="471"/>
      <c r="KY75" s="471"/>
      <c r="KZ75" s="471"/>
      <c r="LA75" s="471"/>
      <c r="LB75" s="471"/>
      <c r="LC75" s="471"/>
      <c r="LD75" s="471"/>
      <c r="LE75" s="471"/>
      <c r="LF75" s="471"/>
      <c r="LG75" s="471"/>
      <c r="LH75" s="471"/>
      <c r="LI75" s="471"/>
      <c r="LJ75" s="471"/>
      <c r="LK75" s="471"/>
      <c r="LL75" s="471"/>
      <c r="LM75" s="471"/>
      <c r="LN75" s="471"/>
      <c r="LO75" s="471"/>
      <c r="LP75" s="471"/>
      <c r="LQ75" s="471"/>
      <c r="LR75" s="471"/>
      <c r="LS75" s="471"/>
      <c r="LT75" s="471"/>
      <c r="LU75" s="471"/>
      <c r="LV75" s="471"/>
      <c r="LW75" s="471"/>
      <c r="LX75" s="471"/>
      <c r="LY75" s="471"/>
      <c r="LZ75" s="471"/>
      <c r="MA75" s="471"/>
      <c r="MB75" s="471"/>
      <c r="MC75" s="471"/>
      <c r="MD75" s="471"/>
      <c r="ME75" s="471"/>
      <c r="MF75" s="471"/>
      <c r="MG75" s="471"/>
      <c r="MH75" s="471"/>
      <c r="MI75" s="471"/>
      <c r="MJ75" s="471"/>
    </row>
    <row r="76" spans="1:348" s="461" customFormat="1" ht="12.75" customHeight="1" x14ac:dyDescent="0.15">
      <c r="A76" s="1170" t="s">
        <v>1523</v>
      </c>
      <c r="B76" s="462">
        <v>91252</v>
      </c>
      <c r="C76" s="463" t="s">
        <v>1524</v>
      </c>
      <c r="D76" s="551">
        <v>50627000</v>
      </c>
      <c r="E76" s="475">
        <v>50627000</v>
      </c>
      <c r="F76" s="474">
        <f>D76-E76</f>
        <v>0</v>
      </c>
      <c r="G76" s="475">
        <v>0</v>
      </c>
      <c r="H76" s="479">
        <f>F76-G76</f>
        <v>0</v>
      </c>
      <c r="I76" s="474">
        <v>0</v>
      </c>
      <c r="J76" s="467">
        <v>0</v>
      </c>
    </row>
    <row r="77" spans="1:348" s="461" customFormat="1" ht="12.75" customHeight="1" x14ac:dyDescent="0.15">
      <c r="A77" s="1170"/>
      <c r="B77" s="462">
        <v>91628</v>
      </c>
      <c r="C77" s="463" t="s">
        <v>1525</v>
      </c>
      <c r="D77" s="551">
        <v>70000000</v>
      </c>
      <c r="E77" s="475">
        <v>70000000</v>
      </c>
      <c r="F77" s="474">
        <f>D77-E77</f>
        <v>0</v>
      </c>
      <c r="G77" s="475">
        <v>0</v>
      </c>
      <c r="H77" s="479">
        <f>F77-G77</f>
        <v>0</v>
      </c>
      <c r="I77" s="474">
        <v>0</v>
      </c>
      <c r="J77" s="467">
        <v>0</v>
      </c>
    </row>
    <row r="78" spans="1:348" s="472" customFormat="1" ht="15.75" customHeight="1" x14ac:dyDescent="0.2">
      <c r="A78" s="554" t="s">
        <v>1526</v>
      </c>
      <c r="B78" s="555"/>
      <c r="C78" s="556"/>
      <c r="D78" s="552">
        <f>SUM(D76:D77)</f>
        <v>120627000</v>
      </c>
      <c r="E78" s="552">
        <f t="shared" ref="E78:J78" si="17">SUM(E76:E77)</f>
        <v>120627000</v>
      </c>
      <c r="F78" s="552">
        <f t="shared" si="17"/>
        <v>0</v>
      </c>
      <c r="G78" s="552">
        <f t="shared" si="17"/>
        <v>0</v>
      </c>
      <c r="H78" s="552">
        <f t="shared" si="17"/>
        <v>0</v>
      </c>
      <c r="I78" s="552">
        <f t="shared" si="17"/>
        <v>0</v>
      </c>
      <c r="J78" s="557">
        <f t="shared" si="17"/>
        <v>0</v>
      </c>
      <c r="K78" s="470"/>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471"/>
      <c r="BT78" s="471"/>
      <c r="BU78" s="471"/>
      <c r="BV78" s="471"/>
      <c r="BW78" s="471"/>
      <c r="BX78" s="471"/>
      <c r="BY78" s="471"/>
      <c r="BZ78" s="471"/>
      <c r="CA78" s="471"/>
      <c r="CB78" s="471"/>
      <c r="CC78" s="471"/>
      <c r="CD78" s="471"/>
      <c r="CE78" s="471"/>
      <c r="CF78" s="471"/>
      <c r="CG78" s="471"/>
      <c r="CH78" s="471"/>
      <c r="CI78" s="471"/>
      <c r="CJ78" s="471"/>
      <c r="CK78" s="471"/>
      <c r="CL78" s="471"/>
      <c r="CM78" s="471"/>
      <c r="CN78" s="471"/>
      <c r="CO78" s="471"/>
      <c r="CP78" s="471"/>
      <c r="CQ78" s="471"/>
      <c r="CR78" s="471"/>
      <c r="CS78" s="471"/>
      <c r="CT78" s="471"/>
      <c r="CU78" s="471"/>
      <c r="CV78" s="471"/>
      <c r="CW78" s="471"/>
      <c r="CX78" s="471"/>
      <c r="CY78" s="471"/>
      <c r="CZ78" s="471"/>
      <c r="DA78" s="471"/>
      <c r="DB78" s="471"/>
      <c r="DC78" s="471"/>
      <c r="DD78" s="471"/>
      <c r="DE78" s="471"/>
      <c r="DF78" s="471"/>
      <c r="DG78" s="471"/>
      <c r="DH78" s="471"/>
      <c r="DI78" s="471"/>
      <c r="DJ78" s="471"/>
      <c r="DK78" s="471"/>
      <c r="DL78" s="471"/>
      <c r="DM78" s="471"/>
      <c r="DN78" s="471"/>
      <c r="DO78" s="471"/>
      <c r="DP78" s="471"/>
      <c r="DQ78" s="471"/>
      <c r="DR78" s="471"/>
      <c r="DS78" s="471"/>
      <c r="DT78" s="471"/>
      <c r="DU78" s="471"/>
      <c r="DV78" s="471"/>
      <c r="DW78" s="471"/>
      <c r="DX78" s="471"/>
      <c r="DY78" s="471"/>
      <c r="DZ78" s="471"/>
      <c r="EA78" s="471"/>
      <c r="EB78" s="471"/>
      <c r="EC78" s="471"/>
      <c r="ED78" s="471"/>
      <c r="EE78" s="471"/>
      <c r="EF78" s="471"/>
      <c r="EG78" s="471"/>
      <c r="EH78" s="471"/>
      <c r="EI78" s="471"/>
      <c r="EJ78" s="471"/>
      <c r="EK78" s="471"/>
      <c r="EL78" s="471"/>
      <c r="EM78" s="471"/>
      <c r="EN78" s="471"/>
      <c r="EO78" s="471"/>
      <c r="EP78" s="471"/>
      <c r="EQ78" s="471"/>
      <c r="ER78" s="471"/>
      <c r="ES78" s="471"/>
      <c r="ET78" s="471"/>
      <c r="EU78" s="471"/>
      <c r="EV78" s="471"/>
      <c r="EW78" s="471"/>
      <c r="EX78" s="471"/>
      <c r="EY78" s="471"/>
      <c r="EZ78" s="471"/>
      <c r="FA78" s="471"/>
      <c r="FB78" s="471"/>
      <c r="FC78" s="471"/>
      <c r="FD78" s="471"/>
      <c r="FE78" s="471"/>
      <c r="FF78" s="471"/>
      <c r="FG78" s="471"/>
      <c r="FH78" s="471"/>
      <c r="FI78" s="471"/>
      <c r="FJ78" s="471"/>
      <c r="FK78" s="471"/>
      <c r="FL78" s="471"/>
      <c r="FM78" s="471"/>
      <c r="FN78" s="471"/>
      <c r="FO78" s="471"/>
      <c r="FP78" s="471"/>
      <c r="FQ78" s="471"/>
      <c r="FR78" s="471"/>
      <c r="FS78" s="471"/>
      <c r="FT78" s="471"/>
      <c r="FU78" s="471"/>
      <c r="FV78" s="471"/>
      <c r="FW78" s="471"/>
      <c r="FX78" s="471"/>
      <c r="FY78" s="471"/>
      <c r="FZ78" s="471"/>
      <c r="GA78" s="471"/>
      <c r="GB78" s="471"/>
      <c r="GC78" s="471"/>
      <c r="GD78" s="471"/>
      <c r="GE78" s="471"/>
      <c r="GF78" s="471"/>
      <c r="GG78" s="471"/>
      <c r="GH78" s="471"/>
      <c r="GI78" s="471"/>
      <c r="GJ78" s="471"/>
      <c r="GK78" s="471"/>
      <c r="GL78" s="471"/>
      <c r="GM78" s="471"/>
      <c r="GN78" s="471"/>
      <c r="GO78" s="471"/>
      <c r="GP78" s="471"/>
      <c r="GQ78" s="471"/>
      <c r="GR78" s="471"/>
      <c r="GS78" s="471"/>
      <c r="GT78" s="471"/>
      <c r="GU78" s="471"/>
      <c r="GV78" s="471"/>
      <c r="GW78" s="471"/>
      <c r="GX78" s="471"/>
      <c r="GY78" s="471"/>
      <c r="GZ78" s="471"/>
      <c r="HA78" s="471"/>
      <c r="HB78" s="471"/>
      <c r="HC78" s="471"/>
      <c r="HD78" s="471"/>
      <c r="HE78" s="471"/>
      <c r="HF78" s="471"/>
      <c r="HG78" s="471"/>
      <c r="HH78" s="471"/>
      <c r="HI78" s="471"/>
      <c r="HJ78" s="471"/>
      <c r="HK78" s="471"/>
      <c r="HL78" s="471"/>
      <c r="HM78" s="471"/>
      <c r="HN78" s="471"/>
      <c r="HO78" s="471"/>
      <c r="HP78" s="471"/>
      <c r="HQ78" s="471"/>
      <c r="HR78" s="471"/>
      <c r="HS78" s="471"/>
      <c r="HT78" s="471"/>
      <c r="HU78" s="471"/>
      <c r="HV78" s="471"/>
      <c r="HW78" s="471"/>
      <c r="HX78" s="471"/>
      <c r="HY78" s="471"/>
      <c r="HZ78" s="471"/>
      <c r="IA78" s="471"/>
      <c r="IB78" s="471"/>
      <c r="IC78" s="471"/>
      <c r="ID78" s="471"/>
      <c r="IE78" s="471"/>
      <c r="IF78" s="471"/>
      <c r="IG78" s="471"/>
      <c r="IH78" s="471"/>
      <c r="II78" s="471"/>
      <c r="IJ78" s="471"/>
      <c r="IK78" s="471"/>
      <c r="IL78" s="471"/>
      <c r="IM78" s="471"/>
      <c r="IN78" s="471"/>
      <c r="IO78" s="471"/>
      <c r="IP78" s="471"/>
      <c r="IQ78" s="471"/>
      <c r="IR78" s="471"/>
      <c r="IS78" s="471"/>
      <c r="IT78" s="471"/>
      <c r="IU78" s="471"/>
      <c r="IV78" s="471"/>
      <c r="IW78" s="471"/>
      <c r="IX78" s="471"/>
      <c r="IY78" s="471"/>
      <c r="IZ78" s="471"/>
      <c r="JA78" s="471"/>
      <c r="JB78" s="471"/>
      <c r="JC78" s="471"/>
      <c r="JD78" s="471"/>
      <c r="JE78" s="471"/>
      <c r="JF78" s="471"/>
      <c r="JG78" s="471"/>
      <c r="JH78" s="471"/>
      <c r="JI78" s="471"/>
      <c r="JJ78" s="471"/>
      <c r="JK78" s="471"/>
      <c r="JL78" s="471"/>
      <c r="JM78" s="471"/>
      <c r="JN78" s="471"/>
      <c r="JO78" s="471"/>
      <c r="JP78" s="471"/>
      <c r="JQ78" s="471"/>
      <c r="JR78" s="471"/>
      <c r="JS78" s="471"/>
      <c r="JT78" s="471"/>
      <c r="JU78" s="471"/>
      <c r="JV78" s="471"/>
      <c r="JW78" s="471"/>
      <c r="JX78" s="471"/>
      <c r="JY78" s="471"/>
      <c r="JZ78" s="471"/>
      <c r="KA78" s="471"/>
      <c r="KB78" s="471"/>
      <c r="KC78" s="471"/>
      <c r="KD78" s="471"/>
      <c r="KE78" s="471"/>
      <c r="KF78" s="471"/>
      <c r="KG78" s="471"/>
      <c r="KH78" s="471"/>
      <c r="KI78" s="471"/>
      <c r="KJ78" s="471"/>
      <c r="KK78" s="471"/>
      <c r="KL78" s="471"/>
      <c r="KM78" s="471"/>
      <c r="KN78" s="471"/>
      <c r="KO78" s="471"/>
      <c r="KP78" s="471"/>
      <c r="KQ78" s="471"/>
      <c r="KR78" s="471"/>
      <c r="KS78" s="471"/>
      <c r="KT78" s="471"/>
      <c r="KU78" s="471"/>
      <c r="KV78" s="471"/>
      <c r="KW78" s="471"/>
      <c r="KX78" s="471"/>
      <c r="KY78" s="471"/>
      <c r="KZ78" s="471"/>
      <c r="LA78" s="471"/>
      <c r="LB78" s="471"/>
      <c r="LC78" s="471"/>
      <c r="LD78" s="471"/>
      <c r="LE78" s="471"/>
      <c r="LF78" s="471"/>
      <c r="LG78" s="471"/>
      <c r="LH78" s="471"/>
      <c r="LI78" s="471"/>
      <c r="LJ78" s="471"/>
      <c r="LK78" s="471"/>
      <c r="LL78" s="471"/>
      <c r="LM78" s="471"/>
      <c r="LN78" s="471"/>
      <c r="LO78" s="471"/>
      <c r="LP78" s="471"/>
      <c r="LQ78" s="471"/>
      <c r="LR78" s="471"/>
      <c r="LS78" s="471"/>
      <c r="LT78" s="471"/>
      <c r="LU78" s="471"/>
      <c r="LV78" s="471"/>
      <c r="LW78" s="471"/>
      <c r="LX78" s="471"/>
      <c r="LY78" s="471"/>
      <c r="LZ78" s="471"/>
      <c r="MA78" s="471"/>
      <c r="MB78" s="471"/>
      <c r="MC78" s="471"/>
      <c r="MD78" s="471"/>
      <c r="ME78" s="471"/>
      <c r="MF78" s="471"/>
      <c r="MG78" s="471"/>
      <c r="MH78" s="471"/>
      <c r="MI78" s="471"/>
      <c r="MJ78" s="471"/>
    </row>
    <row r="79" spans="1:348" s="461" customFormat="1" ht="12.75" customHeight="1" x14ac:dyDescent="0.15">
      <c r="A79" s="473" t="s">
        <v>1527</v>
      </c>
      <c r="B79" s="462">
        <v>4001</v>
      </c>
      <c r="C79" s="463" t="s">
        <v>1528</v>
      </c>
      <c r="D79" s="551">
        <v>415000</v>
      </c>
      <c r="E79" s="475">
        <v>323880</v>
      </c>
      <c r="F79" s="475">
        <f>D79-E79</f>
        <v>91120</v>
      </c>
      <c r="G79" s="475">
        <v>0</v>
      </c>
      <c r="H79" s="465">
        <f>F79-G79</f>
        <v>91120</v>
      </c>
      <c r="I79" s="466">
        <v>0</v>
      </c>
      <c r="J79" s="467">
        <v>91120</v>
      </c>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c r="AT79" s="469"/>
      <c r="AU79" s="469"/>
      <c r="AV79" s="469"/>
      <c r="AW79" s="469"/>
      <c r="AX79" s="469"/>
      <c r="AY79" s="469"/>
      <c r="AZ79" s="469"/>
      <c r="BA79" s="469"/>
      <c r="BB79" s="469"/>
      <c r="BC79" s="469"/>
      <c r="BD79" s="469"/>
      <c r="BE79" s="469"/>
      <c r="BF79" s="469"/>
      <c r="BG79" s="469"/>
      <c r="BH79" s="469"/>
      <c r="BI79" s="469"/>
      <c r="BJ79" s="469"/>
      <c r="BK79" s="469"/>
      <c r="BL79" s="469"/>
      <c r="BM79" s="469"/>
      <c r="BN79" s="469"/>
      <c r="BO79" s="469"/>
      <c r="BP79" s="469"/>
      <c r="BQ79" s="469"/>
      <c r="BR79" s="469"/>
      <c r="BS79" s="469"/>
      <c r="BT79" s="469"/>
      <c r="BU79" s="469"/>
      <c r="BV79" s="469"/>
      <c r="BW79" s="469"/>
      <c r="BX79" s="469"/>
      <c r="BY79" s="469"/>
      <c r="BZ79" s="469"/>
      <c r="CA79" s="469"/>
      <c r="CB79" s="469"/>
      <c r="CC79" s="469"/>
      <c r="CD79" s="469"/>
      <c r="CE79" s="469"/>
      <c r="CF79" s="469"/>
      <c r="CG79" s="469"/>
      <c r="CH79" s="469"/>
      <c r="CI79" s="469"/>
      <c r="CJ79" s="469"/>
      <c r="CK79" s="469"/>
      <c r="CL79" s="469"/>
      <c r="CM79" s="469"/>
      <c r="CN79" s="469"/>
      <c r="CO79" s="469"/>
      <c r="CP79" s="469"/>
      <c r="CQ79" s="469"/>
      <c r="CR79" s="469"/>
      <c r="CS79" s="469"/>
      <c r="CT79" s="469"/>
      <c r="CU79" s="469"/>
      <c r="CV79" s="469"/>
      <c r="CW79" s="469"/>
      <c r="CX79" s="469"/>
      <c r="CY79" s="469"/>
      <c r="CZ79" s="469"/>
      <c r="DA79" s="469"/>
      <c r="DB79" s="469"/>
      <c r="DC79" s="469"/>
      <c r="DD79" s="469"/>
      <c r="DE79" s="469"/>
      <c r="DF79" s="469"/>
      <c r="DG79" s="469"/>
      <c r="DH79" s="469"/>
      <c r="DI79" s="469"/>
      <c r="DJ79" s="469"/>
      <c r="DK79" s="469"/>
      <c r="DL79" s="469"/>
      <c r="DM79" s="469"/>
      <c r="DN79" s="469"/>
      <c r="DO79" s="469"/>
      <c r="DP79" s="469"/>
      <c r="DQ79" s="469"/>
      <c r="DR79" s="469"/>
      <c r="DS79" s="469"/>
      <c r="DT79" s="469"/>
      <c r="DU79" s="469"/>
      <c r="DV79" s="469"/>
      <c r="DW79" s="469"/>
      <c r="DX79" s="469"/>
      <c r="DY79" s="469"/>
      <c r="DZ79" s="469"/>
      <c r="EA79" s="469"/>
      <c r="EB79" s="469"/>
      <c r="EC79" s="469"/>
      <c r="ED79" s="469"/>
      <c r="EE79" s="469"/>
      <c r="EF79" s="469"/>
      <c r="EG79" s="469"/>
      <c r="EH79" s="469"/>
      <c r="EI79" s="469"/>
      <c r="EJ79" s="469"/>
      <c r="EK79" s="469"/>
      <c r="EL79" s="469"/>
      <c r="EM79" s="469"/>
      <c r="EN79" s="469"/>
      <c r="EO79" s="469"/>
      <c r="EP79" s="469"/>
      <c r="EQ79" s="469"/>
      <c r="ER79" s="469"/>
      <c r="ES79" s="469"/>
      <c r="ET79" s="469"/>
      <c r="EU79" s="469"/>
      <c r="EV79" s="469"/>
      <c r="EW79" s="469"/>
      <c r="EX79" s="469"/>
      <c r="EY79" s="469"/>
      <c r="EZ79" s="469"/>
      <c r="FA79" s="469"/>
      <c r="FB79" s="469"/>
      <c r="FC79" s="469"/>
      <c r="FD79" s="469"/>
      <c r="FE79" s="469"/>
      <c r="FF79" s="469"/>
      <c r="FG79" s="469"/>
      <c r="FH79" s="469"/>
      <c r="FI79" s="469"/>
      <c r="FJ79" s="469"/>
      <c r="FK79" s="469"/>
      <c r="FL79" s="469"/>
      <c r="FM79" s="469"/>
      <c r="FN79" s="469"/>
      <c r="FO79" s="469"/>
      <c r="FP79" s="469"/>
      <c r="FQ79" s="469"/>
      <c r="FR79" s="469"/>
      <c r="FS79" s="469"/>
      <c r="FT79" s="469"/>
      <c r="FU79" s="469"/>
      <c r="FV79" s="469"/>
      <c r="FW79" s="469"/>
      <c r="FX79" s="469"/>
      <c r="FY79" s="469"/>
      <c r="FZ79" s="469"/>
      <c r="GA79" s="469"/>
      <c r="GB79" s="469"/>
      <c r="GC79" s="469"/>
      <c r="GD79" s="469"/>
      <c r="GE79" s="469"/>
      <c r="GF79" s="469"/>
      <c r="GG79" s="469"/>
      <c r="GH79" s="469"/>
      <c r="GI79" s="469"/>
      <c r="GJ79" s="469"/>
      <c r="GK79" s="469"/>
      <c r="GL79" s="469"/>
      <c r="GM79" s="469"/>
      <c r="GN79" s="469"/>
      <c r="GO79" s="469"/>
      <c r="GP79" s="469"/>
      <c r="GQ79" s="469"/>
      <c r="GR79" s="469"/>
      <c r="GS79" s="469"/>
      <c r="GT79" s="469"/>
      <c r="GU79" s="469"/>
      <c r="GV79" s="469"/>
      <c r="GW79" s="469"/>
      <c r="GX79" s="469"/>
      <c r="GY79" s="469"/>
      <c r="GZ79" s="469"/>
      <c r="HA79" s="469"/>
      <c r="HB79" s="469"/>
      <c r="HC79" s="469"/>
      <c r="HD79" s="469"/>
      <c r="HE79" s="469"/>
      <c r="HF79" s="469"/>
      <c r="HG79" s="469"/>
      <c r="HH79" s="469"/>
      <c r="HI79" s="469"/>
      <c r="HJ79" s="469"/>
      <c r="HK79" s="469"/>
      <c r="HL79" s="469"/>
      <c r="HM79" s="469"/>
      <c r="HN79" s="469"/>
      <c r="HO79" s="469"/>
      <c r="HP79" s="469"/>
      <c r="HQ79" s="469"/>
      <c r="HR79" s="469"/>
      <c r="HS79" s="469"/>
      <c r="HT79" s="469"/>
      <c r="HU79" s="469"/>
      <c r="HV79" s="469"/>
      <c r="HW79" s="469"/>
      <c r="HX79" s="469"/>
      <c r="HY79" s="469"/>
      <c r="HZ79" s="469"/>
      <c r="IA79" s="469"/>
      <c r="IB79" s="469"/>
      <c r="IC79" s="469"/>
      <c r="ID79" s="469"/>
      <c r="IE79" s="469"/>
      <c r="IF79" s="469"/>
      <c r="IG79" s="469"/>
      <c r="IH79" s="469"/>
      <c r="II79" s="469"/>
      <c r="IJ79" s="469"/>
      <c r="IK79" s="469"/>
      <c r="IL79" s="469"/>
      <c r="IM79" s="469"/>
      <c r="IN79" s="469"/>
      <c r="IO79" s="469"/>
      <c r="IP79" s="469"/>
      <c r="IQ79" s="469"/>
      <c r="IR79" s="469"/>
      <c r="IS79" s="469"/>
      <c r="IT79" s="469"/>
      <c r="IU79" s="469"/>
      <c r="IV79" s="469"/>
      <c r="IW79" s="469"/>
      <c r="IX79" s="469"/>
      <c r="IY79" s="469"/>
      <c r="IZ79" s="469"/>
      <c r="JA79" s="469"/>
      <c r="JB79" s="469"/>
      <c r="JC79" s="469"/>
      <c r="JD79" s="469"/>
      <c r="JE79" s="469"/>
      <c r="JF79" s="469"/>
      <c r="JG79" s="469"/>
      <c r="JH79" s="469"/>
      <c r="JI79" s="469"/>
      <c r="JJ79" s="469"/>
      <c r="JK79" s="469"/>
      <c r="JL79" s="469"/>
      <c r="JM79" s="469"/>
      <c r="JN79" s="469"/>
      <c r="JO79" s="469"/>
      <c r="JP79" s="469"/>
      <c r="JQ79" s="469"/>
      <c r="JR79" s="469"/>
      <c r="JS79" s="469"/>
      <c r="JT79" s="469"/>
      <c r="JU79" s="469"/>
      <c r="JV79" s="469"/>
      <c r="JW79" s="469"/>
      <c r="JX79" s="469"/>
      <c r="JY79" s="469"/>
      <c r="JZ79" s="469"/>
      <c r="KA79" s="469"/>
      <c r="KB79" s="469"/>
      <c r="KC79" s="469"/>
      <c r="KD79" s="469"/>
      <c r="KE79" s="469"/>
      <c r="KF79" s="469"/>
      <c r="KG79" s="469"/>
      <c r="KH79" s="469"/>
      <c r="KI79" s="469"/>
      <c r="KJ79" s="469"/>
      <c r="KK79" s="469"/>
      <c r="KL79" s="469"/>
      <c r="KM79" s="469"/>
      <c r="KN79" s="469"/>
      <c r="KO79" s="469"/>
      <c r="KP79" s="469"/>
      <c r="KQ79" s="469"/>
      <c r="KR79" s="469"/>
      <c r="KS79" s="469"/>
      <c r="KT79" s="469"/>
      <c r="KU79" s="469"/>
      <c r="KV79" s="469"/>
      <c r="KW79" s="469"/>
      <c r="KX79" s="469"/>
      <c r="KY79" s="469"/>
      <c r="KZ79" s="469"/>
      <c r="LA79" s="469"/>
      <c r="LB79" s="469"/>
      <c r="LC79" s="469"/>
      <c r="LD79" s="469"/>
      <c r="LE79" s="469"/>
      <c r="LF79" s="469"/>
      <c r="LG79" s="469"/>
      <c r="LH79" s="469"/>
      <c r="LI79" s="469"/>
      <c r="LJ79" s="469"/>
      <c r="LK79" s="469"/>
      <c r="LL79" s="469"/>
      <c r="LM79" s="469"/>
      <c r="LN79" s="469"/>
      <c r="LO79" s="469"/>
      <c r="LP79" s="469"/>
      <c r="LQ79" s="469"/>
      <c r="LR79" s="469"/>
      <c r="LS79" s="469"/>
      <c r="LT79" s="469"/>
      <c r="LU79" s="469"/>
      <c r="LV79" s="469"/>
      <c r="LW79" s="469"/>
      <c r="LX79" s="469"/>
      <c r="LY79" s="469"/>
      <c r="LZ79" s="469"/>
      <c r="MA79" s="469"/>
      <c r="MB79" s="469"/>
      <c r="MC79" s="469"/>
      <c r="MD79" s="469"/>
      <c r="ME79" s="469"/>
      <c r="MF79" s="469"/>
      <c r="MG79" s="469"/>
      <c r="MH79" s="469"/>
      <c r="MI79" s="469"/>
      <c r="MJ79" s="469"/>
    </row>
    <row r="80" spans="1:348" s="472" customFormat="1" ht="16.5" customHeight="1" thickBot="1" x14ac:dyDescent="0.25">
      <c r="A80" s="554" t="s">
        <v>1529</v>
      </c>
      <c r="B80" s="555"/>
      <c r="C80" s="556"/>
      <c r="D80" s="552">
        <f>SUM(D79:D79)</f>
        <v>415000</v>
      </c>
      <c r="E80" s="552">
        <f t="shared" ref="E80:J80" si="18">SUM(E79:E79)</f>
        <v>323880</v>
      </c>
      <c r="F80" s="552">
        <f t="shared" si="18"/>
        <v>91120</v>
      </c>
      <c r="G80" s="552">
        <f t="shared" si="18"/>
        <v>0</v>
      </c>
      <c r="H80" s="552">
        <f t="shared" si="18"/>
        <v>91120</v>
      </c>
      <c r="I80" s="552">
        <f t="shared" si="18"/>
        <v>0</v>
      </c>
      <c r="J80" s="557">
        <f t="shared" si="18"/>
        <v>91120</v>
      </c>
      <c r="K80" s="470"/>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471"/>
      <c r="BT80" s="471"/>
      <c r="BU80" s="471"/>
      <c r="BV80" s="471"/>
      <c r="BW80" s="471"/>
      <c r="BX80" s="471"/>
      <c r="BY80" s="471"/>
      <c r="BZ80" s="471"/>
      <c r="CA80" s="471"/>
      <c r="CB80" s="471"/>
      <c r="CC80" s="471"/>
      <c r="CD80" s="471"/>
      <c r="CE80" s="471"/>
      <c r="CF80" s="471"/>
      <c r="CG80" s="471"/>
      <c r="CH80" s="471"/>
      <c r="CI80" s="471"/>
      <c r="CJ80" s="471"/>
      <c r="CK80" s="471"/>
      <c r="CL80" s="471"/>
      <c r="CM80" s="471"/>
      <c r="CN80" s="471"/>
      <c r="CO80" s="471"/>
      <c r="CP80" s="471"/>
      <c r="CQ80" s="471"/>
      <c r="CR80" s="471"/>
      <c r="CS80" s="471"/>
      <c r="CT80" s="471"/>
      <c r="CU80" s="471"/>
      <c r="CV80" s="471"/>
      <c r="CW80" s="471"/>
      <c r="CX80" s="471"/>
      <c r="CY80" s="471"/>
      <c r="CZ80" s="471"/>
      <c r="DA80" s="471"/>
      <c r="DB80" s="471"/>
      <c r="DC80" s="471"/>
      <c r="DD80" s="471"/>
      <c r="DE80" s="471"/>
      <c r="DF80" s="471"/>
      <c r="DG80" s="471"/>
      <c r="DH80" s="471"/>
      <c r="DI80" s="471"/>
      <c r="DJ80" s="471"/>
      <c r="DK80" s="471"/>
      <c r="DL80" s="471"/>
      <c r="DM80" s="471"/>
      <c r="DN80" s="471"/>
      <c r="DO80" s="471"/>
      <c r="DP80" s="471"/>
      <c r="DQ80" s="471"/>
      <c r="DR80" s="471"/>
      <c r="DS80" s="471"/>
      <c r="DT80" s="471"/>
      <c r="DU80" s="471"/>
      <c r="DV80" s="471"/>
      <c r="DW80" s="471"/>
      <c r="DX80" s="471"/>
      <c r="DY80" s="471"/>
      <c r="DZ80" s="471"/>
      <c r="EA80" s="471"/>
      <c r="EB80" s="471"/>
      <c r="EC80" s="471"/>
      <c r="ED80" s="471"/>
      <c r="EE80" s="471"/>
      <c r="EF80" s="471"/>
      <c r="EG80" s="471"/>
      <c r="EH80" s="471"/>
      <c r="EI80" s="471"/>
      <c r="EJ80" s="471"/>
      <c r="EK80" s="471"/>
      <c r="EL80" s="471"/>
      <c r="EM80" s="471"/>
      <c r="EN80" s="471"/>
      <c r="EO80" s="471"/>
      <c r="EP80" s="471"/>
      <c r="EQ80" s="471"/>
      <c r="ER80" s="471"/>
      <c r="ES80" s="471"/>
      <c r="ET80" s="471"/>
      <c r="EU80" s="471"/>
      <c r="EV80" s="471"/>
      <c r="EW80" s="471"/>
      <c r="EX80" s="471"/>
      <c r="EY80" s="471"/>
      <c r="EZ80" s="471"/>
      <c r="FA80" s="471"/>
      <c r="FB80" s="471"/>
      <c r="FC80" s="471"/>
      <c r="FD80" s="471"/>
      <c r="FE80" s="471"/>
      <c r="FF80" s="471"/>
      <c r="FG80" s="471"/>
      <c r="FH80" s="471"/>
      <c r="FI80" s="471"/>
      <c r="FJ80" s="471"/>
      <c r="FK80" s="471"/>
      <c r="FL80" s="471"/>
      <c r="FM80" s="471"/>
      <c r="FN80" s="471"/>
      <c r="FO80" s="471"/>
      <c r="FP80" s="471"/>
      <c r="FQ80" s="471"/>
      <c r="FR80" s="471"/>
      <c r="FS80" s="471"/>
      <c r="FT80" s="471"/>
      <c r="FU80" s="471"/>
      <c r="FV80" s="471"/>
      <c r="FW80" s="471"/>
      <c r="FX80" s="471"/>
      <c r="FY80" s="471"/>
      <c r="FZ80" s="471"/>
      <c r="GA80" s="471"/>
      <c r="GB80" s="471"/>
      <c r="GC80" s="471"/>
      <c r="GD80" s="471"/>
      <c r="GE80" s="471"/>
      <c r="GF80" s="471"/>
      <c r="GG80" s="471"/>
      <c r="GH80" s="471"/>
      <c r="GI80" s="471"/>
      <c r="GJ80" s="471"/>
      <c r="GK80" s="471"/>
      <c r="GL80" s="471"/>
      <c r="GM80" s="471"/>
      <c r="GN80" s="471"/>
      <c r="GO80" s="471"/>
      <c r="GP80" s="471"/>
      <c r="GQ80" s="471"/>
      <c r="GR80" s="471"/>
      <c r="GS80" s="471"/>
      <c r="GT80" s="471"/>
      <c r="GU80" s="471"/>
      <c r="GV80" s="471"/>
      <c r="GW80" s="471"/>
      <c r="GX80" s="471"/>
      <c r="GY80" s="471"/>
      <c r="GZ80" s="471"/>
      <c r="HA80" s="471"/>
      <c r="HB80" s="471"/>
      <c r="HC80" s="471"/>
      <c r="HD80" s="471"/>
      <c r="HE80" s="471"/>
      <c r="HF80" s="471"/>
      <c r="HG80" s="471"/>
      <c r="HH80" s="471"/>
      <c r="HI80" s="471"/>
      <c r="HJ80" s="471"/>
      <c r="HK80" s="471"/>
      <c r="HL80" s="471"/>
      <c r="HM80" s="471"/>
      <c r="HN80" s="471"/>
      <c r="HO80" s="471"/>
      <c r="HP80" s="471"/>
      <c r="HQ80" s="471"/>
      <c r="HR80" s="471"/>
      <c r="HS80" s="471"/>
      <c r="HT80" s="471"/>
      <c r="HU80" s="471"/>
      <c r="HV80" s="471"/>
      <c r="HW80" s="471"/>
      <c r="HX80" s="471"/>
      <c r="HY80" s="471"/>
      <c r="HZ80" s="471"/>
      <c r="IA80" s="471"/>
      <c r="IB80" s="471"/>
      <c r="IC80" s="471"/>
      <c r="ID80" s="471"/>
      <c r="IE80" s="471"/>
      <c r="IF80" s="471"/>
      <c r="IG80" s="471"/>
      <c r="IH80" s="471"/>
      <c r="II80" s="471"/>
      <c r="IJ80" s="471"/>
      <c r="IK80" s="471"/>
      <c r="IL80" s="471"/>
      <c r="IM80" s="471"/>
      <c r="IN80" s="471"/>
      <c r="IO80" s="471"/>
      <c r="IP80" s="471"/>
      <c r="IQ80" s="471"/>
      <c r="IR80" s="471"/>
      <c r="IS80" s="471"/>
      <c r="IT80" s="471"/>
      <c r="IU80" s="471"/>
      <c r="IV80" s="471"/>
      <c r="IW80" s="471"/>
      <c r="IX80" s="471"/>
      <c r="IY80" s="471"/>
      <c r="IZ80" s="471"/>
      <c r="JA80" s="471"/>
      <c r="JB80" s="471"/>
      <c r="JC80" s="471"/>
      <c r="JD80" s="471"/>
      <c r="JE80" s="471"/>
      <c r="JF80" s="471"/>
      <c r="JG80" s="471"/>
      <c r="JH80" s="471"/>
      <c r="JI80" s="471"/>
      <c r="JJ80" s="471"/>
      <c r="JK80" s="471"/>
      <c r="JL80" s="471"/>
      <c r="JM80" s="471"/>
      <c r="JN80" s="471"/>
      <c r="JO80" s="471"/>
      <c r="JP80" s="471"/>
      <c r="JQ80" s="471"/>
      <c r="JR80" s="471"/>
      <c r="JS80" s="471"/>
      <c r="JT80" s="471"/>
      <c r="JU80" s="471"/>
      <c r="JV80" s="471"/>
      <c r="JW80" s="471"/>
      <c r="JX80" s="471"/>
      <c r="JY80" s="471"/>
      <c r="JZ80" s="471"/>
      <c r="KA80" s="471"/>
      <c r="KB80" s="471"/>
      <c r="KC80" s="471"/>
      <c r="KD80" s="471"/>
      <c r="KE80" s="471"/>
      <c r="KF80" s="471"/>
      <c r="KG80" s="471"/>
      <c r="KH80" s="471"/>
      <c r="KI80" s="471"/>
      <c r="KJ80" s="471"/>
      <c r="KK80" s="471"/>
      <c r="KL80" s="471"/>
      <c r="KM80" s="471"/>
      <c r="KN80" s="471"/>
      <c r="KO80" s="471"/>
      <c r="KP80" s="471"/>
      <c r="KQ80" s="471"/>
      <c r="KR80" s="471"/>
      <c r="KS80" s="471"/>
      <c r="KT80" s="471"/>
      <c r="KU80" s="471"/>
      <c r="KV80" s="471"/>
      <c r="KW80" s="471"/>
      <c r="KX80" s="471"/>
      <c r="KY80" s="471"/>
      <c r="KZ80" s="471"/>
      <c r="LA80" s="471"/>
      <c r="LB80" s="471"/>
      <c r="LC80" s="471"/>
      <c r="LD80" s="471"/>
      <c r="LE80" s="471"/>
      <c r="LF80" s="471"/>
      <c r="LG80" s="471"/>
      <c r="LH80" s="471"/>
      <c r="LI80" s="471"/>
      <c r="LJ80" s="471"/>
      <c r="LK80" s="471"/>
      <c r="LL80" s="471"/>
      <c r="LM80" s="471"/>
      <c r="LN80" s="471"/>
      <c r="LO80" s="471"/>
      <c r="LP80" s="471"/>
      <c r="LQ80" s="471"/>
      <c r="LR80" s="471"/>
      <c r="LS80" s="471"/>
      <c r="LT80" s="471"/>
      <c r="LU80" s="471"/>
      <c r="LV80" s="471"/>
      <c r="LW80" s="471"/>
      <c r="LX80" s="471"/>
      <c r="LY80" s="471"/>
      <c r="LZ80" s="471"/>
      <c r="MA80" s="471"/>
      <c r="MB80" s="471"/>
      <c r="MC80" s="471"/>
      <c r="MD80" s="471"/>
      <c r="ME80" s="471"/>
      <c r="MF80" s="471"/>
      <c r="MG80" s="471"/>
      <c r="MH80" s="471"/>
      <c r="MI80" s="471"/>
      <c r="MJ80" s="471"/>
    </row>
    <row r="81" spans="1:348" s="461" customFormat="1" ht="16.5" customHeight="1" thickBot="1" x14ac:dyDescent="0.2">
      <c r="A81" s="1165" t="s">
        <v>10</v>
      </c>
      <c r="B81" s="1166"/>
      <c r="C81" s="1167"/>
      <c r="D81" s="553">
        <f t="shared" ref="D81:J81" si="19">D80+D78+D72+D59+D51+D45+D42+D38+D30+D28+D57+D75+D48</f>
        <v>18335376840.260002</v>
      </c>
      <c r="E81" s="553">
        <f t="shared" si="19"/>
        <v>18247463793.779999</v>
      </c>
      <c r="F81" s="553">
        <f t="shared" si="19"/>
        <v>87913046.479999974</v>
      </c>
      <c r="G81" s="553">
        <f t="shared" si="19"/>
        <v>64380701.329999961</v>
      </c>
      <c r="H81" s="553">
        <f t="shared" si="19"/>
        <v>23532345.150000006</v>
      </c>
      <c r="I81" s="553">
        <f t="shared" si="19"/>
        <v>16851426.68</v>
      </c>
      <c r="J81" s="558">
        <f t="shared" si="19"/>
        <v>6680918.4700000007</v>
      </c>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69"/>
      <c r="AV81" s="469"/>
      <c r="AW81" s="469"/>
      <c r="AX81" s="469"/>
      <c r="AY81" s="469"/>
      <c r="AZ81" s="469"/>
      <c r="BA81" s="469"/>
      <c r="BB81" s="469"/>
      <c r="BC81" s="469"/>
      <c r="BD81" s="469"/>
      <c r="BE81" s="469"/>
      <c r="BF81" s="469"/>
      <c r="BG81" s="469"/>
      <c r="BH81" s="469"/>
      <c r="BI81" s="469"/>
      <c r="BJ81" s="469"/>
      <c r="BK81" s="469"/>
      <c r="BL81" s="469"/>
      <c r="BM81" s="469"/>
      <c r="BN81" s="469"/>
      <c r="BO81" s="469"/>
      <c r="BP81" s="469"/>
      <c r="BQ81" s="469"/>
      <c r="BR81" s="469"/>
      <c r="BS81" s="469"/>
      <c r="BT81" s="469"/>
      <c r="BU81" s="469"/>
      <c r="BV81" s="469"/>
      <c r="BW81" s="469"/>
      <c r="BX81" s="469"/>
      <c r="BY81" s="469"/>
      <c r="BZ81" s="469"/>
      <c r="CA81" s="469"/>
      <c r="CB81" s="469"/>
      <c r="CC81" s="469"/>
      <c r="CD81" s="469"/>
      <c r="CE81" s="469"/>
      <c r="CF81" s="469"/>
      <c r="CG81" s="469"/>
      <c r="CH81" s="469"/>
      <c r="CI81" s="469"/>
      <c r="CJ81" s="469"/>
      <c r="CK81" s="469"/>
      <c r="CL81" s="469"/>
      <c r="CM81" s="469"/>
      <c r="CN81" s="469"/>
      <c r="CO81" s="469"/>
      <c r="CP81" s="469"/>
      <c r="CQ81" s="469"/>
      <c r="CR81" s="469"/>
      <c r="CS81" s="469"/>
      <c r="CT81" s="469"/>
      <c r="CU81" s="469"/>
      <c r="CV81" s="469"/>
      <c r="CW81" s="469"/>
      <c r="CX81" s="469"/>
      <c r="CY81" s="469"/>
      <c r="CZ81" s="469"/>
      <c r="DA81" s="469"/>
      <c r="DB81" s="469"/>
      <c r="DC81" s="469"/>
      <c r="DD81" s="469"/>
      <c r="DE81" s="469"/>
      <c r="DF81" s="469"/>
      <c r="DG81" s="469"/>
      <c r="DH81" s="469"/>
      <c r="DI81" s="469"/>
      <c r="DJ81" s="469"/>
      <c r="DK81" s="469"/>
      <c r="DL81" s="469"/>
      <c r="DM81" s="469"/>
      <c r="DN81" s="469"/>
      <c r="DO81" s="469"/>
      <c r="DP81" s="469"/>
      <c r="DQ81" s="469"/>
      <c r="DR81" s="469"/>
      <c r="DS81" s="469"/>
      <c r="DT81" s="469"/>
      <c r="DU81" s="469"/>
      <c r="DV81" s="469"/>
      <c r="DW81" s="469"/>
      <c r="DX81" s="469"/>
      <c r="DY81" s="469"/>
      <c r="DZ81" s="469"/>
      <c r="EA81" s="469"/>
      <c r="EB81" s="469"/>
      <c r="EC81" s="469"/>
      <c r="ED81" s="469"/>
      <c r="EE81" s="469"/>
      <c r="EF81" s="469"/>
      <c r="EG81" s="469"/>
      <c r="EH81" s="469"/>
      <c r="EI81" s="469"/>
      <c r="EJ81" s="469"/>
      <c r="EK81" s="469"/>
      <c r="EL81" s="469"/>
      <c r="EM81" s="469"/>
      <c r="EN81" s="469"/>
      <c r="EO81" s="469"/>
      <c r="EP81" s="469"/>
      <c r="EQ81" s="469"/>
      <c r="ER81" s="469"/>
      <c r="ES81" s="469"/>
      <c r="ET81" s="469"/>
      <c r="EU81" s="469"/>
      <c r="EV81" s="469"/>
      <c r="EW81" s="469"/>
      <c r="EX81" s="469"/>
      <c r="EY81" s="469"/>
      <c r="EZ81" s="469"/>
      <c r="FA81" s="469"/>
      <c r="FB81" s="469"/>
      <c r="FC81" s="469"/>
      <c r="FD81" s="469"/>
      <c r="FE81" s="469"/>
      <c r="FF81" s="469"/>
      <c r="FG81" s="469"/>
      <c r="FH81" s="469"/>
      <c r="FI81" s="469"/>
      <c r="FJ81" s="469"/>
      <c r="FK81" s="469"/>
      <c r="FL81" s="469"/>
      <c r="FM81" s="469"/>
      <c r="FN81" s="469"/>
      <c r="FO81" s="469"/>
      <c r="FP81" s="469"/>
      <c r="FQ81" s="469"/>
      <c r="FR81" s="469"/>
      <c r="FS81" s="469"/>
      <c r="FT81" s="469"/>
      <c r="FU81" s="469"/>
      <c r="FV81" s="469"/>
      <c r="FW81" s="469"/>
      <c r="FX81" s="469"/>
      <c r="FY81" s="469"/>
      <c r="FZ81" s="469"/>
      <c r="GA81" s="469"/>
      <c r="GB81" s="469"/>
      <c r="GC81" s="469"/>
      <c r="GD81" s="469"/>
      <c r="GE81" s="469"/>
      <c r="GF81" s="469"/>
      <c r="GG81" s="469"/>
      <c r="GH81" s="469"/>
      <c r="GI81" s="469"/>
      <c r="GJ81" s="469"/>
      <c r="GK81" s="469"/>
      <c r="GL81" s="469"/>
      <c r="GM81" s="469"/>
      <c r="GN81" s="469"/>
      <c r="GO81" s="469"/>
      <c r="GP81" s="469"/>
      <c r="GQ81" s="469"/>
      <c r="GR81" s="469"/>
      <c r="GS81" s="469"/>
      <c r="GT81" s="469"/>
      <c r="GU81" s="469"/>
      <c r="GV81" s="469"/>
      <c r="GW81" s="469"/>
      <c r="GX81" s="469"/>
      <c r="GY81" s="469"/>
      <c r="GZ81" s="469"/>
      <c r="HA81" s="469"/>
      <c r="HB81" s="469"/>
      <c r="HC81" s="469"/>
      <c r="HD81" s="469"/>
      <c r="HE81" s="469"/>
      <c r="HF81" s="469"/>
      <c r="HG81" s="469"/>
      <c r="HH81" s="469"/>
      <c r="HI81" s="469"/>
      <c r="HJ81" s="469"/>
      <c r="HK81" s="469"/>
      <c r="HL81" s="469"/>
      <c r="HM81" s="469"/>
      <c r="HN81" s="469"/>
      <c r="HO81" s="469"/>
      <c r="HP81" s="469"/>
      <c r="HQ81" s="469"/>
      <c r="HR81" s="469"/>
      <c r="HS81" s="469"/>
      <c r="HT81" s="469"/>
      <c r="HU81" s="469"/>
      <c r="HV81" s="469"/>
      <c r="HW81" s="469"/>
      <c r="HX81" s="469"/>
      <c r="HY81" s="469"/>
      <c r="HZ81" s="469"/>
      <c r="IA81" s="469"/>
      <c r="IB81" s="469"/>
      <c r="IC81" s="469"/>
      <c r="ID81" s="469"/>
      <c r="IE81" s="469"/>
      <c r="IF81" s="469"/>
      <c r="IG81" s="469"/>
      <c r="IH81" s="469"/>
      <c r="II81" s="469"/>
      <c r="IJ81" s="469"/>
      <c r="IK81" s="469"/>
      <c r="IL81" s="469"/>
      <c r="IM81" s="469"/>
      <c r="IN81" s="469"/>
      <c r="IO81" s="469"/>
      <c r="IP81" s="469"/>
      <c r="IQ81" s="469"/>
      <c r="IR81" s="469"/>
      <c r="IS81" s="469"/>
      <c r="IT81" s="469"/>
      <c r="IU81" s="469"/>
      <c r="IV81" s="469"/>
      <c r="IW81" s="469"/>
      <c r="IX81" s="469"/>
      <c r="IY81" s="469"/>
      <c r="IZ81" s="469"/>
      <c r="JA81" s="469"/>
      <c r="JB81" s="469"/>
      <c r="JC81" s="469"/>
      <c r="JD81" s="469"/>
      <c r="JE81" s="469"/>
      <c r="JF81" s="469"/>
      <c r="JG81" s="469"/>
      <c r="JH81" s="469"/>
      <c r="JI81" s="469"/>
      <c r="JJ81" s="469"/>
      <c r="JK81" s="469"/>
      <c r="JL81" s="469"/>
      <c r="JM81" s="469"/>
      <c r="JN81" s="469"/>
      <c r="JO81" s="469"/>
      <c r="JP81" s="469"/>
      <c r="JQ81" s="469"/>
      <c r="JR81" s="469"/>
      <c r="JS81" s="469"/>
      <c r="JT81" s="469"/>
      <c r="JU81" s="469"/>
      <c r="JV81" s="469"/>
      <c r="JW81" s="469"/>
      <c r="JX81" s="469"/>
      <c r="JY81" s="469"/>
      <c r="JZ81" s="469"/>
      <c r="KA81" s="469"/>
      <c r="KB81" s="469"/>
      <c r="KC81" s="469"/>
      <c r="KD81" s="469"/>
      <c r="KE81" s="469"/>
      <c r="KF81" s="469"/>
      <c r="KG81" s="469"/>
      <c r="KH81" s="469"/>
      <c r="KI81" s="469"/>
      <c r="KJ81" s="469"/>
      <c r="KK81" s="469"/>
      <c r="KL81" s="469"/>
      <c r="KM81" s="469"/>
      <c r="KN81" s="469"/>
      <c r="KO81" s="469"/>
      <c r="KP81" s="469"/>
      <c r="KQ81" s="469"/>
      <c r="KR81" s="469"/>
      <c r="KS81" s="469"/>
      <c r="KT81" s="469"/>
      <c r="KU81" s="469"/>
      <c r="KV81" s="469"/>
      <c r="KW81" s="469"/>
      <c r="KX81" s="469"/>
      <c r="KY81" s="469"/>
      <c r="KZ81" s="469"/>
      <c r="LA81" s="469"/>
      <c r="LB81" s="469"/>
      <c r="LC81" s="469"/>
      <c r="LD81" s="469"/>
      <c r="LE81" s="469"/>
      <c r="LF81" s="469"/>
      <c r="LG81" s="469"/>
      <c r="LH81" s="469"/>
      <c r="LI81" s="469"/>
      <c r="LJ81" s="469"/>
      <c r="LK81" s="469"/>
      <c r="LL81" s="469"/>
      <c r="LM81" s="469"/>
      <c r="LN81" s="469"/>
      <c r="LO81" s="469"/>
      <c r="LP81" s="469"/>
      <c r="LQ81" s="469"/>
      <c r="LR81" s="469"/>
      <c r="LS81" s="469"/>
      <c r="LT81" s="469"/>
      <c r="LU81" s="469"/>
      <c r="LV81" s="469"/>
      <c r="LW81" s="469"/>
      <c r="LX81" s="469"/>
      <c r="LY81" s="469"/>
      <c r="LZ81" s="469"/>
      <c r="MA81" s="469"/>
      <c r="MB81" s="469"/>
      <c r="MC81" s="469"/>
      <c r="MD81" s="469"/>
      <c r="ME81" s="469"/>
      <c r="MF81" s="469"/>
      <c r="MG81" s="469"/>
      <c r="MH81" s="469"/>
      <c r="MI81" s="469"/>
      <c r="MJ81" s="469"/>
    </row>
    <row r="82" spans="1:348" s="483" customFormat="1" ht="10.5" x14ac:dyDescent="0.15">
      <c r="A82" s="480"/>
      <c r="B82" s="481"/>
      <c r="C82" s="482"/>
      <c r="H82" s="484"/>
      <c r="I82" s="485"/>
      <c r="J82" s="485"/>
      <c r="K82" s="486"/>
      <c r="L82" s="486"/>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6"/>
      <c r="BD82" s="486"/>
      <c r="BE82" s="486"/>
      <c r="BF82" s="486"/>
      <c r="BG82" s="486"/>
      <c r="BH82" s="486"/>
      <c r="BI82" s="486"/>
      <c r="BJ82" s="486"/>
      <c r="BK82" s="486"/>
      <c r="BL82" s="486"/>
      <c r="BM82" s="486"/>
      <c r="BN82" s="486"/>
      <c r="BO82" s="486"/>
      <c r="BP82" s="486"/>
      <c r="BQ82" s="486"/>
      <c r="BR82" s="486"/>
      <c r="BS82" s="486"/>
      <c r="BT82" s="486"/>
      <c r="BU82" s="486"/>
      <c r="BV82" s="486"/>
      <c r="BW82" s="486"/>
      <c r="BX82" s="486"/>
      <c r="BY82" s="486"/>
      <c r="BZ82" s="486"/>
      <c r="CA82" s="486"/>
      <c r="CB82" s="486"/>
      <c r="CC82" s="486"/>
      <c r="CD82" s="486"/>
      <c r="CE82" s="486"/>
      <c r="CF82" s="486"/>
      <c r="CG82" s="486"/>
      <c r="CH82" s="486"/>
      <c r="CI82" s="486"/>
      <c r="CJ82" s="486"/>
      <c r="CK82" s="486"/>
      <c r="CL82" s="486"/>
      <c r="CM82" s="486"/>
      <c r="CN82" s="486"/>
      <c r="CO82" s="486"/>
      <c r="CP82" s="486"/>
      <c r="CQ82" s="486"/>
      <c r="CR82" s="486"/>
      <c r="CS82" s="486"/>
      <c r="CT82" s="486"/>
      <c r="CU82" s="486"/>
      <c r="CV82" s="486"/>
      <c r="CW82" s="486"/>
      <c r="CX82" s="486"/>
      <c r="CY82" s="486"/>
      <c r="CZ82" s="486"/>
      <c r="DA82" s="486"/>
      <c r="DB82" s="486"/>
      <c r="DC82" s="486"/>
      <c r="DD82" s="486"/>
      <c r="DE82" s="486"/>
      <c r="DF82" s="486"/>
      <c r="DG82" s="486"/>
      <c r="DH82" s="486"/>
      <c r="DI82" s="486"/>
      <c r="DJ82" s="486"/>
      <c r="DK82" s="486"/>
      <c r="DL82" s="486"/>
      <c r="DM82" s="486"/>
      <c r="DN82" s="486"/>
      <c r="DO82" s="486"/>
      <c r="DP82" s="486"/>
      <c r="DQ82" s="486"/>
      <c r="DR82" s="486"/>
      <c r="DS82" s="486"/>
      <c r="DT82" s="486"/>
      <c r="DU82" s="486"/>
      <c r="DV82" s="486"/>
      <c r="DW82" s="486"/>
      <c r="DX82" s="486"/>
      <c r="DY82" s="486"/>
      <c r="DZ82" s="486"/>
      <c r="EA82" s="486"/>
      <c r="EB82" s="486"/>
      <c r="EC82" s="486"/>
      <c r="ED82" s="486"/>
      <c r="EE82" s="486"/>
      <c r="EF82" s="486"/>
      <c r="EG82" s="486"/>
      <c r="EH82" s="486"/>
      <c r="EI82" s="486"/>
      <c r="EJ82" s="486"/>
      <c r="EK82" s="486"/>
      <c r="EL82" s="486"/>
      <c r="EM82" s="486"/>
      <c r="EN82" s="486"/>
      <c r="EO82" s="486"/>
      <c r="EP82" s="486"/>
      <c r="EQ82" s="486"/>
      <c r="ER82" s="486"/>
      <c r="ES82" s="486"/>
      <c r="ET82" s="486"/>
      <c r="EU82" s="486"/>
      <c r="EV82" s="486"/>
      <c r="EW82" s="486"/>
      <c r="EX82" s="486"/>
      <c r="EY82" s="486"/>
      <c r="EZ82" s="486"/>
      <c r="FA82" s="486"/>
      <c r="FB82" s="486"/>
      <c r="FC82" s="486"/>
      <c r="FD82" s="486"/>
      <c r="FE82" s="486"/>
      <c r="FF82" s="486"/>
      <c r="FG82" s="486"/>
      <c r="FH82" s="486"/>
      <c r="FI82" s="486"/>
      <c r="FJ82" s="486"/>
      <c r="FK82" s="486"/>
      <c r="FL82" s="486"/>
      <c r="FM82" s="486"/>
      <c r="FN82" s="486"/>
      <c r="FO82" s="486"/>
      <c r="FP82" s="486"/>
      <c r="FQ82" s="486"/>
      <c r="FR82" s="486"/>
      <c r="FS82" s="486"/>
      <c r="FT82" s="486"/>
      <c r="FU82" s="486"/>
      <c r="FV82" s="486"/>
      <c r="FW82" s="486"/>
      <c r="FX82" s="486"/>
      <c r="FY82" s="486"/>
      <c r="FZ82" s="486"/>
      <c r="GA82" s="486"/>
      <c r="GB82" s="486"/>
      <c r="GC82" s="486"/>
      <c r="GD82" s="486"/>
      <c r="GE82" s="486"/>
      <c r="GF82" s="486"/>
      <c r="GG82" s="486"/>
      <c r="GH82" s="486"/>
      <c r="GI82" s="486"/>
      <c r="GJ82" s="486"/>
      <c r="GK82" s="486"/>
      <c r="GL82" s="486"/>
      <c r="GM82" s="486"/>
      <c r="GN82" s="486"/>
      <c r="GO82" s="486"/>
      <c r="GP82" s="486"/>
      <c r="GQ82" s="486"/>
      <c r="GR82" s="486"/>
      <c r="GS82" s="486"/>
      <c r="GT82" s="486"/>
      <c r="GU82" s="486"/>
      <c r="GV82" s="486"/>
      <c r="GW82" s="486"/>
      <c r="GX82" s="486"/>
      <c r="GY82" s="486"/>
      <c r="GZ82" s="486"/>
      <c r="HA82" s="486"/>
      <c r="HB82" s="486"/>
      <c r="HC82" s="486"/>
      <c r="HD82" s="486"/>
      <c r="HE82" s="486"/>
      <c r="HF82" s="486"/>
      <c r="HG82" s="486"/>
      <c r="HH82" s="486"/>
      <c r="HI82" s="486"/>
      <c r="HJ82" s="486"/>
      <c r="HK82" s="486"/>
      <c r="HL82" s="486"/>
      <c r="HM82" s="486"/>
      <c r="HN82" s="486"/>
      <c r="HO82" s="486"/>
      <c r="HP82" s="486"/>
      <c r="HQ82" s="486"/>
      <c r="HR82" s="486"/>
      <c r="HS82" s="486"/>
      <c r="HT82" s="486"/>
      <c r="HU82" s="486"/>
      <c r="HV82" s="486"/>
      <c r="HW82" s="486"/>
      <c r="HX82" s="486"/>
      <c r="HY82" s="486"/>
      <c r="HZ82" s="486"/>
      <c r="IA82" s="486"/>
      <c r="IB82" s="486"/>
      <c r="IC82" s="486"/>
      <c r="ID82" s="486"/>
      <c r="IE82" s="486"/>
      <c r="IF82" s="486"/>
      <c r="IG82" s="486"/>
      <c r="IH82" s="486"/>
      <c r="II82" s="486"/>
      <c r="IJ82" s="486"/>
      <c r="IK82" s="486"/>
      <c r="IL82" s="486"/>
      <c r="IM82" s="486"/>
      <c r="IN82" s="486"/>
      <c r="IO82" s="486"/>
      <c r="IP82" s="486"/>
      <c r="IQ82" s="486"/>
      <c r="IR82" s="486"/>
      <c r="IS82" s="486"/>
      <c r="IT82" s="486"/>
      <c r="IU82" s="486"/>
      <c r="IV82" s="486"/>
      <c r="IW82" s="486"/>
      <c r="IX82" s="486"/>
      <c r="IY82" s="486"/>
      <c r="IZ82" s="486"/>
      <c r="JA82" s="486"/>
      <c r="JB82" s="486"/>
      <c r="JC82" s="486"/>
      <c r="JD82" s="486"/>
      <c r="JE82" s="486"/>
      <c r="JF82" s="486"/>
      <c r="JG82" s="486"/>
      <c r="JH82" s="486"/>
      <c r="JI82" s="486"/>
      <c r="JJ82" s="486"/>
      <c r="JK82" s="486"/>
      <c r="JL82" s="486"/>
      <c r="JM82" s="486"/>
      <c r="JN82" s="486"/>
      <c r="JO82" s="486"/>
      <c r="JP82" s="486"/>
      <c r="JQ82" s="486"/>
      <c r="JR82" s="486"/>
      <c r="JS82" s="486"/>
      <c r="JT82" s="486"/>
      <c r="JU82" s="486"/>
      <c r="JV82" s="486"/>
      <c r="JW82" s="486"/>
      <c r="JX82" s="486"/>
      <c r="JY82" s="486"/>
      <c r="JZ82" s="486"/>
      <c r="KA82" s="486"/>
      <c r="KB82" s="486"/>
      <c r="KC82" s="486"/>
      <c r="KD82" s="486"/>
      <c r="KE82" s="486"/>
      <c r="KF82" s="486"/>
      <c r="KG82" s="486"/>
      <c r="KH82" s="486"/>
      <c r="KI82" s="486"/>
      <c r="KJ82" s="486"/>
      <c r="KK82" s="486"/>
      <c r="KL82" s="486"/>
      <c r="KM82" s="486"/>
      <c r="KN82" s="486"/>
      <c r="KO82" s="486"/>
      <c r="KP82" s="486"/>
      <c r="KQ82" s="486"/>
      <c r="KR82" s="486"/>
      <c r="KS82" s="486"/>
      <c r="KT82" s="486"/>
      <c r="KU82" s="486"/>
      <c r="KV82" s="486"/>
      <c r="KW82" s="486"/>
      <c r="KX82" s="486"/>
      <c r="KY82" s="486"/>
      <c r="KZ82" s="486"/>
      <c r="LA82" s="486"/>
      <c r="LB82" s="486"/>
      <c r="LC82" s="486"/>
      <c r="LD82" s="486"/>
      <c r="LE82" s="486"/>
      <c r="LF82" s="486"/>
      <c r="LG82" s="486"/>
      <c r="LH82" s="486"/>
      <c r="LI82" s="486"/>
      <c r="LJ82" s="486"/>
      <c r="LK82" s="486"/>
      <c r="LL82" s="486"/>
      <c r="LM82" s="486"/>
      <c r="LN82" s="486"/>
      <c r="LO82" s="486"/>
      <c r="LP82" s="486"/>
      <c r="LQ82" s="486"/>
      <c r="LR82" s="486"/>
      <c r="LS82" s="486"/>
      <c r="LT82" s="486"/>
      <c r="LU82" s="486"/>
      <c r="LV82" s="486"/>
      <c r="LW82" s="486"/>
      <c r="LX82" s="486"/>
      <c r="LY82" s="486"/>
      <c r="LZ82" s="486"/>
      <c r="MA82" s="486"/>
      <c r="MB82" s="486"/>
      <c r="MC82" s="486"/>
      <c r="MD82" s="486"/>
      <c r="ME82" s="486"/>
      <c r="MF82" s="486"/>
      <c r="MG82" s="486"/>
      <c r="MH82" s="486"/>
      <c r="MI82" s="486"/>
      <c r="MJ82" s="486"/>
    </row>
    <row r="83" spans="1:348" s="483" customFormat="1" x14ac:dyDescent="0.2">
      <c r="A83" s="487" t="s">
        <v>1530</v>
      </c>
      <c r="B83" s="488"/>
      <c r="C83" s="115"/>
      <c r="H83" s="484"/>
      <c r="I83" s="485"/>
      <c r="J83" s="485"/>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c r="BG83" s="486"/>
      <c r="BH83" s="486"/>
      <c r="BI83" s="486"/>
      <c r="BJ83" s="486"/>
      <c r="BK83" s="486"/>
      <c r="BL83" s="486"/>
      <c r="BM83" s="486"/>
      <c r="BN83" s="486"/>
      <c r="BO83" s="486"/>
      <c r="BP83" s="486"/>
      <c r="BQ83" s="486"/>
      <c r="BR83" s="486"/>
      <c r="BS83" s="486"/>
      <c r="BT83" s="486"/>
      <c r="BU83" s="486"/>
      <c r="BV83" s="486"/>
      <c r="BW83" s="486"/>
      <c r="BX83" s="486"/>
      <c r="BY83" s="486"/>
      <c r="BZ83" s="486"/>
      <c r="CA83" s="486"/>
      <c r="CB83" s="486"/>
      <c r="CC83" s="486"/>
      <c r="CD83" s="486"/>
      <c r="CE83" s="486"/>
      <c r="CF83" s="486"/>
      <c r="CG83" s="486"/>
      <c r="CH83" s="486"/>
      <c r="CI83" s="486"/>
      <c r="CJ83" s="486"/>
      <c r="CK83" s="486"/>
      <c r="CL83" s="486"/>
      <c r="CM83" s="486"/>
      <c r="CN83" s="486"/>
      <c r="CO83" s="486"/>
      <c r="CP83" s="486"/>
      <c r="CQ83" s="486"/>
      <c r="CR83" s="486"/>
      <c r="CS83" s="486"/>
      <c r="CT83" s="486"/>
      <c r="CU83" s="486"/>
      <c r="CV83" s="486"/>
      <c r="CW83" s="486"/>
      <c r="CX83" s="486"/>
      <c r="CY83" s="486"/>
      <c r="CZ83" s="486"/>
      <c r="DA83" s="486"/>
      <c r="DB83" s="486"/>
      <c r="DC83" s="486"/>
      <c r="DD83" s="486"/>
      <c r="DE83" s="486"/>
      <c r="DF83" s="486"/>
      <c r="DG83" s="486"/>
      <c r="DH83" s="486"/>
      <c r="DI83" s="486"/>
      <c r="DJ83" s="486"/>
      <c r="DK83" s="486"/>
      <c r="DL83" s="486"/>
      <c r="DM83" s="486"/>
      <c r="DN83" s="486"/>
      <c r="DO83" s="486"/>
      <c r="DP83" s="486"/>
      <c r="DQ83" s="486"/>
      <c r="DR83" s="486"/>
      <c r="DS83" s="486"/>
      <c r="DT83" s="486"/>
      <c r="DU83" s="486"/>
      <c r="DV83" s="486"/>
      <c r="DW83" s="486"/>
      <c r="DX83" s="486"/>
      <c r="DY83" s="486"/>
      <c r="DZ83" s="486"/>
      <c r="EA83" s="486"/>
      <c r="EB83" s="486"/>
      <c r="EC83" s="486"/>
      <c r="ED83" s="486"/>
      <c r="EE83" s="486"/>
      <c r="EF83" s="486"/>
      <c r="EG83" s="486"/>
      <c r="EH83" s="486"/>
      <c r="EI83" s="486"/>
      <c r="EJ83" s="486"/>
      <c r="EK83" s="486"/>
      <c r="EL83" s="486"/>
      <c r="EM83" s="486"/>
      <c r="EN83" s="486"/>
      <c r="EO83" s="486"/>
      <c r="EP83" s="486"/>
      <c r="EQ83" s="486"/>
      <c r="ER83" s="486"/>
      <c r="ES83" s="486"/>
      <c r="ET83" s="486"/>
      <c r="EU83" s="486"/>
      <c r="EV83" s="486"/>
      <c r="EW83" s="486"/>
      <c r="EX83" s="486"/>
      <c r="EY83" s="486"/>
      <c r="EZ83" s="486"/>
      <c r="FA83" s="486"/>
      <c r="FB83" s="486"/>
      <c r="FC83" s="486"/>
      <c r="FD83" s="486"/>
      <c r="FE83" s="486"/>
      <c r="FF83" s="486"/>
      <c r="FG83" s="486"/>
      <c r="FH83" s="486"/>
      <c r="FI83" s="486"/>
      <c r="FJ83" s="486"/>
      <c r="FK83" s="486"/>
      <c r="FL83" s="486"/>
      <c r="FM83" s="486"/>
      <c r="FN83" s="486"/>
      <c r="FO83" s="486"/>
      <c r="FP83" s="486"/>
      <c r="FQ83" s="486"/>
      <c r="FR83" s="486"/>
      <c r="FS83" s="486"/>
      <c r="FT83" s="486"/>
      <c r="FU83" s="486"/>
      <c r="FV83" s="486"/>
      <c r="FW83" s="486"/>
      <c r="FX83" s="486"/>
      <c r="FY83" s="486"/>
      <c r="FZ83" s="486"/>
      <c r="GA83" s="486"/>
      <c r="GB83" s="486"/>
      <c r="GC83" s="486"/>
      <c r="GD83" s="486"/>
      <c r="GE83" s="486"/>
      <c r="GF83" s="486"/>
      <c r="GG83" s="486"/>
      <c r="GH83" s="486"/>
      <c r="GI83" s="486"/>
      <c r="GJ83" s="486"/>
      <c r="GK83" s="486"/>
      <c r="GL83" s="486"/>
      <c r="GM83" s="486"/>
      <c r="GN83" s="486"/>
      <c r="GO83" s="486"/>
      <c r="GP83" s="486"/>
      <c r="GQ83" s="486"/>
      <c r="GR83" s="486"/>
      <c r="GS83" s="486"/>
      <c r="GT83" s="486"/>
      <c r="GU83" s="486"/>
      <c r="GV83" s="486"/>
      <c r="GW83" s="486"/>
      <c r="GX83" s="486"/>
      <c r="GY83" s="486"/>
      <c r="GZ83" s="486"/>
      <c r="HA83" s="486"/>
      <c r="HB83" s="486"/>
      <c r="HC83" s="486"/>
      <c r="HD83" s="486"/>
      <c r="HE83" s="486"/>
      <c r="HF83" s="486"/>
      <c r="HG83" s="486"/>
      <c r="HH83" s="486"/>
      <c r="HI83" s="486"/>
      <c r="HJ83" s="486"/>
      <c r="HK83" s="486"/>
      <c r="HL83" s="486"/>
      <c r="HM83" s="486"/>
      <c r="HN83" s="486"/>
      <c r="HO83" s="486"/>
      <c r="HP83" s="486"/>
      <c r="HQ83" s="486"/>
      <c r="HR83" s="486"/>
      <c r="HS83" s="486"/>
      <c r="HT83" s="486"/>
      <c r="HU83" s="486"/>
      <c r="HV83" s="486"/>
      <c r="HW83" s="486"/>
      <c r="HX83" s="486"/>
      <c r="HY83" s="486"/>
      <c r="HZ83" s="486"/>
      <c r="IA83" s="486"/>
      <c r="IB83" s="486"/>
      <c r="IC83" s="486"/>
      <c r="ID83" s="486"/>
      <c r="IE83" s="486"/>
      <c r="IF83" s="486"/>
      <c r="IG83" s="486"/>
      <c r="IH83" s="486"/>
      <c r="II83" s="486"/>
      <c r="IJ83" s="486"/>
      <c r="IK83" s="486"/>
      <c r="IL83" s="486"/>
      <c r="IM83" s="486"/>
      <c r="IN83" s="486"/>
      <c r="IO83" s="486"/>
      <c r="IP83" s="486"/>
      <c r="IQ83" s="486"/>
      <c r="IR83" s="486"/>
      <c r="IS83" s="486"/>
      <c r="IT83" s="486"/>
      <c r="IU83" s="486"/>
      <c r="IV83" s="486"/>
      <c r="IW83" s="486"/>
      <c r="IX83" s="486"/>
      <c r="IY83" s="486"/>
      <c r="IZ83" s="486"/>
      <c r="JA83" s="486"/>
      <c r="JB83" s="486"/>
      <c r="JC83" s="486"/>
      <c r="JD83" s="486"/>
      <c r="JE83" s="486"/>
      <c r="JF83" s="486"/>
      <c r="JG83" s="486"/>
      <c r="JH83" s="486"/>
      <c r="JI83" s="486"/>
      <c r="JJ83" s="486"/>
      <c r="JK83" s="486"/>
      <c r="JL83" s="486"/>
      <c r="JM83" s="486"/>
      <c r="JN83" s="486"/>
      <c r="JO83" s="486"/>
      <c r="JP83" s="486"/>
      <c r="JQ83" s="486"/>
      <c r="JR83" s="486"/>
      <c r="JS83" s="486"/>
      <c r="JT83" s="486"/>
      <c r="JU83" s="486"/>
      <c r="JV83" s="486"/>
      <c r="JW83" s="486"/>
      <c r="JX83" s="486"/>
      <c r="JY83" s="486"/>
      <c r="JZ83" s="486"/>
      <c r="KA83" s="486"/>
      <c r="KB83" s="486"/>
      <c r="KC83" s="486"/>
      <c r="KD83" s="486"/>
      <c r="KE83" s="486"/>
      <c r="KF83" s="486"/>
      <c r="KG83" s="486"/>
      <c r="KH83" s="486"/>
      <c r="KI83" s="486"/>
      <c r="KJ83" s="486"/>
      <c r="KK83" s="486"/>
      <c r="KL83" s="486"/>
      <c r="KM83" s="486"/>
      <c r="KN83" s="486"/>
      <c r="KO83" s="486"/>
      <c r="KP83" s="486"/>
      <c r="KQ83" s="486"/>
      <c r="KR83" s="486"/>
      <c r="KS83" s="486"/>
      <c r="KT83" s="486"/>
      <c r="KU83" s="486"/>
      <c r="KV83" s="486"/>
      <c r="KW83" s="486"/>
      <c r="KX83" s="486"/>
      <c r="KY83" s="486"/>
      <c r="KZ83" s="486"/>
      <c r="LA83" s="486"/>
      <c r="LB83" s="486"/>
      <c r="LC83" s="486"/>
      <c r="LD83" s="486"/>
      <c r="LE83" s="486"/>
      <c r="LF83" s="486"/>
      <c r="LG83" s="486"/>
      <c r="LH83" s="486"/>
      <c r="LI83" s="486"/>
      <c r="LJ83" s="486"/>
      <c r="LK83" s="486"/>
      <c r="LL83" s="486"/>
      <c r="LM83" s="486"/>
      <c r="LN83" s="486"/>
      <c r="LO83" s="486"/>
      <c r="LP83" s="486"/>
      <c r="LQ83" s="486"/>
      <c r="LR83" s="486"/>
      <c r="LS83" s="486"/>
      <c r="LT83" s="486"/>
      <c r="LU83" s="486"/>
      <c r="LV83" s="486"/>
      <c r="LW83" s="486"/>
      <c r="LX83" s="486"/>
      <c r="LY83" s="486"/>
      <c r="LZ83" s="486"/>
      <c r="MA83" s="486"/>
      <c r="MB83" s="486"/>
      <c r="MC83" s="486"/>
      <c r="MD83" s="486"/>
      <c r="ME83" s="486"/>
      <c r="MF83" s="486"/>
      <c r="MG83" s="486"/>
      <c r="MH83" s="486"/>
      <c r="MI83" s="486"/>
      <c r="MJ83" s="486"/>
    </row>
    <row r="84" spans="1:348" x14ac:dyDescent="0.2">
      <c r="D84" s="492"/>
      <c r="E84" s="492"/>
      <c r="F84" s="492"/>
      <c r="G84" s="492"/>
      <c r="H84" s="492"/>
      <c r="I84" s="494"/>
      <c r="J84" s="494"/>
      <c r="K84" s="493"/>
      <c r="L84" s="493"/>
      <c r="M84" s="493"/>
      <c r="N84" s="493"/>
      <c r="O84" s="493"/>
    </row>
    <row r="85" spans="1:348" x14ac:dyDescent="0.2">
      <c r="H85" s="494"/>
      <c r="I85" s="494"/>
      <c r="J85" s="494"/>
      <c r="K85" s="493"/>
      <c r="L85" s="493"/>
      <c r="M85" s="493"/>
      <c r="N85" s="493"/>
      <c r="O85" s="493"/>
    </row>
    <row r="86" spans="1:348" x14ac:dyDescent="0.2">
      <c r="H86" s="494"/>
      <c r="I86" s="494"/>
      <c r="J86" s="494"/>
      <c r="K86" s="493"/>
      <c r="L86" s="493"/>
      <c r="M86" s="493"/>
      <c r="N86" s="493"/>
      <c r="O86" s="493"/>
    </row>
    <row r="87" spans="1:348" x14ac:dyDescent="0.2">
      <c r="H87" s="494"/>
      <c r="I87" s="494"/>
      <c r="J87" s="494"/>
      <c r="K87" s="493"/>
      <c r="L87" s="493"/>
      <c r="M87" s="493"/>
      <c r="N87" s="493"/>
      <c r="O87" s="493"/>
    </row>
    <row r="88" spans="1:348" x14ac:dyDescent="0.2">
      <c r="H88" s="494"/>
      <c r="I88" s="494"/>
      <c r="J88" s="494"/>
      <c r="K88" s="493"/>
      <c r="L88" s="493"/>
      <c r="M88" s="493"/>
      <c r="N88" s="493"/>
      <c r="O88" s="493"/>
    </row>
    <row r="89" spans="1:348" x14ac:dyDescent="0.2">
      <c r="H89" s="494"/>
      <c r="I89" s="494"/>
      <c r="J89" s="494"/>
      <c r="K89" s="493"/>
      <c r="L89" s="493"/>
      <c r="M89" s="493"/>
      <c r="N89" s="493"/>
      <c r="O89" s="493"/>
    </row>
    <row r="90" spans="1:348" x14ac:dyDescent="0.2">
      <c r="H90" s="494"/>
      <c r="I90" s="494"/>
      <c r="J90" s="494"/>
      <c r="K90" s="493"/>
      <c r="L90" s="493"/>
      <c r="M90" s="493"/>
      <c r="N90" s="493"/>
      <c r="O90" s="493"/>
    </row>
    <row r="91" spans="1:348" x14ac:dyDescent="0.2">
      <c r="H91" s="494"/>
      <c r="I91" s="494"/>
      <c r="J91" s="494"/>
      <c r="K91" s="493"/>
      <c r="L91" s="493"/>
      <c r="M91" s="493"/>
      <c r="N91" s="493"/>
      <c r="O91" s="493"/>
    </row>
    <row r="92" spans="1:348" x14ac:dyDescent="0.2">
      <c r="H92" s="494"/>
      <c r="I92" s="494"/>
      <c r="J92" s="494"/>
      <c r="K92" s="493"/>
      <c r="L92" s="493"/>
      <c r="M92" s="493"/>
      <c r="N92" s="493"/>
      <c r="O92" s="493"/>
    </row>
    <row r="93" spans="1:348" x14ac:dyDescent="0.2">
      <c r="H93" s="494"/>
      <c r="I93" s="494"/>
      <c r="J93" s="494"/>
      <c r="K93" s="493"/>
      <c r="L93" s="493"/>
      <c r="M93" s="493"/>
      <c r="N93" s="493"/>
      <c r="O93" s="493"/>
    </row>
    <row r="94" spans="1:348" x14ac:dyDescent="0.2">
      <c r="H94" s="494"/>
      <c r="I94" s="494"/>
      <c r="J94" s="494"/>
      <c r="K94" s="493"/>
      <c r="L94" s="493"/>
      <c r="M94" s="493"/>
      <c r="N94" s="493"/>
      <c r="O94" s="493"/>
    </row>
    <row r="95" spans="1:348" x14ac:dyDescent="0.2">
      <c r="H95" s="494"/>
      <c r="I95" s="494"/>
      <c r="J95" s="494"/>
      <c r="K95" s="493"/>
      <c r="L95" s="493"/>
      <c r="M95" s="493"/>
      <c r="N95" s="493"/>
      <c r="O95" s="493"/>
    </row>
    <row r="96" spans="1:348" x14ac:dyDescent="0.2">
      <c r="H96" s="494"/>
      <c r="I96" s="494"/>
      <c r="J96" s="494"/>
      <c r="K96" s="493"/>
      <c r="L96" s="493"/>
      <c r="M96" s="493"/>
      <c r="N96" s="493"/>
      <c r="O96" s="493"/>
    </row>
    <row r="97" spans="8:15" x14ac:dyDescent="0.2">
      <c r="H97" s="494"/>
      <c r="I97" s="494"/>
      <c r="J97" s="494"/>
      <c r="K97" s="493"/>
      <c r="L97" s="493"/>
      <c r="M97" s="493"/>
      <c r="N97" s="493"/>
      <c r="O97" s="493"/>
    </row>
    <row r="98" spans="8:15" x14ac:dyDescent="0.2">
      <c r="H98" s="494"/>
      <c r="I98" s="494"/>
      <c r="J98" s="494"/>
      <c r="K98" s="493"/>
      <c r="L98" s="493"/>
      <c r="M98" s="493"/>
      <c r="N98" s="493"/>
      <c r="O98" s="493"/>
    </row>
    <row r="99" spans="8:15" x14ac:dyDescent="0.2">
      <c r="H99" s="494"/>
      <c r="I99" s="494"/>
      <c r="J99" s="494"/>
      <c r="K99" s="493"/>
      <c r="L99" s="493"/>
      <c r="M99" s="493"/>
      <c r="N99" s="493"/>
      <c r="O99" s="493"/>
    </row>
    <row r="100" spans="8:15" x14ac:dyDescent="0.2">
      <c r="H100" s="494"/>
      <c r="I100" s="494"/>
      <c r="J100" s="494"/>
      <c r="K100" s="493"/>
      <c r="L100" s="493"/>
      <c r="M100" s="493"/>
      <c r="N100" s="493"/>
      <c r="O100" s="493"/>
    </row>
    <row r="101" spans="8:15" x14ac:dyDescent="0.2">
      <c r="H101" s="494"/>
      <c r="I101" s="494"/>
      <c r="J101" s="494"/>
      <c r="K101" s="493"/>
      <c r="L101" s="493"/>
      <c r="M101" s="493"/>
      <c r="N101" s="493"/>
      <c r="O101" s="493"/>
    </row>
    <row r="102" spans="8:15" x14ac:dyDescent="0.2">
      <c r="H102" s="494"/>
      <c r="I102" s="494"/>
      <c r="J102" s="494"/>
      <c r="K102" s="493"/>
      <c r="L102" s="493"/>
      <c r="M102" s="493"/>
      <c r="N102" s="493"/>
      <c r="O102" s="493"/>
    </row>
    <row r="103" spans="8:15" x14ac:dyDescent="0.2">
      <c r="H103" s="494"/>
      <c r="I103" s="494"/>
      <c r="J103" s="494"/>
      <c r="K103" s="493"/>
      <c r="L103" s="493"/>
      <c r="M103" s="493"/>
      <c r="N103" s="493"/>
      <c r="O103" s="493"/>
    </row>
    <row r="104" spans="8:15" x14ac:dyDescent="0.2">
      <c r="H104" s="494"/>
      <c r="I104" s="494"/>
      <c r="J104" s="494"/>
      <c r="K104" s="493"/>
      <c r="L104" s="493"/>
      <c r="M104" s="493"/>
      <c r="N104" s="493"/>
      <c r="O104" s="493"/>
    </row>
    <row r="105" spans="8:15" x14ac:dyDescent="0.2">
      <c r="H105" s="494"/>
      <c r="I105" s="494"/>
      <c r="J105" s="494"/>
      <c r="K105" s="493"/>
      <c r="L105" s="493"/>
      <c r="M105" s="493"/>
      <c r="N105" s="493"/>
      <c r="O105" s="493"/>
    </row>
    <row r="106" spans="8:15" x14ac:dyDescent="0.2">
      <c r="H106" s="494"/>
      <c r="I106" s="494"/>
      <c r="J106" s="494"/>
      <c r="K106" s="493"/>
      <c r="L106" s="493"/>
      <c r="M106" s="493"/>
      <c r="N106" s="493"/>
      <c r="O106" s="493"/>
    </row>
    <row r="107" spans="8:15" x14ac:dyDescent="0.2">
      <c r="H107" s="494"/>
      <c r="I107" s="494"/>
      <c r="J107" s="494"/>
      <c r="K107" s="493"/>
      <c r="L107" s="493"/>
      <c r="M107" s="493"/>
      <c r="N107" s="493"/>
      <c r="O107" s="493"/>
    </row>
    <row r="108" spans="8:15" x14ac:dyDescent="0.2">
      <c r="H108" s="494"/>
      <c r="I108" s="494"/>
      <c r="J108" s="494"/>
      <c r="K108" s="493"/>
      <c r="L108" s="493"/>
      <c r="M108" s="493"/>
      <c r="N108" s="493"/>
      <c r="O108" s="493"/>
    </row>
    <row r="109" spans="8:15" x14ac:dyDescent="0.2">
      <c r="H109" s="494"/>
      <c r="I109" s="494"/>
      <c r="J109" s="494"/>
      <c r="K109" s="493"/>
      <c r="L109" s="493"/>
      <c r="M109" s="493"/>
      <c r="N109" s="493"/>
      <c r="O109" s="493"/>
    </row>
    <row r="110" spans="8:15" x14ac:dyDescent="0.2">
      <c r="H110" s="494"/>
      <c r="I110" s="494"/>
      <c r="J110" s="494"/>
      <c r="K110" s="493"/>
      <c r="L110" s="493"/>
      <c r="M110" s="493"/>
      <c r="N110" s="493"/>
      <c r="O110" s="493"/>
    </row>
    <row r="111" spans="8:15" x14ac:dyDescent="0.2">
      <c r="H111" s="494"/>
      <c r="I111" s="494"/>
      <c r="J111" s="494"/>
      <c r="K111" s="493"/>
      <c r="L111" s="493"/>
      <c r="M111" s="493"/>
      <c r="N111" s="493"/>
      <c r="O111" s="493"/>
    </row>
    <row r="112" spans="8:15" x14ac:dyDescent="0.2">
      <c r="H112" s="494"/>
      <c r="I112" s="494"/>
      <c r="J112" s="494"/>
      <c r="K112" s="493"/>
      <c r="L112" s="493"/>
      <c r="M112" s="493"/>
      <c r="N112" s="493"/>
      <c r="O112" s="493"/>
    </row>
    <row r="113" spans="8:15" x14ac:dyDescent="0.2">
      <c r="H113" s="494"/>
      <c r="I113" s="494"/>
      <c r="J113" s="494"/>
      <c r="K113" s="493"/>
      <c r="L113" s="493"/>
      <c r="M113" s="493"/>
      <c r="N113" s="493"/>
      <c r="O113" s="493"/>
    </row>
    <row r="114" spans="8:15" x14ac:dyDescent="0.2">
      <c r="H114" s="494"/>
      <c r="I114" s="494"/>
      <c r="J114" s="494"/>
      <c r="K114" s="493"/>
      <c r="L114" s="493"/>
      <c r="M114" s="493"/>
      <c r="N114" s="493"/>
      <c r="O114" s="493"/>
    </row>
    <row r="115" spans="8:15" x14ac:dyDescent="0.2">
      <c r="H115" s="494"/>
      <c r="I115" s="494"/>
      <c r="J115" s="494"/>
      <c r="K115" s="493"/>
      <c r="L115" s="493"/>
      <c r="M115" s="493"/>
      <c r="N115" s="493"/>
      <c r="O115" s="493"/>
    </row>
    <row r="116" spans="8:15" x14ac:dyDescent="0.2">
      <c r="H116" s="494"/>
      <c r="I116" s="494"/>
      <c r="J116" s="494"/>
      <c r="K116" s="493"/>
      <c r="L116" s="493"/>
      <c r="M116" s="493"/>
      <c r="N116" s="493"/>
      <c r="O116" s="493"/>
    </row>
    <row r="117" spans="8:15" x14ac:dyDescent="0.2">
      <c r="H117" s="494"/>
      <c r="I117" s="494"/>
      <c r="J117" s="494"/>
      <c r="K117" s="493"/>
      <c r="L117" s="493"/>
      <c r="M117" s="493"/>
      <c r="N117" s="493"/>
      <c r="O117" s="493"/>
    </row>
    <row r="118" spans="8:15" x14ac:dyDescent="0.2">
      <c r="H118" s="494"/>
      <c r="I118" s="494"/>
      <c r="J118" s="494"/>
      <c r="K118" s="493"/>
      <c r="L118" s="493"/>
      <c r="M118" s="493"/>
      <c r="N118" s="493"/>
      <c r="O118" s="493"/>
    </row>
    <row r="119" spans="8:15" x14ac:dyDescent="0.2">
      <c r="H119" s="494"/>
      <c r="I119" s="494"/>
      <c r="J119" s="494"/>
      <c r="K119" s="493"/>
      <c r="L119" s="493"/>
      <c r="M119" s="493"/>
      <c r="N119" s="493"/>
      <c r="O119" s="493"/>
    </row>
    <row r="120" spans="8:15" x14ac:dyDescent="0.2">
      <c r="H120" s="494"/>
      <c r="I120" s="494"/>
      <c r="J120" s="494"/>
      <c r="K120" s="493"/>
      <c r="L120" s="493"/>
      <c r="M120" s="493"/>
      <c r="N120" s="493"/>
      <c r="O120" s="493"/>
    </row>
    <row r="121" spans="8:15" x14ac:dyDescent="0.2">
      <c r="H121" s="494"/>
      <c r="I121" s="494"/>
      <c r="J121" s="494"/>
      <c r="K121" s="493"/>
      <c r="L121" s="493"/>
      <c r="M121" s="493"/>
      <c r="N121" s="493"/>
      <c r="O121" s="493"/>
    </row>
    <row r="122" spans="8:15" x14ac:dyDescent="0.2">
      <c r="H122" s="494"/>
      <c r="I122" s="494"/>
      <c r="J122" s="494"/>
      <c r="K122" s="493"/>
      <c r="L122" s="493"/>
      <c r="M122" s="493"/>
      <c r="N122" s="493"/>
      <c r="O122" s="493"/>
    </row>
    <row r="123" spans="8:15" x14ac:dyDescent="0.2">
      <c r="H123" s="494"/>
      <c r="I123" s="494"/>
      <c r="J123" s="494"/>
      <c r="K123" s="493"/>
      <c r="L123" s="493"/>
      <c r="M123" s="493"/>
      <c r="N123" s="493"/>
      <c r="O123" s="493"/>
    </row>
    <row r="124" spans="8:15" x14ac:dyDescent="0.2">
      <c r="H124" s="494"/>
      <c r="I124" s="494"/>
      <c r="J124" s="494"/>
      <c r="K124" s="493"/>
      <c r="L124" s="493"/>
      <c r="M124" s="493"/>
      <c r="N124" s="493"/>
      <c r="O124" s="493"/>
    </row>
    <row r="125" spans="8:15" x14ac:dyDescent="0.2">
      <c r="H125" s="494"/>
      <c r="I125" s="494"/>
      <c r="J125" s="494"/>
      <c r="K125" s="493"/>
      <c r="L125" s="493"/>
      <c r="M125" s="493"/>
      <c r="N125" s="493"/>
      <c r="O125" s="493"/>
    </row>
    <row r="126" spans="8:15" x14ac:dyDescent="0.2">
      <c r="H126" s="494"/>
      <c r="I126" s="494"/>
      <c r="J126" s="494"/>
      <c r="K126" s="493"/>
      <c r="L126" s="493"/>
      <c r="M126" s="493"/>
      <c r="N126" s="493"/>
      <c r="O126" s="493"/>
    </row>
    <row r="127" spans="8:15" x14ac:dyDescent="0.2">
      <c r="H127" s="494"/>
      <c r="I127" s="494"/>
      <c r="J127" s="494"/>
      <c r="K127" s="493"/>
      <c r="L127" s="493"/>
      <c r="M127" s="493"/>
      <c r="N127" s="493"/>
      <c r="O127" s="493"/>
    </row>
    <row r="128" spans="8:15" x14ac:dyDescent="0.2">
      <c r="H128" s="494"/>
      <c r="I128" s="494"/>
      <c r="J128" s="494"/>
      <c r="K128" s="493"/>
      <c r="L128" s="493"/>
      <c r="M128" s="493"/>
      <c r="N128" s="493"/>
      <c r="O128" s="493"/>
    </row>
    <row r="129" spans="8:15" x14ac:dyDescent="0.2">
      <c r="H129" s="494"/>
      <c r="I129" s="494"/>
      <c r="J129" s="494"/>
      <c r="K129" s="493"/>
      <c r="L129" s="493"/>
      <c r="M129" s="493"/>
      <c r="N129" s="493"/>
      <c r="O129" s="493"/>
    </row>
    <row r="130" spans="8:15" x14ac:dyDescent="0.2">
      <c r="H130" s="494"/>
      <c r="I130" s="494"/>
      <c r="J130" s="494"/>
      <c r="K130" s="493"/>
      <c r="L130" s="493"/>
      <c r="M130" s="493"/>
      <c r="N130" s="493"/>
      <c r="O130" s="493"/>
    </row>
    <row r="131" spans="8:15" x14ac:dyDescent="0.2">
      <c r="H131" s="494"/>
      <c r="I131" s="494"/>
      <c r="J131" s="494"/>
      <c r="K131" s="493"/>
      <c r="L131" s="493"/>
      <c r="M131" s="493"/>
      <c r="N131" s="493"/>
      <c r="O131" s="493"/>
    </row>
    <row r="132" spans="8:15" x14ac:dyDescent="0.2">
      <c r="H132" s="494"/>
      <c r="I132" s="494"/>
      <c r="J132" s="494"/>
      <c r="K132" s="493"/>
      <c r="L132" s="493"/>
      <c r="M132" s="493"/>
      <c r="N132" s="493"/>
      <c r="O132" s="493"/>
    </row>
    <row r="133" spans="8:15" x14ac:dyDescent="0.2">
      <c r="H133" s="494"/>
      <c r="I133" s="494"/>
      <c r="J133" s="494"/>
      <c r="K133" s="493"/>
      <c r="L133" s="493"/>
      <c r="M133" s="493"/>
      <c r="N133" s="493"/>
      <c r="O133" s="493"/>
    </row>
    <row r="134" spans="8:15" x14ac:dyDescent="0.2">
      <c r="H134" s="494"/>
      <c r="I134" s="494"/>
      <c r="J134" s="494"/>
      <c r="K134" s="493"/>
      <c r="L134" s="493"/>
      <c r="M134" s="493"/>
      <c r="N134" s="493"/>
      <c r="O134" s="493"/>
    </row>
    <row r="135" spans="8:15" x14ac:dyDescent="0.2">
      <c r="H135" s="494"/>
      <c r="I135" s="494"/>
      <c r="J135" s="494"/>
      <c r="K135" s="493"/>
      <c r="L135" s="493"/>
      <c r="M135" s="493"/>
      <c r="N135" s="493"/>
      <c r="O135" s="493"/>
    </row>
    <row r="136" spans="8:15" x14ac:dyDescent="0.2">
      <c r="H136" s="494"/>
      <c r="I136" s="494"/>
      <c r="J136" s="494"/>
      <c r="K136" s="493"/>
      <c r="L136" s="493"/>
      <c r="M136" s="493"/>
      <c r="N136" s="493"/>
      <c r="O136" s="493"/>
    </row>
    <row r="137" spans="8:15" x14ac:dyDescent="0.2">
      <c r="H137" s="494"/>
      <c r="I137" s="494"/>
      <c r="J137" s="494"/>
      <c r="K137" s="493"/>
      <c r="L137" s="493"/>
      <c r="M137" s="493"/>
      <c r="N137" s="493"/>
      <c r="O137" s="493"/>
    </row>
    <row r="138" spans="8:15" x14ac:dyDescent="0.2">
      <c r="H138" s="494"/>
      <c r="I138" s="494"/>
      <c r="J138" s="494"/>
      <c r="K138" s="493"/>
      <c r="L138" s="493"/>
      <c r="M138" s="493"/>
      <c r="N138" s="493"/>
      <c r="O138" s="493"/>
    </row>
    <row r="139" spans="8:15" x14ac:dyDescent="0.2">
      <c r="H139" s="494"/>
      <c r="I139" s="494"/>
      <c r="J139" s="494"/>
      <c r="K139" s="493"/>
      <c r="L139" s="493"/>
      <c r="M139" s="493"/>
      <c r="N139" s="493"/>
      <c r="O139" s="493"/>
    </row>
    <row r="140" spans="8:15" x14ac:dyDescent="0.2">
      <c r="H140" s="494"/>
      <c r="I140" s="494"/>
      <c r="J140" s="494"/>
      <c r="K140" s="493"/>
      <c r="L140" s="493"/>
      <c r="M140" s="493"/>
      <c r="N140" s="493"/>
      <c r="O140" s="493"/>
    </row>
    <row r="141" spans="8:15" x14ac:dyDescent="0.2">
      <c r="H141" s="494"/>
      <c r="I141" s="494"/>
      <c r="J141" s="494"/>
      <c r="K141" s="493"/>
      <c r="L141" s="493"/>
      <c r="M141" s="493"/>
      <c r="N141" s="493"/>
      <c r="O141" s="493"/>
    </row>
    <row r="142" spans="8:15" x14ac:dyDescent="0.2">
      <c r="H142" s="494"/>
      <c r="I142" s="494"/>
      <c r="J142" s="494"/>
      <c r="K142" s="493"/>
      <c r="L142" s="493"/>
      <c r="M142" s="493"/>
      <c r="N142" s="493"/>
      <c r="O142" s="493"/>
    </row>
    <row r="143" spans="8:15" x14ac:dyDescent="0.2">
      <c r="H143" s="494"/>
      <c r="I143" s="494"/>
      <c r="J143" s="494"/>
      <c r="K143" s="493"/>
      <c r="L143" s="493"/>
      <c r="M143" s="493"/>
      <c r="N143" s="493"/>
      <c r="O143" s="493"/>
    </row>
    <row r="144" spans="8:15" x14ac:dyDescent="0.2">
      <c r="H144" s="494"/>
      <c r="I144" s="494"/>
      <c r="J144" s="494"/>
      <c r="K144" s="493"/>
      <c r="L144" s="493"/>
      <c r="M144" s="493"/>
      <c r="N144" s="493"/>
      <c r="O144" s="493"/>
    </row>
    <row r="145" spans="8:15" x14ac:dyDescent="0.2">
      <c r="H145" s="494"/>
      <c r="I145" s="494"/>
      <c r="J145" s="494"/>
      <c r="K145" s="493"/>
      <c r="L145" s="493"/>
      <c r="M145" s="493"/>
      <c r="N145" s="493"/>
      <c r="O145" s="493"/>
    </row>
    <row r="146" spans="8:15" x14ac:dyDescent="0.2">
      <c r="H146" s="494"/>
      <c r="I146" s="494"/>
      <c r="J146" s="494"/>
      <c r="K146" s="493"/>
      <c r="L146" s="493"/>
      <c r="M146" s="493"/>
      <c r="N146" s="493"/>
      <c r="O146" s="493"/>
    </row>
    <row r="147" spans="8:15" x14ac:dyDescent="0.2">
      <c r="H147" s="494"/>
      <c r="I147" s="494"/>
      <c r="J147" s="494"/>
      <c r="K147" s="493"/>
      <c r="L147" s="493"/>
      <c r="M147" s="493"/>
      <c r="N147" s="493"/>
      <c r="O147" s="493"/>
    </row>
    <row r="148" spans="8:15" x14ac:dyDescent="0.2">
      <c r="H148" s="494"/>
      <c r="I148" s="494"/>
      <c r="J148" s="494"/>
      <c r="K148" s="493"/>
      <c r="L148" s="493"/>
      <c r="M148" s="493"/>
      <c r="N148" s="493"/>
      <c r="O148" s="493"/>
    </row>
    <row r="149" spans="8:15" x14ac:dyDescent="0.2">
      <c r="H149" s="494"/>
      <c r="I149" s="494"/>
      <c r="J149" s="494"/>
      <c r="K149" s="493"/>
      <c r="L149" s="493"/>
      <c r="M149" s="493"/>
      <c r="N149" s="493"/>
      <c r="O149" s="493"/>
    </row>
    <row r="150" spans="8:15" x14ac:dyDescent="0.2">
      <c r="H150" s="494"/>
      <c r="I150" s="494"/>
      <c r="J150" s="494"/>
      <c r="K150" s="493"/>
      <c r="L150" s="493"/>
      <c r="M150" s="493"/>
      <c r="N150" s="493"/>
      <c r="O150" s="493"/>
    </row>
    <row r="151" spans="8:15" x14ac:dyDescent="0.2">
      <c r="H151" s="494"/>
      <c r="I151" s="494"/>
      <c r="J151" s="494"/>
      <c r="K151" s="493"/>
      <c r="L151" s="493"/>
      <c r="M151" s="493"/>
      <c r="N151" s="493"/>
      <c r="O151" s="493"/>
    </row>
    <row r="152" spans="8:15" x14ac:dyDescent="0.2">
      <c r="H152" s="494"/>
      <c r="I152" s="494"/>
      <c r="J152" s="494"/>
      <c r="K152" s="493"/>
      <c r="L152" s="493"/>
      <c r="M152" s="493"/>
      <c r="N152" s="493"/>
      <c r="O152" s="493"/>
    </row>
    <row r="153" spans="8:15" x14ac:dyDescent="0.2">
      <c r="H153" s="494"/>
      <c r="I153" s="494"/>
      <c r="J153" s="494"/>
      <c r="K153" s="493"/>
      <c r="L153" s="493"/>
      <c r="M153" s="493"/>
      <c r="N153" s="493"/>
      <c r="O153" s="493"/>
    </row>
    <row r="154" spans="8:15" x14ac:dyDescent="0.2">
      <c r="H154" s="494"/>
      <c r="I154" s="494"/>
      <c r="J154" s="494"/>
      <c r="K154" s="493"/>
      <c r="L154" s="493"/>
      <c r="M154" s="493"/>
      <c r="N154" s="493"/>
      <c r="O154" s="493"/>
    </row>
    <row r="155" spans="8:15" x14ac:dyDescent="0.2">
      <c r="H155" s="494"/>
      <c r="I155" s="494"/>
      <c r="J155" s="494"/>
      <c r="K155" s="493"/>
      <c r="L155" s="493"/>
      <c r="M155" s="493"/>
      <c r="N155" s="493"/>
      <c r="O155" s="493"/>
    </row>
    <row r="156" spans="8:15" x14ac:dyDescent="0.2">
      <c r="H156" s="494"/>
      <c r="I156" s="494"/>
      <c r="J156" s="494"/>
      <c r="K156" s="493"/>
      <c r="L156" s="493"/>
      <c r="M156" s="493"/>
      <c r="N156" s="493"/>
      <c r="O156" s="493"/>
    </row>
    <row r="157" spans="8:15" x14ac:dyDescent="0.2">
      <c r="H157" s="494"/>
      <c r="I157" s="494"/>
      <c r="J157" s="494"/>
      <c r="K157" s="493"/>
      <c r="L157" s="493"/>
      <c r="M157" s="493"/>
      <c r="N157" s="493"/>
      <c r="O157" s="493"/>
    </row>
    <row r="158" spans="8:15" x14ac:dyDescent="0.2">
      <c r="H158" s="494"/>
      <c r="I158" s="494"/>
      <c r="J158" s="494"/>
      <c r="K158" s="493"/>
      <c r="L158" s="493"/>
      <c r="M158" s="493"/>
      <c r="N158" s="493"/>
      <c r="O158" s="493"/>
    </row>
    <row r="159" spans="8:15" x14ac:dyDescent="0.2">
      <c r="H159" s="494"/>
      <c r="I159" s="494"/>
      <c r="J159" s="494"/>
      <c r="K159" s="493"/>
      <c r="L159" s="493"/>
      <c r="M159" s="493"/>
      <c r="N159" s="493"/>
      <c r="O159" s="493"/>
    </row>
    <row r="160" spans="8:15" x14ac:dyDescent="0.2">
      <c r="H160" s="494"/>
      <c r="I160" s="494"/>
      <c r="J160" s="494"/>
      <c r="K160" s="493"/>
      <c r="L160" s="493"/>
      <c r="M160" s="493"/>
      <c r="N160" s="493"/>
      <c r="O160" s="493"/>
    </row>
    <row r="161" spans="8:15" x14ac:dyDescent="0.2">
      <c r="H161" s="494"/>
      <c r="I161" s="494"/>
      <c r="J161" s="494"/>
      <c r="K161" s="493"/>
      <c r="L161" s="493"/>
      <c r="M161" s="493"/>
      <c r="N161" s="493"/>
      <c r="O161" s="493"/>
    </row>
    <row r="162" spans="8:15" x14ac:dyDescent="0.2">
      <c r="H162" s="494"/>
      <c r="I162" s="494"/>
      <c r="J162" s="494"/>
      <c r="K162" s="493"/>
      <c r="L162" s="493"/>
      <c r="M162" s="493"/>
      <c r="N162" s="493"/>
      <c r="O162" s="493"/>
    </row>
    <row r="163" spans="8:15" x14ac:dyDescent="0.2">
      <c r="H163" s="494"/>
      <c r="I163" s="494"/>
      <c r="J163" s="494"/>
      <c r="K163" s="493"/>
      <c r="L163" s="493"/>
      <c r="M163" s="493"/>
      <c r="N163" s="493"/>
      <c r="O163" s="493"/>
    </row>
    <row r="164" spans="8:15" x14ac:dyDescent="0.2">
      <c r="H164" s="494"/>
      <c r="I164" s="494"/>
      <c r="J164" s="494"/>
      <c r="K164" s="493"/>
      <c r="L164" s="493"/>
      <c r="M164" s="493"/>
      <c r="N164" s="493"/>
      <c r="O164" s="493"/>
    </row>
    <row r="165" spans="8:15" x14ac:dyDescent="0.2">
      <c r="H165" s="494"/>
      <c r="I165" s="494"/>
      <c r="J165" s="494"/>
      <c r="K165" s="493"/>
      <c r="L165" s="493"/>
      <c r="M165" s="493"/>
      <c r="N165" s="493"/>
      <c r="O165" s="493"/>
    </row>
    <row r="166" spans="8:15" x14ac:dyDescent="0.2">
      <c r="H166" s="494"/>
      <c r="I166" s="494"/>
      <c r="J166" s="494"/>
      <c r="K166" s="493"/>
      <c r="L166" s="493"/>
      <c r="M166" s="493"/>
      <c r="N166" s="493"/>
      <c r="O166" s="493"/>
    </row>
    <row r="167" spans="8:15" x14ac:dyDescent="0.2">
      <c r="H167" s="494"/>
      <c r="I167" s="494"/>
      <c r="J167" s="494"/>
      <c r="K167" s="493"/>
      <c r="L167" s="493"/>
      <c r="M167" s="493"/>
      <c r="N167" s="493"/>
      <c r="O167" s="493"/>
    </row>
    <row r="168" spans="8:15" x14ac:dyDescent="0.2">
      <c r="H168" s="494"/>
      <c r="I168" s="494"/>
      <c r="J168" s="494"/>
      <c r="K168" s="493"/>
      <c r="L168" s="493"/>
      <c r="M168" s="493"/>
      <c r="N168" s="493"/>
      <c r="O168" s="493"/>
    </row>
    <row r="169" spans="8:15" x14ac:dyDescent="0.2">
      <c r="H169" s="494"/>
      <c r="I169" s="494"/>
      <c r="J169" s="494"/>
      <c r="K169" s="493"/>
      <c r="L169" s="493"/>
      <c r="M169" s="493"/>
      <c r="N169" s="493"/>
      <c r="O169" s="493"/>
    </row>
    <row r="170" spans="8:15" x14ac:dyDescent="0.2">
      <c r="H170" s="494"/>
      <c r="I170" s="494"/>
      <c r="J170" s="494"/>
      <c r="K170" s="493"/>
      <c r="L170" s="493"/>
      <c r="M170" s="493"/>
      <c r="N170" s="493"/>
      <c r="O170" s="493"/>
    </row>
    <row r="171" spans="8:15" x14ac:dyDescent="0.2">
      <c r="H171" s="494"/>
      <c r="I171" s="494"/>
      <c r="J171" s="494"/>
      <c r="K171" s="493"/>
      <c r="L171" s="493"/>
      <c r="M171" s="493"/>
      <c r="N171" s="493"/>
      <c r="O171" s="493"/>
    </row>
    <row r="172" spans="8:15" x14ac:dyDescent="0.2">
      <c r="H172" s="494"/>
      <c r="I172" s="494"/>
      <c r="J172" s="494"/>
      <c r="K172" s="493"/>
      <c r="L172" s="493"/>
      <c r="M172" s="493"/>
      <c r="N172" s="493"/>
      <c r="O172" s="493"/>
    </row>
    <row r="173" spans="8:15" x14ac:dyDescent="0.2">
      <c r="H173" s="494"/>
      <c r="I173" s="494"/>
      <c r="J173" s="494"/>
      <c r="K173" s="493"/>
      <c r="L173" s="493"/>
      <c r="M173" s="493"/>
      <c r="N173" s="493"/>
      <c r="O173" s="493"/>
    </row>
    <row r="174" spans="8:15" x14ac:dyDescent="0.2">
      <c r="H174" s="494"/>
      <c r="I174" s="494"/>
      <c r="J174" s="494"/>
      <c r="K174" s="493"/>
      <c r="L174" s="493"/>
      <c r="M174" s="493"/>
      <c r="N174" s="493"/>
      <c r="O174" s="493"/>
    </row>
    <row r="175" spans="8:15" x14ac:dyDescent="0.2">
      <c r="H175" s="494"/>
      <c r="I175" s="494"/>
      <c r="J175" s="494"/>
      <c r="K175" s="493"/>
      <c r="L175" s="493"/>
      <c r="M175" s="493"/>
      <c r="N175" s="493"/>
      <c r="O175" s="493"/>
    </row>
    <row r="176" spans="8:15" x14ac:dyDescent="0.2">
      <c r="H176" s="494"/>
      <c r="I176" s="494"/>
      <c r="J176" s="494"/>
      <c r="K176" s="493"/>
      <c r="L176" s="493"/>
      <c r="M176" s="493"/>
      <c r="N176" s="493"/>
      <c r="O176" s="493"/>
    </row>
    <row r="177" spans="8:15" x14ac:dyDescent="0.2">
      <c r="H177" s="494"/>
      <c r="I177" s="494"/>
      <c r="J177" s="494"/>
      <c r="K177" s="493"/>
      <c r="L177" s="493"/>
      <c r="M177" s="493"/>
      <c r="N177" s="493"/>
      <c r="O177" s="493"/>
    </row>
    <row r="178" spans="8:15" x14ac:dyDescent="0.2">
      <c r="H178" s="494"/>
      <c r="I178" s="494"/>
      <c r="J178" s="494"/>
      <c r="K178" s="493"/>
      <c r="L178" s="493"/>
      <c r="M178" s="493"/>
      <c r="N178" s="493"/>
      <c r="O178" s="493"/>
    </row>
    <row r="179" spans="8:15" x14ac:dyDescent="0.2">
      <c r="H179" s="494"/>
      <c r="I179" s="494"/>
      <c r="J179" s="494"/>
      <c r="K179" s="493"/>
      <c r="L179" s="493"/>
      <c r="M179" s="493"/>
      <c r="N179" s="493"/>
      <c r="O179" s="493"/>
    </row>
    <row r="180" spans="8:15" x14ac:dyDescent="0.2">
      <c r="H180" s="494"/>
      <c r="I180" s="494"/>
      <c r="J180" s="494"/>
      <c r="K180" s="493"/>
      <c r="L180" s="493"/>
      <c r="M180" s="493"/>
      <c r="N180" s="493"/>
      <c r="O180" s="493"/>
    </row>
    <row r="181" spans="8:15" x14ac:dyDescent="0.2">
      <c r="H181" s="494"/>
      <c r="I181" s="494"/>
      <c r="J181" s="494"/>
      <c r="K181" s="493"/>
      <c r="L181" s="493"/>
      <c r="M181" s="493"/>
      <c r="N181" s="493"/>
      <c r="O181" s="493"/>
    </row>
    <row r="182" spans="8:15" x14ac:dyDescent="0.2">
      <c r="H182" s="494"/>
      <c r="I182" s="494"/>
      <c r="J182" s="494"/>
      <c r="K182" s="493"/>
      <c r="L182" s="493"/>
      <c r="M182" s="493"/>
      <c r="N182" s="493"/>
      <c r="O182" s="493"/>
    </row>
    <row r="183" spans="8:15" x14ac:dyDescent="0.2">
      <c r="H183" s="494"/>
      <c r="I183" s="494"/>
      <c r="J183" s="494"/>
      <c r="K183" s="493"/>
      <c r="L183" s="493"/>
      <c r="M183" s="493"/>
      <c r="N183" s="493"/>
      <c r="O183" s="493"/>
    </row>
    <row r="184" spans="8:15" x14ac:dyDescent="0.2">
      <c r="H184" s="494"/>
      <c r="I184" s="494"/>
      <c r="J184" s="494"/>
      <c r="K184" s="493"/>
      <c r="L184" s="493"/>
      <c r="M184" s="493"/>
      <c r="N184" s="493"/>
      <c r="O184" s="493"/>
    </row>
    <row r="185" spans="8:15" x14ac:dyDescent="0.2">
      <c r="H185" s="494"/>
      <c r="I185" s="494"/>
      <c r="J185" s="494"/>
      <c r="K185" s="493"/>
      <c r="L185" s="493"/>
      <c r="M185" s="493"/>
      <c r="N185" s="493"/>
      <c r="O185" s="493"/>
    </row>
    <row r="186" spans="8:15" x14ac:dyDescent="0.2">
      <c r="H186" s="494"/>
      <c r="I186" s="494"/>
      <c r="J186" s="494"/>
      <c r="K186" s="493"/>
      <c r="L186" s="493"/>
      <c r="M186" s="493"/>
      <c r="N186" s="493"/>
      <c r="O186" s="493"/>
    </row>
    <row r="187" spans="8:15" x14ac:dyDescent="0.2">
      <c r="H187" s="494"/>
      <c r="I187" s="494"/>
      <c r="J187" s="494"/>
      <c r="K187" s="493"/>
      <c r="L187" s="493"/>
      <c r="M187" s="493"/>
      <c r="N187" s="493"/>
      <c r="O187" s="493"/>
    </row>
    <row r="188" spans="8:15" x14ac:dyDescent="0.2">
      <c r="H188" s="494"/>
      <c r="I188" s="494"/>
      <c r="J188" s="494"/>
      <c r="K188" s="493"/>
      <c r="L188" s="493"/>
      <c r="M188" s="493"/>
      <c r="N188" s="493"/>
      <c r="O188" s="493"/>
    </row>
    <row r="189" spans="8:15" x14ac:dyDescent="0.2">
      <c r="H189" s="494"/>
      <c r="I189" s="494"/>
      <c r="J189" s="494"/>
      <c r="K189" s="493"/>
      <c r="L189" s="493"/>
      <c r="M189" s="493"/>
      <c r="N189" s="493"/>
      <c r="O189" s="493"/>
    </row>
    <row r="190" spans="8:15" x14ac:dyDescent="0.2">
      <c r="H190" s="494"/>
      <c r="I190" s="494"/>
      <c r="J190" s="494"/>
      <c r="K190" s="493"/>
      <c r="L190" s="493"/>
      <c r="M190" s="493"/>
      <c r="N190" s="493"/>
      <c r="O190" s="493"/>
    </row>
    <row r="191" spans="8:15" x14ac:dyDescent="0.2">
      <c r="H191" s="494"/>
      <c r="I191" s="494"/>
      <c r="J191" s="494"/>
      <c r="K191" s="493"/>
      <c r="L191" s="493"/>
      <c r="M191" s="493"/>
      <c r="N191" s="493"/>
      <c r="O191" s="493"/>
    </row>
    <row r="192" spans="8:15" x14ac:dyDescent="0.2">
      <c r="H192" s="494"/>
      <c r="I192" s="494"/>
      <c r="J192" s="494"/>
      <c r="K192" s="493"/>
      <c r="L192" s="493"/>
      <c r="M192" s="493"/>
      <c r="N192" s="493"/>
      <c r="O192" s="493"/>
    </row>
    <row r="193" spans="8:15" x14ac:dyDescent="0.2">
      <c r="H193" s="494"/>
      <c r="I193" s="494"/>
      <c r="J193" s="494"/>
      <c r="K193" s="493"/>
      <c r="L193" s="493"/>
      <c r="M193" s="493"/>
      <c r="N193" s="493"/>
      <c r="O193" s="493"/>
    </row>
    <row r="194" spans="8:15" x14ac:dyDescent="0.2">
      <c r="H194" s="494"/>
      <c r="I194" s="494"/>
      <c r="J194" s="494"/>
      <c r="K194" s="493"/>
      <c r="L194" s="493"/>
      <c r="M194" s="493"/>
      <c r="N194" s="493"/>
      <c r="O194" s="493"/>
    </row>
    <row r="195" spans="8:15" x14ac:dyDescent="0.2">
      <c r="H195" s="494"/>
      <c r="I195" s="494"/>
      <c r="J195" s="494"/>
      <c r="K195" s="493"/>
      <c r="L195" s="493"/>
      <c r="M195" s="493"/>
      <c r="N195" s="493"/>
      <c r="O195" s="493"/>
    </row>
    <row r="196" spans="8:15" x14ac:dyDescent="0.2">
      <c r="H196" s="494"/>
      <c r="I196" s="494"/>
      <c r="J196" s="494"/>
      <c r="K196" s="493"/>
      <c r="L196" s="493"/>
      <c r="M196" s="493"/>
      <c r="N196" s="493"/>
      <c r="O196" s="493"/>
    </row>
    <row r="197" spans="8:15" x14ac:dyDescent="0.2">
      <c r="H197" s="494"/>
      <c r="I197" s="494"/>
      <c r="J197" s="494"/>
      <c r="K197" s="493"/>
      <c r="L197" s="493"/>
      <c r="M197" s="493"/>
      <c r="N197" s="493"/>
      <c r="O197" s="493"/>
    </row>
    <row r="198" spans="8:15" x14ac:dyDescent="0.2">
      <c r="H198" s="494"/>
      <c r="I198" s="494"/>
      <c r="J198" s="494"/>
      <c r="K198" s="493"/>
      <c r="L198" s="493"/>
      <c r="M198" s="493"/>
      <c r="N198" s="493"/>
      <c r="O198" s="493"/>
    </row>
    <row r="199" spans="8:15" x14ac:dyDescent="0.2">
      <c r="H199" s="494"/>
      <c r="I199" s="494"/>
      <c r="J199" s="494"/>
      <c r="K199" s="493"/>
      <c r="L199" s="493"/>
      <c r="M199" s="493"/>
      <c r="N199" s="493"/>
      <c r="O199" s="493"/>
    </row>
    <row r="200" spans="8:15" x14ac:dyDescent="0.2">
      <c r="H200" s="494"/>
      <c r="I200" s="494"/>
      <c r="J200" s="494"/>
      <c r="K200" s="493"/>
      <c r="L200" s="493"/>
      <c r="M200" s="493"/>
      <c r="N200" s="493"/>
      <c r="O200" s="493"/>
    </row>
    <row r="201" spans="8:15" x14ac:dyDescent="0.2">
      <c r="H201" s="494"/>
      <c r="I201" s="494"/>
      <c r="J201" s="494"/>
      <c r="K201" s="493"/>
      <c r="L201" s="493"/>
      <c r="M201" s="493"/>
      <c r="N201" s="493"/>
      <c r="O201" s="493"/>
    </row>
    <row r="202" spans="8:15" x14ac:dyDescent="0.2">
      <c r="H202" s="494"/>
      <c r="I202" s="494"/>
      <c r="J202" s="494"/>
      <c r="K202" s="493"/>
      <c r="L202" s="493"/>
      <c r="M202" s="493"/>
      <c r="N202" s="493"/>
      <c r="O202" s="493"/>
    </row>
    <row r="203" spans="8:15" x14ac:dyDescent="0.2">
      <c r="H203" s="494"/>
      <c r="I203" s="494"/>
      <c r="J203" s="494"/>
      <c r="K203" s="493"/>
      <c r="L203" s="493"/>
      <c r="M203" s="493"/>
      <c r="N203" s="493"/>
      <c r="O203" s="493"/>
    </row>
    <row r="204" spans="8:15" x14ac:dyDescent="0.2">
      <c r="H204" s="494"/>
      <c r="I204" s="494"/>
      <c r="J204" s="494"/>
      <c r="K204" s="493"/>
      <c r="L204" s="493"/>
      <c r="M204" s="493"/>
      <c r="N204" s="493"/>
      <c r="O204" s="493"/>
    </row>
    <row r="205" spans="8:15" x14ac:dyDescent="0.2">
      <c r="H205" s="494"/>
      <c r="I205" s="494"/>
      <c r="J205" s="494"/>
      <c r="K205" s="493"/>
      <c r="L205" s="493"/>
      <c r="M205" s="493"/>
      <c r="N205" s="493"/>
      <c r="O205" s="493"/>
    </row>
    <row r="206" spans="8:15" x14ac:dyDescent="0.2">
      <c r="H206" s="494"/>
      <c r="I206" s="494"/>
      <c r="J206" s="494"/>
      <c r="K206" s="493"/>
      <c r="L206" s="493"/>
      <c r="M206" s="493"/>
      <c r="N206" s="493"/>
      <c r="O206" s="493"/>
    </row>
    <row r="207" spans="8:15" x14ac:dyDescent="0.2">
      <c r="H207" s="494"/>
      <c r="I207" s="494"/>
      <c r="J207" s="494"/>
      <c r="K207" s="493"/>
      <c r="L207" s="493"/>
      <c r="M207" s="493"/>
      <c r="N207" s="493"/>
      <c r="O207" s="493"/>
    </row>
    <row r="208" spans="8:15" x14ac:dyDescent="0.2">
      <c r="H208" s="494"/>
      <c r="I208" s="494"/>
      <c r="J208" s="494"/>
      <c r="K208" s="493"/>
      <c r="L208" s="493"/>
      <c r="M208" s="493"/>
      <c r="N208" s="493"/>
      <c r="O208" s="493"/>
    </row>
    <row r="209" spans="8:15" x14ac:dyDescent="0.2">
      <c r="H209" s="494"/>
      <c r="I209" s="494"/>
      <c r="J209" s="494"/>
      <c r="K209" s="493"/>
      <c r="L209" s="493"/>
      <c r="M209" s="493"/>
      <c r="N209" s="493"/>
      <c r="O209" s="493"/>
    </row>
    <row r="210" spans="8:15" x14ac:dyDescent="0.2">
      <c r="H210" s="494"/>
      <c r="I210" s="494"/>
      <c r="J210" s="494"/>
      <c r="K210" s="493"/>
      <c r="L210" s="493"/>
      <c r="M210" s="493"/>
      <c r="N210" s="493"/>
      <c r="O210" s="493"/>
    </row>
    <row r="211" spans="8:15" x14ac:dyDescent="0.2">
      <c r="H211" s="494"/>
      <c r="I211" s="494"/>
      <c r="J211" s="494"/>
      <c r="K211" s="493"/>
      <c r="L211" s="493"/>
      <c r="M211" s="493"/>
      <c r="N211" s="493"/>
      <c r="O211" s="493"/>
    </row>
    <row r="212" spans="8:15" x14ac:dyDescent="0.2">
      <c r="H212" s="494"/>
      <c r="I212" s="494"/>
      <c r="J212" s="494"/>
      <c r="K212" s="493"/>
      <c r="L212" s="493"/>
      <c r="M212" s="493"/>
      <c r="N212" s="493"/>
      <c r="O212" s="493"/>
    </row>
    <row r="213" spans="8:15" x14ac:dyDescent="0.2">
      <c r="H213" s="494"/>
      <c r="I213" s="494"/>
      <c r="J213" s="494"/>
      <c r="K213" s="493"/>
      <c r="L213" s="493"/>
      <c r="M213" s="493"/>
      <c r="N213" s="493"/>
      <c r="O213" s="493"/>
    </row>
    <row r="214" spans="8:15" x14ac:dyDescent="0.2">
      <c r="H214" s="494"/>
      <c r="I214" s="494"/>
      <c r="J214" s="494"/>
      <c r="K214" s="493"/>
      <c r="L214" s="493"/>
      <c r="M214" s="493"/>
      <c r="N214" s="493"/>
      <c r="O214" s="493"/>
    </row>
    <row r="215" spans="8:15" x14ac:dyDescent="0.2">
      <c r="H215" s="494"/>
      <c r="I215" s="494"/>
      <c r="J215" s="494"/>
      <c r="K215" s="493"/>
      <c r="L215" s="493"/>
      <c r="M215" s="493"/>
      <c r="N215" s="493"/>
      <c r="O215" s="493"/>
    </row>
    <row r="216" spans="8:15" x14ac:dyDescent="0.2">
      <c r="H216" s="494"/>
      <c r="I216" s="494"/>
      <c r="J216" s="494"/>
      <c r="K216" s="493"/>
      <c r="L216" s="493"/>
      <c r="M216" s="493"/>
      <c r="N216" s="493"/>
      <c r="O216" s="493"/>
    </row>
    <row r="217" spans="8:15" x14ac:dyDescent="0.2">
      <c r="H217" s="494"/>
      <c r="I217" s="494"/>
      <c r="J217" s="494"/>
      <c r="K217" s="493"/>
      <c r="L217" s="493"/>
      <c r="M217" s="493"/>
      <c r="N217" s="493"/>
      <c r="O217" s="493"/>
    </row>
    <row r="218" spans="8:15" x14ac:dyDescent="0.2">
      <c r="H218" s="494"/>
      <c r="I218" s="494"/>
      <c r="J218" s="494"/>
      <c r="K218" s="493"/>
      <c r="L218" s="493"/>
      <c r="M218" s="493"/>
      <c r="N218" s="493"/>
      <c r="O218" s="493"/>
    </row>
    <row r="219" spans="8:15" x14ac:dyDescent="0.2">
      <c r="H219" s="494"/>
      <c r="I219" s="494"/>
      <c r="J219" s="494"/>
      <c r="K219" s="493"/>
      <c r="L219" s="493"/>
      <c r="M219" s="493"/>
      <c r="N219" s="493"/>
      <c r="O219" s="493"/>
    </row>
    <row r="220" spans="8:15" x14ac:dyDescent="0.2">
      <c r="H220" s="494"/>
      <c r="I220" s="494"/>
      <c r="J220" s="494"/>
      <c r="K220" s="493"/>
      <c r="L220" s="493"/>
      <c r="M220" s="493"/>
      <c r="N220" s="493"/>
      <c r="O220" s="493"/>
    </row>
    <row r="221" spans="8:15" x14ac:dyDescent="0.2">
      <c r="H221" s="494"/>
      <c r="I221" s="494"/>
      <c r="J221" s="494"/>
      <c r="K221" s="493"/>
      <c r="L221" s="493"/>
      <c r="M221" s="493"/>
      <c r="N221" s="493"/>
      <c r="O221" s="493"/>
    </row>
    <row r="222" spans="8:15" x14ac:dyDescent="0.2">
      <c r="H222" s="494"/>
      <c r="I222" s="494"/>
      <c r="J222" s="494"/>
      <c r="K222" s="493"/>
      <c r="L222" s="493"/>
      <c r="M222" s="493"/>
      <c r="N222" s="493"/>
      <c r="O222" s="493"/>
    </row>
    <row r="223" spans="8:15" x14ac:dyDescent="0.2">
      <c r="H223" s="494"/>
      <c r="I223" s="494"/>
      <c r="J223" s="494"/>
      <c r="K223" s="493"/>
      <c r="L223" s="493"/>
      <c r="M223" s="493"/>
      <c r="N223" s="493"/>
      <c r="O223" s="493"/>
    </row>
    <row r="224" spans="8:15" x14ac:dyDescent="0.2">
      <c r="H224" s="494"/>
      <c r="I224" s="494"/>
      <c r="J224" s="494"/>
      <c r="K224" s="493"/>
      <c r="L224" s="493"/>
      <c r="M224" s="493"/>
      <c r="N224" s="493"/>
      <c r="O224" s="493"/>
    </row>
    <row r="225" spans="8:15" x14ac:dyDescent="0.2">
      <c r="H225" s="494"/>
      <c r="I225" s="494"/>
      <c r="J225" s="494"/>
      <c r="K225" s="493"/>
      <c r="L225" s="493"/>
      <c r="M225" s="493"/>
      <c r="N225" s="493"/>
      <c r="O225" s="493"/>
    </row>
    <row r="226" spans="8:15" x14ac:dyDescent="0.2">
      <c r="H226" s="494"/>
      <c r="I226" s="494"/>
      <c r="J226" s="494"/>
      <c r="K226" s="493"/>
      <c r="L226" s="493"/>
      <c r="M226" s="493"/>
      <c r="N226" s="493"/>
      <c r="O226" s="493"/>
    </row>
    <row r="227" spans="8:15" x14ac:dyDescent="0.2">
      <c r="H227" s="494"/>
      <c r="I227" s="494"/>
      <c r="J227" s="494"/>
      <c r="K227" s="493"/>
      <c r="L227" s="493"/>
      <c r="M227" s="493"/>
      <c r="N227" s="493"/>
      <c r="O227" s="493"/>
    </row>
    <row r="228" spans="8:15" x14ac:dyDescent="0.2">
      <c r="H228" s="494"/>
      <c r="I228" s="494"/>
      <c r="J228" s="494"/>
      <c r="K228" s="493"/>
      <c r="L228" s="493"/>
      <c r="M228" s="493"/>
      <c r="N228" s="493"/>
      <c r="O228" s="493"/>
    </row>
    <row r="229" spans="8:15" x14ac:dyDescent="0.2">
      <c r="H229" s="494"/>
      <c r="I229" s="494"/>
      <c r="J229" s="494"/>
      <c r="K229" s="493"/>
      <c r="L229" s="493"/>
      <c r="M229" s="493"/>
      <c r="N229" s="493"/>
      <c r="O229" s="493"/>
    </row>
    <row r="230" spans="8:15" x14ac:dyDescent="0.2">
      <c r="H230" s="494"/>
      <c r="I230" s="494"/>
      <c r="J230" s="494"/>
      <c r="K230" s="493"/>
      <c r="L230" s="493"/>
      <c r="M230" s="493"/>
      <c r="N230" s="493"/>
      <c r="O230" s="493"/>
    </row>
    <row r="231" spans="8:15" x14ac:dyDescent="0.2">
      <c r="H231" s="494"/>
      <c r="I231" s="494"/>
      <c r="J231" s="494"/>
      <c r="K231" s="493"/>
      <c r="L231" s="493"/>
      <c r="M231" s="493"/>
      <c r="N231" s="493"/>
      <c r="O231" s="493"/>
    </row>
    <row r="232" spans="8:15" x14ac:dyDescent="0.2">
      <c r="H232" s="494"/>
      <c r="I232" s="494"/>
      <c r="J232" s="494"/>
      <c r="K232" s="493"/>
      <c r="L232" s="493"/>
      <c r="M232" s="493"/>
      <c r="N232" s="493"/>
      <c r="O232" s="493"/>
    </row>
    <row r="233" spans="8:15" x14ac:dyDescent="0.2">
      <c r="H233" s="494"/>
      <c r="I233" s="494"/>
      <c r="J233" s="494"/>
      <c r="K233" s="493"/>
      <c r="L233" s="493"/>
      <c r="M233" s="493"/>
      <c r="N233" s="493"/>
      <c r="O233" s="493"/>
    </row>
    <row r="234" spans="8:15" x14ac:dyDescent="0.2">
      <c r="H234" s="494"/>
      <c r="I234" s="494"/>
      <c r="J234" s="494"/>
      <c r="K234" s="493"/>
      <c r="L234" s="493"/>
      <c r="M234" s="493"/>
      <c r="N234" s="493"/>
      <c r="O234" s="493"/>
    </row>
    <row r="235" spans="8:15" x14ac:dyDescent="0.2">
      <c r="H235" s="494"/>
      <c r="I235" s="494"/>
      <c r="J235" s="494"/>
      <c r="K235" s="493"/>
      <c r="L235" s="493"/>
      <c r="M235" s="493"/>
      <c r="N235" s="493"/>
      <c r="O235" s="493"/>
    </row>
    <row r="236" spans="8:15" x14ac:dyDescent="0.2">
      <c r="H236" s="494"/>
      <c r="I236" s="494"/>
      <c r="J236" s="494"/>
      <c r="K236" s="493"/>
      <c r="L236" s="493"/>
      <c r="M236" s="493"/>
      <c r="N236" s="493"/>
      <c r="O236" s="493"/>
    </row>
    <row r="237" spans="8:15" x14ac:dyDescent="0.2">
      <c r="H237" s="494"/>
      <c r="I237" s="494"/>
      <c r="J237" s="494"/>
      <c r="K237" s="493"/>
      <c r="L237" s="493"/>
      <c r="M237" s="493"/>
      <c r="N237" s="493"/>
      <c r="O237" s="493"/>
    </row>
    <row r="238" spans="8:15" x14ac:dyDescent="0.2">
      <c r="H238" s="494"/>
      <c r="I238" s="494"/>
      <c r="J238" s="494"/>
      <c r="K238" s="493"/>
      <c r="L238" s="493"/>
      <c r="M238" s="493"/>
      <c r="N238" s="493"/>
      <c r="O238" s="493"/>
    </row>
    <row r="239" spans="8:15" x14ac:dyDescent="0.2">
      <c r="H239" s="494"/>
      <c r="I239" s="494"/>
      <c r="J239" s="494"/>
      <c r="K239" s="493"/>
      <c r="L239" s="493"/>
      <c r="M239" s="493"/>
      <c r="N239" s="493"/>
      <c r="O239" s="493"/>
    </row>
    <row r="240" spans="8:15" x14ac:dyDescent="0.2">
      <c r="H240" s="494"/>
      <c r="I240" s="494"/>
      <c r="J240" s="494"/>
      <c r="K240" s="493"/>
      <c r="L240" s="493"/>
      <c r="M240" s="493"/>
      <c r="N240" s="493"/>
      <c r="O240" s="493"/>
    </row>
    <row r="241" spans="8:15" x14ac:dyDescent="0.2">
      <c r="H241" s="494"/>
      <c r="I241" s="494"/>
      <c r="J241" s="494"/>
      <c r="K241" s="493"/>
      <c r="L241" s="493"/>
      <c r="M241" s="493"/>
      <c r="N241" s="493"/>
      <c r="O241" s="493"/>
    </row>
    <row r="242" spans="8:15" x14ac:dyDescent="0.2">
      <c r="H242" s="494"/>
      <c r="I242" s="494"/>
      <c r="J242" s="494"/>
      <c r="K242" s="493"/>
      <c r="L242" s="493"/>
      <c r="M242" s="493"/>
      <c r="N242" s="493"/>
      <c r="O242" s="493"/>
    </row>
    <row r="243" spans="8:15" x14ac:dyDescent="0.2">
      <c r="H243" s="494"/>
      <c r="I243" s="494"/>
      <c r="J243" s="494"/>
      <c r="K243" s="493"/>
      <c r="L243" s="493"/>
      <c r="M243" s="493"/>
      <c r="N243" s="493"/>
      <c r="O243" s="493"/>
    </row>
    <row r="244" spans="8:15" x14ac:dyDescent="0.2">
      <c r="H244" s="494"/>
      <c r="I244" s="494"/>
      <c r="J244" s="494"/>
      <c r="K244" s="493"/>
      <c r="L244" s="493"/>
      <c r="M244" s="493"/>
      <c r="N244" s="493"/>
      <c r="O244" s="493"/>
    </row>
    <row r="245" spans="8:15" x14ac:dyDescent="0.2">
      <c r="H245" s="494"/>
      <c r="I245" s="494"/>
      <c r="J245" s="494"/>
      <c r="K245" s="493"/>
      <c r="L245" s="493"/>
      <c r="M245" s="493"/>
      <c r="N245" s="493"/>
      <c r="O245" s="493"/>
    </row>
    <row r="246" spans="8:15" x14ac:dyDescent="0.2">
      <c r="H246" s="494"/>
      <c r="I246" s="494"/>
      <c r="J246" s="494"/>
      <c r="K246" s="493"/>
      <c r="L246" s="493"/>
      <c r="M246" s="493"/>
      <c r="N246" s="493"/>
      <c r="O246" s="493"/>
    </row>
    <row r="247" spans="8:15" x14ac:dyDescent="0.2">
      <c r="H247" s="494"/>
      <c r="I247" s="494"/>
      <c r="J247" s="494"/>
      <c r="K247" s="493"/>
      <c r="L247" s="493"/>
      <c r="M247" s="493"/>
      <c r="N247" s="493"/>
      <c r="O247" s="493"/>
    </row>
    <row r="248" spans="8:15" x14ac:dyDescent="0.2">
      <c r="H248" s="494"/>
      <c r="I248" s="494"/>
      <c r="J248" s="494"/>
      <c r="K248" s="493"/>
      <c r="L248" s="493"/>
      <c r="M248" s="493"/>
      <c r="N248" s="493"/>
      <c r="O248" s="493"/>
    </row>
    <row r="249" spans="8:15" x14ac:dyDescent="0.2">
      <c r="H249" s="494"/>
      <c r="I249" s="494"/>
      <c r="J249" s="494"/>
      <c r="K249" s="493"/>
      <c r="L249" s="493"/>
      <c r="M249" s="493"/>
      <c r="N249" s="493"/>
      <c r="O249" s="493"/>
    </row>
    <row r="250" spans="8:15" x14ac:dyDescent="0.2">
      <c r="H250" s="494"/>
      <c r="I250" s="494"/>
      <c r="J250" s="494"/>
      <c r="K250" s="493"/>
      <c r="L250" s="493"/>
      <c r="M250" s="493"/>
      <c r="N250" s="493"/>
      <c r="O250" s="493"/>
    </row>
    <row r="251" spans="8:15" x14ac:dyDescent="0.2">
      <c r="H251" s="494"/>
      <c r="I251" s="494"/>
      <c r="J251" s="494"/>
      <c r="K251" s="493"/>
      <c r="L251" s="493"/>
      <c r="M251" s="493"/>
      <c r="N251" s="493"/>
      <c r="O251" s="493"/>
    </row>
    <row r="252" spans="8:15" x14ac:dyDescent="0.2">
      <c r="H252" s="494"/>
      <c r="I252" s="494"/>
      <c r="J252" s="494"/>
      <c r="K252" s="493"/>
      <c r="L252" s="493"/>
      <c r="M252" s="493"/>
      <c r="N252" s="493"/>
      <c r="O252" s="493"/>
    </row>
    <row r="253" spans="8:15" x14ac:dyDescent="0.2">
      <c r="H253" s="494"/>
      <c r="I253" s="494"/>
      <c r="J253" s="494"/>
      <c r="K253" s="493"/>
      <c r="L253" s="493"/>
      <c r="M253" s="493"/>
      <c r="N253" s="493"/>
      <c r="O253" s="493"/>
    </row>
    <row r="254" spans="8:15" x14ac:dyDescent="0.2">
      <c r="H254" s="494"/>
      <c r="I254" s="494"/>
      <c r="J254" s="494"/>
      <c r="K254" s="493"/>
      <c r="L254" s="493"/>
      <c r="M254" s="493"/>
      <c r="N254" s="493"/>
      <c r="O254" s="493"/>
    </row>
    <row r="255" spans="8:15" x14ac:dyDescent="0.2">
      <c r="H255" s="494"/>
      <c r="I255" s="494"/>
      <c r="J255" s="494"/>
      <c r="K255" s="493"/>
      <c r="L255" s="493"/>
      <c r="M255" s="493"/>
      <c r="N255" s="493"/>
      <c r="O255" s="493"/>
    </row>
    <row r="256" spans="8:15" x14ac:dyDescent="0.2">
      <c r="H256" s="494"/>
      <c r="I256" s="494"/>
      <c r="J256" s="494"/>
      <c r="K256" s="493"/>
      <c r="L256" s="493"/>
      <c r="M256" s="493"/>
      <c r="N256" s="493"/>
      <c r="O256" s="493"/>
    </row>
    <row r="257" spans="8:15" x14ac:dyDescent="0.2">
      <c r="H257" s="494"/>
      <c r="I257" s="494"/>
      <c r="J257" s="494"/>
      <c r="K257" s="493"/>
      <c r="L257" s="493"/>
      <c r="M257" s="493"/>
      <c r="N257" s="493"/>
      <c r="O257" s="493"/>
    </row>
    <row r="258" spans="8:15" x14ac:dyDescent="0.2">
      <c r="H258" s="494"/>
      <c r="I258" s="494"/>
      <c r="J258" s="494"/>
      <c r="K258" s="493"/>
      <c r="L258" s="493"/>
      <c r="M258" s="493"/>
      <c r="N258" s="493"/>
      <c r="O258" s="493"/>
    </row>
    <row r="259" spans="8:15" x14ac:dyDescent="0.2">
      <c r="I259" s="496"/>
      <c r="J259" s="496"/>
    </row>
    <row r="260" spans="8:15" x14ac:dyDescent="0.2">
      <c r="I260" s="496"/>
      <c r="J260" s="496"/>
    </row>
    <row r="261" spans="8:15" x14ac:dyDescent="0.2">
      <c r="I261" s="496"/>
      <c r="J261" s="496"/>
    </row>
    <row r="262" spans="8:15" x14ac:dyDescent="0.2">
      <c r="I262" s="496"/>
      <c r="J262" s="496"/>
    </row>
    <row r="263" spans="8:15" x14ac:dyDescent="0.2">
      <c r="I263" s="496"/>
      <c r="J263" s="496"/>
    </row>
    <row r="264" spans="8:15" x14ac:dyDescent="0.2">
      <c r="I264" s="496"/>
      <c r="J264" s="496"/>
    </row>
    <row r="265" spans="8:15" x14ac:dyDescent="0.2">
      <c r="I265" s="496"/>
      <c r="J265" s="496"/>
    </row>
    <row r="266" spans="8:15" x14ac:dyDescent="0.2">
      <c r="I266" s="496"/>
      <c r="J266" s="496"/>
    </row>
    <row r="267" spans="8:15" x14ac:dyDescent="0.2">
      <c r="I267" s="496"/>
      <c r="J267" s="496"/>
    </row>
    <row r="268" spans="8:15" x14ac:dyDescent="0.2">
      <c r="I268" s="496"/>
      <c r="J268" s="496"/>
    </row>
    <row r="269" spans="8:15" x14ac:dyDescent="0.2">
      <c r="I269" s="496"/>
      <c r="J269" s="496"/>
    </row>
    <row r="270" spans="8:15" x14ac:dyDescent="0.2">
      <c r="I270" s="496"/>
      <c r="J270" s="496"/>
    </row>
    <row r="271" spans="8:15" x14ac:dyDescent="0.2">
      <c r="I271" s="496"/>
      <c r="J271" s="496"/>
    </row>
    <row r="272" spans="8:15" x14ac:dyDescent="0.2">
      <c r="I272" s="496"/>
      <c r="J272" s="496"/>
    </row>
    <row r="273" spans="9:10" x14ac:dyDescent="0.2">
      <c r="I273" s="496"/>
      <c r="J273" s="496"/>
    </row>
    <row r="274" spans="9:10" x14ac:dyDescent="0.2">
      <c r="I274" s="496"/>
      <c r="J274" s="496"/>
    </row>
    <row r="275" spans="9:10" x14ac:dyDescent="0.2">
      <c r="I275" s="496"/>
      <c r="J275" s="496"/>
    </row>
    <row r="276" spans="9:10" x14ac:dyDescent="0.2">
      <c r="I276" s="496"/>
      <c r="J276" s="496"/>
    </row>
    <row r="277" spans="9:10" x14ac:dyDescent="0.2">
      <c r="I277" s="496"/>
      <c r="J277" s="496"/>
    </row>
    <row r="278" spans="9:10" x14ac:dyDescent="0.2">
      <c r="I278" s="496"/>
      <c r="J278" s="496"/>
    </row>
    <row r="279" spans="9:10" x14ac:dyDescent="0.2">
      <c r="I279" s="496"/>
      <c r="J279" s="496"/>
    </row>
    <row r="280" spans="9:10" x14ac:dyDescent="0.2">
      <c r="I280" s="496"/>
      <c r="J280" s="496"/>
    </row>
    <row r="281" spans="9:10" x14ac:dyDescent="0.2">
      <c r="I281" s="496"/>
      <c r="J281" s="496"/>
    </row>
    <row r="282" spans="9:10" x14ac:dyDescent="0.2">
      <c r="I282" s="496"/>
      <c r="J282" s="496"/>
    </row>
    <row r="283" spans="9:10" x14ac:dyDescent="0.2">
      <c r="I283" s="496"/>
      <c r="J283" s="496"/>
    </row>
    <row r="284" spans="9:10" x14ac:dyDescent="0.2">
      <c r="I284" s="496"/>
      <c r="J284" s="496"/>
    </row>
    <row r="285" spans="9:10" x14ac:dyDescent="0.2">
      <c r="I285" s="496"/>
      <c r="J285" s="496"/>
    </row>
    <row r="286" spans="9:10" x14ac:dyDescent="0.2">
      <c r="I286" s="496"/>
      <c r="J286" s="496"/>
    </row>
    <row r="287" spans="9:10" x14ac:dyDescent="0.2">
      <c r="I287" s="496"/>
      <c r="J287" s="496"/>
    </row>
    <row r="288" spans="9:10" x14ac:dyDescent="0.2">
      <c r="I288" s="496"/>
      <c r="J288" s="496"/>
    </row>
    <row r="289" spans="9:10" x14ac:dyDescent="0.2">
      <c r="I289" s="496"/>
      <c r="J289" s="496"/>
    </row>
    <row r="290" spans="9:10" x14ac:dyDescent="0.2">
      <c r="I290" s="496"/>
      <c r="J290" s="496"/>
    </row>
    <row r="291" spans="9:10" x14ac:dyDescent="0.2">
      <c r="I291" s="496"/>
      <c r="J291" s="496"/>
    </row>
    <row r="292" spans="9:10" x14ac:dyDescent="0.2">
      <c r="I292" s="496"/>
      <c r="J292" s="496"/>
    </row>
    <row r="293" spans="9:10" x14ac:dyDescent="0.2">
      <c r="I293" s="496"/>
      <c r="J293" s="496"/>
    </row>
    <row r="294" spans="9:10" x14ac:dyDescent="0.2">
      <c r="I294" s="496"/>
      <c r="J294" s="496"/>
    </row>
    <row r="295" spans="9:10" x14ac:dyDescent="0.2">
      <c r="I295" s="496"/>
      <c r="J295" s="496"/>
    </row>
    <row r="296" spans="9:10" x14ac:dyDescent="0.2">
      <c r="I296" s="496"/>
      <c r="J296" s="496"/>
    </row>
    <row r="297" spans="9:10" x14ac:dyDescent="0.2">
      <c r="I297" s="496"/>
      <c r="J297" s="496"/>
    </row>
    <row r="298" spans="9:10" x14ac:dyDescent="0.2">
      <c r="I298" s="496"/>
      <c r="J298" s="496"/>
    </row>
    <row r="299" spans="9:10" x14ac:dyDescent="0.2">
      <c r="I299" s="496"/>
      <c r="J299" s="496"/>
    </row>
    <row r="300" spans="9:10" x14ac:dyDescent="0.2">
      <c r="I300" s="496"/>
      <c r="J300" s="496"/>
    </row>
    <row r="301" spans="9:10" x14ac:dyDescent="0.2">
      <c r="I301" s="496"/>
      <c r="J301" s="496"/>
    </row>
    <row r="302" spans="9:10" x14ac:dyDescent="0.2">
      <c r="I302" s="496"/>
      <c r="J302" s="496"/>
    </row>
    <row r="303" spans="9:10" x14ac:dyDescent="0.2">
      <c r="I303" s="496"/>
      <c r="J303" s="496"/>
    </row>
    <row r="304" spans="9:10" x14ac:dyDescent="0.2">
      <c r="I304" s="496"/>
      <c r="J304" s="496"/>
    </row>
    <row r="305" spans="9:10" x14ac:dyDescent="0.2">
      <c r="I305" s="496"/>
      <c r="J305" s="496"/>
    </row>
    <row r="306" spans="9:10" x14ac:dyDescent="0.2">
      <c r="I306" s="496"/>
      <c r="J306" s="496"/>
    </row>
    <row r="307" spans="9:10" x14ac:dyDescent="0.2">
      <c r="I307" s="496"/>
      <c r="J307" s="496"/>
    </row>
    <row r="308" spans="9:10" x14ac:dyDescent="0.2">
      <c r="I308" s="496"/>
      <c r="J308" s="496"/>
    </row>
    <row r="309" spans="9:10" x14ac:dyDescent="0.2">
      <c r="I309" s="496"/>
      <c r="J309" s="496"/>
    </row>
    <row r="310" spans="9:10" x14ac:dyDescent="0.2">
      <c r="I310" s="496"/>
      <c r="J310" s="496"/>
    </row>
    <row r="311" spans="9:10" x14ac:dyDescent="0.2">
      <c r="I311" s="496"/>
      <c r="J311" s="496"/>
    </row>
    <row r="312" spans="9:10" x14ac:dyDescent="0.2">
      <c r="I312" s="496"/>
      <c r="J312" s="496"/>
    </row>
    <row r="313" spans="9:10" x14ac:dyDescent="0.2">
      <c r="I313" s="496"/>
      <c r="J313" s="496"/>
    </row>
    <row r="314" spans="9:10" x14ac:dyDescent="0.2">
      <c r="I314" s="496"/>
      <c r="J314" s="496"/>
    </row>
    <row r="315" spans="9:10" x14ac:dyDescent="0.2">
      <c r="I315" s="496"/>
      <c r="J315" s="496"/>
    </row>
    <row r="316" spans="9:10" x14ac:dyDescent="0.2">
      <c r="I316" s="496"/>
      <c r="J316" s="496"/>
    </row>
    <row r="317" spans="9:10" x14ac:dyDescent="0.2">
      <c r="I317" s="496"/>
      <c r="J317" s="496"/>
    </row>
    <row r="318" spans="9:10" x14ac:dyDescent="0.2">
      <c r="I318" s="496"/>
      <c r="J318" s="496"/>
    </row>
    <row r="319" spans="9:10" x14ac:dyDescent="0.2">
      <c r="I319" s="496"/>
      <c r="J319" s="496"/>
    </row>
    <row r="320" spans="9:10" x14ac:dyDescent="0.2">
      <c r="I320" s="496"/>
      <c r="J320" s="496"/>
    </row>
    <row r="321" spans="9:10" x14ac:dyDescent="0.2">
      <c r="I321" s="496"/>
      <c r="J321" s="496"/>
    </row>
    <row r="322" spans="9:10" x14ac:dyDescent="0.2">
      <c r="I322" s="496"/>
      <c r="J322" s="496"/>
    </row>
    <row r="323" spans="9:10" x14ac:dyDescent="0.2">
      <c r="I323" s="496"/>
      <c r="J323" s="496"/>
    </row>
    <row r="324" spans="9:10" x14ac:dyDescent="0.2">
      <c r="I324" s="496"/>
      <c r="J324" s="496"/>
    </row>
    <row r="325" spans="9:10" x14ac:dyDescent="0.2">
      <c r="I325" s="496"/>
      <c r="J325" s="496"/>
    </row>
    <row r="326" spans="9:10" x14ac:dyDescent="0.2">
      <c r="I326" s="496"/>
      <c r="J326" s="496"/>
    </row>
    <row r="327" spans="9:10" x14ac:dyDescent="0.2">
      <c r="I327" s="496"/>
      <c r="J327" s="496"/>
    </row>
    <row r="328" spans="9:10" x14ac:dyDescent="0.2">
      <c r="I328" s="496"/>
      <c r="J328" s="496"/>
    </row>
    <row r="329" spans="9:10" x14ac:dyDescent="0.2">
      <c r="I329" s="496"/>
      <c r="J329" s="496"/>
    </row>
    <row r="330" spans="9:10" x14ac:dyDescent="0.2">
      <c r="I330" s="496"/>
      <c r="J330" s="496"/>
    </row>
    <row r="331" spans="9:10" x14ac:dyDescent="0.2">
      <c r="I331" s="496"/>
      <c r="J331" s="496"/>
    </row>
    <row r="332" spans="9:10" x14ac:dyDescent="0.2">
      <c r="I332" s="496"/>
      <c r="J332" s="496"/>
    </row>
    <row r="333" spans="9:10" x14ac:dyDescent="0.2">
      <c r="I333" s="496"/>
      <c r="J333" s="496"/>
    </row>
    <row r="334" spans="9:10" x14ac:dyDescent="0.2">
      <c r="I334" s="496"/>
      <c r="J334" s="496"/>
    </row>
    <row r="335" spans="9:10" x14ac:dyDescent="0.2">
      <c r="I335" s="496"/>
      <c r="J335" s="496"/>
    </row>
    <row r="336" spans="9:10" x14ac:dyDescent="0.2">
      <c r="I336" s="496"/>
      <c r="J336" s="496"/>
    </row>
    <row r="337" spans="9:10" x14ac:dyDescent="0.2">
      <c r="I337" s="496"/>
      <c r="J337" s="496"/>
    </row>
    <row r="338" spans="9:10" x14ac:dyDescent="0.2">
      <c r="I338" s="496"/>
      <c r="J338" s="496"/>
    </row>
    <row r="339" spans="9:10" x14ac:dyDescent="0.2">
      <c r="I339" s="496"/>
      <c r="J339" s="496"/>
    </row>
    <row r="340" spans="9:10" x14ac:dyDescent="0.2">
      <c r="I340" s="496"/>
      <c r="J340" s="496"/>
    </row>
    <row r="341" spans="9:10" x14ac:dyDescent="0.2">
      <c r="I341" s="496"/>
      <c r="J341" s="496"/>
    </row>
    <row r="342" spans="9:10" x14ac:dyDescent="0.2">
      <c r="I342" s="496"/>
      <c r="J342" s="496"/>
    </row>
    <row r="343" spans="9:10" x14ac:dyDescent="0.2">
      <c r="I343" s="496"/>
      <c r="J343" s="496"/>
    </row>
    <row r="344" spans="9:10" x14ac:dyDescent="0.2">
      <c r="I344" s="496"/>
      <c r="J344" s="496"/>
    </row>
    <row r="345" spans="9:10" x14ac:dyDescent="0.2">
      <c r="I345" s="496"/>
      <c r="J345" s="496"/>
    </row>
    <row r="346" spans="9:10" x14ac:dyDescent="0.2">
      <c r="I346" s="496"/>
      <c r="J346" s="496"/>
    </row>
    <row r="347" spans="9:10" x14ac:dyDescent="0.2">
      <c r="I347" s="496"/>
      <c r="J347" s="496"/>
    </row>
    <row r="348" spans="9:10" x14ac:dyDescent="0.2">
      <c r="I348" s="496"/>
      <c r="J348" s="496"/>
    </row>
    <row r="349" spans="9:10" x14ac:dyDescent="0.2">
      <c r="I349" s="496"/>
      <c r="J349" s="496"/>
    </row>
    <row r="350" spans="9:10" x14ac:dyDescent="0.2">
      <c r="I350" s="496"/>
      <c r="J350" s="496"/>
    </row>
    <row r="351" spans="9:10" x14ac:dyDescent="0.2">
      <c r="I351" s="496"/>
      <c r="J351" s="496"/>
    </row>
    <row r="352" spans="9:10" x14ac:dyDescent="0.2">
      <c r="I352" s="496"/>
      <c r="J352" s="496"/>
    </row>
    <row r="353" spans="9:10" x14ac:dyDescent="0.2">
      <c r="I353" s="496"/>
      <c r="J353" s="496"/>
    </row>
    <row r="354" spans="9:10" x14ac:dyDescent="0.2">
      <c r="I354" s="496"/>
      <c r="J354" s="496"/>
    </row>
    <row r="355" spans="9:10" x14ac:dyDescent="0.2">
      <c r="I355" s="496"/>
      <c r="J355" s="496"/>
    </row>
    <row r="356" spans="9:10" x14ac:dyDescent="0.2">
      <c r="I356" s="496"/>
      <c r="J356" s="496"/>
    </row>
    <row r="357" spans="9:10" x14ac:dyDescent="0.2">
      <c r="I357" s="496"/>
      <c r="J357" s="496"/>
    </row>
    <row r="358" spans="9:10" x14ac:dyDescent="0.2">
      <c r="I358" s="496"/>
      <c r="J358" s="496"/>
    </row>
    <row r="359" spans="9:10" x14ac:dyDescent="0.2">
      <c r="I359" s="496"/>
      <c r="J359" s="496"/>
    </row>
    <row r="360" spans="9:10" x14ac:dyDescent="0.2">
      <c r="I360" s="496"/>
      <c r="J360" s="496"/>
    </row>
    <row r="361" spans="9:10" x14ac:dyDescent="0.2">
      <c r="I361" s="496"/>
      <c r="J361" s="496"/>
    </row>
  </sheetData>
  <mergeCells count="12">
    <mergeCell ref="A81:C81"/>
    <mergeCell ref="A1:J1"/>
    <mergeCell ref="A4:A27"/>
    <mergeCell ref="A31:A37"/>
    <mergeCell ref="A39:A41"/>
    <mergeCell ref="A43:A44"/>
    <mergeCell ref="A46:A47"/>
    <mergeCell ref="A49:A50"/>
    <mergeCell ref="A52:A56"/>
    <mergeCell ref="A60:A71"/>
    <mergeCell ref="A73:A74"/>
    <mergeCell ref="A76:A77"/>
  </mergeCells>
  <printOptions horizontalCentered="1"/>
  <pageMargins left="0.39370078740157483" right="0.39370078740157483" top="0.59055118110236227" bottom="0.39370078740157483" header="0.31496062992125984" footer="0.11811023622047245"/>
  <pageSetup paperSize="9" scale="77" firstPageNumber="252" fitToHeight="0" orientation="landscape" useFirstPageNumber="1" r:id="rId1"/>
  <headerFooter>
    <oddHeader>&amp;L&amp;"Tahoma,Kurzíva"Závěrečný účet za rok 2019&amp;R&amp;"Tahoma,Kurzíva"Tabulka č. 7</oddHeader>
    <oddFooter>&amp;C&amp;"Tahoma,Obyčejné"&amp;P</oddFooter>
  </headerFooter>
  <rowBreaks count="2" manualBreakCount="2">
    <brk id="38" max="9" man="1"/>
    <brk id="6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2B13C-6E0E-4F9A-AD57-ED9688B50F2B}">
  <sheetPr>
    <pageSetUpPr fitToPage="1"/>
  </sheetPr>
  <dimension ref="A1:L94"/>
  <sheetViews>
    <sheetView zoomScaleNormal="100" zoomScaleSheetLayoutView="100" workbookViewId="0">
      <selection activeCell="J9" sqref="J9"/>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2" s="461" customFormat="1" ht="18" customHeight="1" x14ac:dyDescent="0.2">
      <c r="A1" s="1180" t="s">
        <v>1558</v>
      </c>
      <c r="B1" s="1180"/>
      <c r="C1" s="1180"/>
      <c r="D1" s="1180"/>
      <c r="E1" s="1180"/>
      <c r="F1" s="1180"/>
      <c r="G1" s="1180"/>
      <c r="H1" s="1180"/>
    </row>
    <row r="2" spans="1:12" ht="12" customHeight="1" x14ac:dyDescent="0.2"/>
    <row r="3" spans="1:12" ht="12" customHeight="1" thickBot="1" x14ac:dyDescent="0.2">
      <c r="A3" s="472"/>
      <c r="F3" s="592" t="s">
        <v>1559</v>
      </c>
    </row>
    <row r="4" spans="1:12" ht="23.45" customHeight="1" x14ac:dyDescent="0.2">
      <c r="A4" s="1181"/>
      <c r="B4" s="1182"/>
      <c r="C4" s="593" t="s">
        <v>1560</v>
      </c>
      <c r="D4" s="593" t="s">
        <v>1561</v>
      </c>
      <c r="E4" s="594" t="s">
        <v>1562</v>
      </c>
      <c r="F4" s="595" t="s">
        <v>406</v>
      </c>
      <c r="G4" s="596"/>
      <c r="H4" s="597"/>
    </row>
    <row r="5" spans="1:12" ht="12.95" customHeight="1" x14ac:dyDescent="0.2">
      <c r="A5" s="1178" t="s">
        <v>1563</v>
      </c>
      <c r="B5" s="1179"/>
      <c r="C5" s="474">
        <f>C43</f>
        <v>2004397</v>
      </c>
      <c r="D5" s="474">
        <f>D43</f>
        <v>2005005.83</v>
      </c>
      <c r="E5" s="474">
        <f>E43</f>
        <v>1941403.9020399996</v>
      </c>
      <c r="F5" s="598">
        <f>E5/D5*100</f>
        <v>96.827843240735092</v>
      </c>
      <c r="G5" s="599"/>
      <c r="H5" s="600"/>
    </row>
    <row r="6" spans="1:12" ht="12.95" customHeight="1" x14ac:dyDescent="0.2">
      <c r="A6" s="1178" t="s">
        <v>1564</v>
      </c>
      <c r="B6" s="1179"/>
      <c r="C6" s="475">
        <f>C50</f>
        <v>678108</v>
      </c>
      <c r="D6" s="475">
        <f>D50</f>
        <v>686579.65999999992</v>
      </c>
      <c r="E6" s="475">
        <f>E50</f>
        <v>686579.65800000005</v>
      </c>
      <c r="F6" s="598">
        <f>E6/D6*100</f>
        <v>99.999999708700969</v>
      </c>
      <c r="G6" s="599"/>
      <c r="H6" s="600"/>
    </row>
    <row r="7" spans="1:12" ht="12.95" customHeight="1" x14ac:dyDescent="0.2">
      <c r="A7" s="1178" t="s">
        <v>1565</v>
      </c>
      <c r="B7" s="1179"/>
      <c r="C7" s="475">
        <f>C67</f>
        <v>163199</v>
      </c>
      <c r="D7" s="475">
        <f>D67</f>
        <v>327767.45</v>
      </c>
      <c r="E7" s="475">
        <f>E67</f>
        <v>294787.32962000003</v>
      </c>
      <c r="F7" s="598">
        <f>E7/D7*100</f>
        <v>89.937951318839012</v>
      </c>
      <c r="G7" s="599"/>
      <c r="H7" s="600"/>
    </row>
    <row r="8" spans="1:12" ht="12.95" customHeight="1" x14ac:dyDescent="0.2">
      <c r="A8" s="1178" t="s">
        <v>1566</v>
      </c>
      <c r="B8" s="1179"/>
      <c r="C8" s="475">
        <f>C93</f>
        <v>706903</v>
      </c>
      <c r="D8" s="475">
        <f>D93</f>
        <v>704596.49</v>
      </c>
      <c r="E8" s="475">
        <f>E93</f>
        <v>670259.52682999987</v>
      </c>
      <c r="F8" s="598">
        <f>E8/D8*100</f>
        <v>95.126719525667795</v>
      </c>
      <c r="G8" s="599"/>
      <c r="H8" s="600"/>
    </row>
    <row r="9" spans="1:12" s="472" customFormat="1" ht="13.5" customHeight="1" thickBot="1" x14ac:dyDescent="0.25">
      <c r="A9" s="1174" t="s">
        <v>463</v>
      </c>
      <c r="B9" s="1175"/>
      <c r="C9" s="601">
        <f>SUM(C5:C8)</f>
        <v>3552607</v>
      </c>
      <c r="D9" s="602">
        <f>SUM(D5:D8)</f>
        <v>3723949.4300000006</v>
      </c>
      <c r="E9" s="601">
        <f>SUM(E5:E8)</f>
        <v>3593030.4164899997</v>
      </c>
      <c r="F9" s="603">
        <f>E9/D9*100</f>
        <v>96.484404099171655</v>
      </c>
      <c r="G9" s="599"/>
      <c r="H9" s="600"/>
    </row>
    <row r="10" spans="1:12" s="607" customFormat="1" ht="10.5" customHeight="1" x14ac:dyDescent="0.2">
      <c r="A10" s="472"/>
      <c r="B10" s="604"/>
      <c r="C10" s="605"/>
      <c r="D10" s="605"/>
      <c r="E10" s="605"/>
      <c r="F10" s="606"/>
      <c r="G10" s="587"/>
      <c r="H10" s="591"/>
      <c r="I10" s="472"/>
      <c r="J10" s="472"/>
      <c r="K10" s="472"/>
      <c r="L10" s="472"/>
    </row>
    <row r="11" spans="1:12" s="607" customFormat="1" ht="10.5" customHeight="1" x14ac:dyDescent="0.2">
      <c r="A11" s="472"/>
      <c r="B11" s="604"/>
      <c r="C11" s="605"/>
      <c r="D11" s="605"/>
      <c r="E11" s="605"/>
      <c r="F11" s="606"/>
      <c r="G11" s="587"/>
      <c r="H11" s="591"/>
      <c r="I11" s="472"/>
      <c r="J11" s="472"/>
      <c r="K11" s="472"/>
      <c r="L11" s="472"/>
    </row>
    <row r="12" spans="1:12" s="607" customFormat="1" ht="10.5" customHeight="1" thickBot="1" x14ac:dyDescent="0.2">
      <c r="A12" s="472"/>
      <c r="B12" s="604"/>
      <c r="C12" s="605"/>
      <c r="D12" s="605"/>
      <c r="E12" s="605"/>
      <c r="F12" s="606"/>
      <c r="G12" s="587"/>
      <c r="H12" s="592" t="s">
        <v>1559</v>
      </c>
      <c r="I12" s="472"/>
      <c r="J12" s="472"/>
      <c r="K12" s="472"/>
      <c r="L12" s="472"/>
    </row>
    <row r="13" spans="1:12" ht="28.5" customHeight="1" thickBot="1" x14ac:dyDescent="0.25">
      <c r="A13" s="608" t="s">
        <v>1567</v>
      </c>
      <c r="B13" s="609" t="s">
        <v>1067</v>
      </c>
      <c r="C13" s="610" t="s">
        <v>1560</v>
      </c>
      <c r="D13" s="610" t="s">
        <v>1561</v>
      </c>
      <c r="E13" s="610" t="s">
        <v>1562</v>
      </c>
      <c r="F13" s="610" t="s">
        <v>406</v>
      </c>
      <c r="G13" s="610" t="s">
        <v>1568</v>
      </c>
      <c r="H13" s="611" t="s">
        <v>1569</v>
      </c>
    </row>
    <row r="14" spans="1:12" ht="15" customHeight="1" thickBot="1" x14ac:dyDescent="0.2">
      <c r="A14" s="612" t="s">
        <v>1570</v>
      </c>
      <c r="B14" s="613"/>
      <c r="C14" s="614"/>
      <c r="D14" s="614"/>
      <c r="E14" s="615"/>
      <c r="F14" s="616"/>
      <c r="G14" s="617"/>
      <c r="H14" s="618"/>
    </row>
    <row r="15" spans="1:12" s="619" customFormat="1" ht="67.5" customHeight="1" x14ac:dyDescent="0.2">
      <c r="A15" s="620">
        <v>1</v>
      </c>
      <c r="B15" s="621" t="s">
        <v>1571</v>
      </c>
      <c r="C15" s="622">
        <v>934763</v>
      </c>
      <c r="D15" s="622">
        <v>934763</v>
      </c>
      <c r="E15" s="622">
        <v>934114.09600000002</v>
      </c>
      <c r="F15" s="623">
        <f t="shared" ref="F15:F43" si="0">E15/D15*100</f>
        <v>99.930580906604135</v>
      </c>
      <c r="G15" s="624" t="s">
        <v>1572</v>
      </c>
      <c r="H15" s="625" t="s">
        <v>1573</v>
      </c>
    </row>
    <row r="16" spans="1:12" s="619" customFormat="1" ht="89.45" customHeight="1" x14ac:dyDescent="0.2">
      <c r="A16" s="626">
        <f>A15+1</f>
        <v>2</v>
      </c>
      <c r="B16" s="627" t="s">
        <v>1574</v>
      </c>
      <c r="C16" s="628">
        <v>846000</v>
      </c>
      <c r="D16" s="628">
        <v>853326.01</v>
      </c>
      <c r="E16" s="628">
        <v>846826.27354999993</v>
      </c>
      <c r="F16" s="629">
        <f t="shared" si="0"/>
        <v>99.238305597880455</v>
      </c>
      <c r="G16" s="630" t="s">
        <v>1572</v>
      </c>
      <c r="H16" s="631" t="s">
        <v>1575</v>
      </c>
    </row>
    <row r="17" spans="1:12" s="619" customFormat="1" ht="12.95" customHeight="1" x14ac:dyDescent="0.2">
      <c r="A17" s="626">
        <f t="shared" ref="A17:A42" si="1">A16+1</f>
        <v>3</v>
      </c>
      <c r="B17" s="627" t="s">
        <v>235</v>
      </c>
      <c r="C17" s="628">
        <v>850</v>
      </c>
      <c r="D17" s="628">
        <v>850</v>
      </c>
      <c r="E17" s="628">
        <v>850</v>
      </c>
      <c r="F17" s="629">
        <f t="shared" si="0"/>
        <v>100</v>
      </c>
      <c r="G17" s="630" t="s">
        <v>1572</v>
      </c>
      <c r="H17" s="631" t="s">
        <v>1096</v>
      </c>
    </row>
    <row r="18" spans="1:12" s="619" customFormat="1" ht="45" customHeight="1" x14ac:dyDescent="0.2">
      <c r="A18" s="626">
        <f t="shared" si="1"/>
        <v>4</v>
      </c>
      <c r="B18" s="627" t="s">
        <v>471</v>
      </c>
      <c r="C18" s="628">
        <v>170</v>
      </c>
      <c r="D18" s="628">
        <v>370</v>
      </c>
      <c r="E18" s="628">
        <v>345.2</v>
      </c>
      <c r="F18" s="629">
        <f t="shared" si="0"/>
        <v>93.297297297297305</v>
      </c>
      <c r="G18" s="630" t="s">
        <v>1572</v>
      </c>
      <c r="H18" s="631" t="s">
        <v>1576</v>
      </c>
    </row>
    <row r="19" spans="1:12" s="619" customFormat="1" ht="99.95" customHeight="1" x14ac:dyDescent="0.2">
      <c r="A19" s="626">
        <f t="shared" si="1"/>
        <v>5</v>
      </c>
      <c r="B19" s="627" t="s">
        <v>1577</v>
      </c>
      <c r="C19" s="628">
        <v>0</v>
      </c>
      <c r="D19" s="628">
        <v>41981.9</v>
      </c>
      <c r="E19" s="628">
        <v>34057.312859999998</v>
      </c>
      <c r="F19" s="629">
        <f t="shared" si="0"/>
        <v>81.123800637893936</v>
      </c>
      <c r="G19" s="632" t="s">
        <v>1578</v>
      </c>
      <c r="H19" s="633" t="s">
        <v>1579</v>
      </c>
    </row>
    <row r="20" spans="1:12" s="636" customFormat="1" ht="24" customHeight="1" x14ac:dyDescent="0.2">
      <c r="A20" s="626">
        <f t="shared" si="1"/>
        <v>6</v>
      </c>
      <c r="B20" s="627" t="s">
        <v>1580</v>
      </c>
      <c r="C20" s="628">
        <v>17258</v>
      </c>
      <c r="D20" s="628">
        <v>34516</v>
      </c>
      <c r="E20" s="628">
        <v>34516</v>
      </c>
      <c r="F20" s="634">
        <f t="shared" si="0"/>
        <v>100</v>
      </c>
      <c r="G20" s="635" t="s">
        <v>1572</v>
      </c>
      <c r="H20" s="631" t="s">
        <v>1096</v>
      </c>
      <c r="I20" s="444"/>
      <c r="J20" s="619"/>
      <c r="K20" s="619"/>
      <c r="L20" s="619"/>
    </row>
    <row r="21" spans="1:12" s="636" customFormat="1" ht="142.5" customHeight="1" x14ac:dyDescent="0.2">
      <c r="A21" s="626">
        <f t="shared" si="1"/>
        <v>7</v>
      </c>
      <c r="B21" s="627" t="s">
        <v>1581</v>
      </c>
      <c r="C21" s="628">
        <v>55163</v>
      </c>
      <c r="D21" s="628">
        <v>57537.43</v>
      </c>
      <c r="E21" s="628">
        <v>54844.43</v>
      </c>
      <c r="F21" s="629">
        <f t="shared" si="0"/>
        <v>95.319568496542161</v>
      </c>
      <c r="G21" s="635" t="s">
        <v>1578</v>
      </c>
      <c r="H21" s="637" t="s">
        <v>1582</v>
      </c>
      <c r="I21" s="619"/>
      <c r="J21" s="619"/>
      <c r="K21" s="619"/>
      <c r="L21" s="619"/>
    </row>
    <row r="22" spans="1:12" s="636" customFormat="1" ht="178.5" x14ac:dyDescent="0.2">
      <c r="A22" s="626">
        <f t="shared" si="1"/>
        <v>8</v>
      </c>
      <c r="B22" s="627" t="s">
        <v>473</v>
      </c>
      <c r="C22" s="628">
        <v>8000</v>
      </c>
      <c r="D22" s="628">
        <v>40225.770000000004</v>
      </c>
      <c r="E22" s="628">
        <v>9513.1407399999989</v>
      </c>
      <c r="F22" s="629">
        <f t="shared" si="0"/>
        <v>23.649368899588495</v>
      </c>
      <c r="G22" s="635" t="s">
        <v>1578</v>
      </c>
      <c r="H22" s="631" t="s">
        <v>1583</v>
      </c>
      <c r="I22" s="619"/>
      <c r="J22" s="619"/>
      <c r="K22" s="619"/>
      <c r="L22" s="619"/>
    </row>
    <row r="23" spans="1:12" s="636" customFormat="1" ht="115.5" x14ac:dyDescent="0.2">
      <c r="A23" s="626">
        <f t="shared" si="1"/>
        <v>9</v>
      </c>
      <c r="B23" s="627" t="s">
        <v>1584</v>
      </c>
      <c r="C23" s="628">
        <v>2000</v>
      </c>
      <c r="D23" s="628">
        <v>2315.33</v>
      </c>
      <c r="E23" s="628">
        <v>827.15599999999995</v>
      </c>
      <c r="F23" s="634">
        <f t="shared" si="0"/>
        <v>35.725188202113742</v>
      </c>
      <c r="G23" s="635" t="s">
        <v>1578</v>
      </c>
      <c r="H23" s="631" t="s">
        <v>1585</v>
      </c>
      <c r="I23" s="619"/>
      <c r="J23" s="619"/>
      <c r="K23" s="619"/>
      <c r="L23" s="619"/>
    </row>
    <row r="24" spans="1:12" s="636" customFormat="1" ht="182.65" customHeight="1" x14ac:dyDescent="0.2">
      <c r="A24" s="626">
        <f t="shared" si="1"/>
        <v>10</v>
      </c>
      <c r="B24" s="627" t="s">
        <v>1586</v>
      </c>
      <c r="C24" s="628">
        <v>2201</v>
      </c>
      <c r="D24" s="628">
        <v>10005.599999999999</v>
      </c>
      <c r="E24" s="628">
        <v>5738.2245000000003</v>
      </c>
      <c r="F24" s="629">
        <f t="shared" si="0"/>
        <v>57.350128927800448</v>
      </c>
      <c r="G24" s="632" t="s">
        <v>1578</v>
      </c>
      <c r="H24" s="637" t="s">
        <v>1587</v>
      </c>
      <c r="I24" s="619"/>
      <c r="J24" s="619"/>
      <c r="K24" s="619"/>
      <c r="L24" s="619"/>
    </row>
    <row r="25" spans="1:12" s="636" customFormat="1" ht="89.45" customHeight="1" x14ac:dyDescent="0.2">
      <c r="A25" s="626">
        <f t="shared" si="1"/>
        <v>11</v>
      </c>
      <c r="B25" s="627" t="s">
        <v>1588</v>
      </c>
      <c r="C25" s="628">
        <v>8200</v>
      </c>
      <c r="D25" s="628">
        <v>166.06</v>
      </c>
      <c r="E25" s="628">
        <v>166.05080999999998</v>
      </c>
      <c r="F25" s="629">
        <f t="shared" si="0"/>
        <v>99.994465855714793</v>
      </c>
      <c r="G25" s="632" t="s">
        <v>1572</v>
      </c>
      <c r="H25" s="631" t="s">
        <v>1589</v>
      </c>
      <c r="I25" s="619"/>
      <c r="J25" s="619"/>
      <c r="K25" s="619"/>
      <c r="L25" s="619"/>
    </row>
    <row r="26" spans="1:12" s="619" customFormat="1" ht="151.9" customHeight="1" x14ac:dyDescent="0.2">
      <c r="A26" s="626">
        <f t="shared" si="1"/>
        <v>12</v>
      </c>
      <c r="B26" s="627" t="s">
        <v>1590</v>
      </c>
      <c r="C26" s="628">
        <v>15000</v>
      </c>
      <c r="D26" s="628">
        <v>15058.4</v>
      </c>
      <c r="E26" s="628">
        <v>8978.6843500000014</v>
      </c>
      <c r="F26" s="634">
        <f t="shared" si="0"/>
        <v>59.625752736014462</v>
      </c>
      <c r="G26" s="635" t="s">
        <v>1578</v>
      </c>
      <c r="H26" s="631" t="s">
        <v>1591</v>
      </c>
    </row>
    <row r="27" spans="1:12" s="636" customFormat="1" ht="157.5" x14ac:dyDescent="0.2">
      <c r="A27" s="626">
        <f t="shared" si="1"/>
        <v>13</v>
      </c>
      <c r="B27" s="627" t="s">
        <v>1592</v>
      </c>
      <c r="C27" s="628">
        <v>100000</v>
      </c>
      <c r="D27" s="628">
        <v>4647.99</v>
      </c>
      <c r="E27" s="628">
        <v>3590.1425100000001</v>
      </c>
      <c r="F27" s="629">
        <f t="shared" si="0"/>
        <v>77.240753745167268</v>
      </c>
      <c r="G27" s="635" t="s">
        <v>1578</v>
      </c>
      <c r="H27" s="637" t="s">
        <v>1593</v>
      </c>
      <c r="I27" s="619"/>
      <c r="J27" s="619"/>
      <c r="K27" s="619"/>
      <c r="L27" s="619"/>
    </row>
    <row r="28" spans="1:12" s="619" customFormat="1" ht="34.5" customHeight="1" x14ac:dyDescent="0.2">
      <c r="A28" s="626">
        <f t="shared" si="1"/>
        <v>14</v>
      </c>
      <c r="B28" s="468" t="s">
        <v>1594</v>
      </c>
      <c r="C28" s="628">
        <v>14500</v>
      </c>
      <c r="D28" s="628">
        <v>0</v>
      </c>
      <c r="E28" s="628">
        <v>0</v>
      </c>
      <c r="F28" s="634" t="s">
        <v>204</v>
      </c>
      <c r="G28" s="638" t="s">
        <v>1572</v>
      </c>
      <c r="H28" s="631" t="s">
        <v>1595</v>
      </c>
    </row>
    <row r="29" spans="1:12" s="619" customFormat="1" ht="45" customHeight="1" x14ac:dyDescent="0.2">
      <c r="A29" s="626">
        <f t="shared" si="1"/>
        <v>15</v>
      </c>
      <c r="B29" s="639" t="s">
        <v>1596</v>
      </c>
      <c r="C29" s="640">
        <v>292</v>
      </c>
      <c r="D29" s="640">
        <v>88</v>
      </c>
      <c r="E29" s="640">
        <v>60.592439999999996</v>
      </c>
      <c r="F29" s="641">
        <f>E29/D29*100</f>
        <v>68.855045454545447</v>
      </c>
      <c r="G29" s="630" t="s">
        <v>1572</v>
      </c>
      <c r="H29" s="633" t="s">
        <v>1597</v>
      </c>
    </row>
    <row r="30" spans="1:12" s="619" customFormat="1" ht="12.95" customHeight="1" x14ac:dyDescent="0.2">
      <c r="A30" s="626">
        <f t="shared" si="1"/>
        <v>16</v>
      </c>
      <c r="B30" s="627" t="s">
        <v>1598</v>
      </c>
      <c r="C30" s="628">
        <v>0</v>
      </c>
      <c r="D30" s="628">
        <v>2364.34</v>
      </c>
      <c r="E30" s="628">
        <v>2364.34</v>
      </c>
      <c r="F30" s="634">
        <f>E30/D30*100</f>
        <v>100</v>
      </c>
      <c r="G30" s="630" t="s">
        <v>1572</v>
      </c>
      <c r="H30" s="637" t="s">
        <v>1096</v>
      </c>
    </row>
    <row r="31" spans="1:12" s="636" customFormat="1" ht="12.95" customHeight="1" x14ac:dyDescent="0.2">
      <c r="A31" s="626">
        <f t="shared" si="1"/>
        <v>17</v>
      </c>
      <c r="B31" s="642" t="s">
        <v>1599</v>
      </c>
      <c r="C31" s="628">
        <v>0</v>
      </c>
      <c r="D31" s="643">
        <v>100</v>
      </c>
      <c r="E31" s="628">
        <v>100</v>
      </c>
      <c r="F31" s="629">
        <f t="shared" si="0"/>
        <v>100</v>
      </c>
      <c r="G31" s="635" t="s">
        <v>1600</v>
      </c>
      <c r="H31" s="631" t="s">
        <v>1096</v>
      </c>
      <c r="I31" s="644"/>
      <c r="J31" s="619"/>
      <c r="K31" s="619"/>
      <c r="L31" s="619"/>
    </row>
    <row r="32" spans="1:12" s="636" customFormat="1" ht="24" customHeight="1" x14ac:dyDescent="0.2">
      <c r="A32" s="626">
        <f t="shared" si="1"/>
        <v>18</v>
      </c>
      <c r="B32" s="642" t="s">
        <v>1601</v>
      </c>
      <c r="C32" s="628">
        <v>0</v>
      </c>
      <c r="D32" s="643">
        <v>30</v>
      </c>
      <c r="E32" s="628">
        <v>30</v>
      </c>
      <c r="F32" s="629">
        <f t="shared" si="0"/>
        <v>100</v>
      </c>
      <c r="G32" s="635" t="s">
        <v>1600</v>
      </c>
      <c r="H32" s="631" t="s">
        <v>1096</v>
      </c>
      <c r="I32" s="644"/>
      <c r="J32" s="619"/>
      <c r="K32" s="619"/>
      <c r="L32" s="619"/>
    </row>
    <row r="33" spans="1:12" s="636" customFormat="1" ht="24" customHeight="1" x14ac:dyDescent="0.2">
      <c r="A33" s="626">
        <f t="shared" si="1"/>
        <v>19</v>
      </c>
      <c r="B33" s="642" t="s">
        <v>1602</v>
      </c>
      <c r="C33" s="628">
        <v>0</v>
      </c>
      <c r="D33" s="643">
        <v>60</v>
      </c>
      <c r="E33" s="628">
        <v>60</v>
      </c>
      <c r="F33" s="629">
        <f t="shared" si="0"/>
        <v>100</v>
      </c>
      <c r="G33" s="635" t="s">
        <v>1600</v>
      </c>
      <c r="H33" s="631" t="s">
        <v>1096</v>
      </c>
      <c r="I33" s="644"/>
      <c r="J33" s="619"/>
      <c r="K33" s="619"/>
      <c r="L33" s="619"/>
    </row>
    <row r="34" spans="1:12" s="636" customFormat="1" ht="12.95" customHeight="1" x14ac:dyDescent="0.2">
      <c r="A34" s="626">
        <f t="shared" si="1"/>
        <v>20</v>
      </c>
      <c r="B34" s="642" t="s">
        <v>1603</v>
      </c>
      <c r="C34" s="628">
        <v>0</v>
      </c>
      <c r="D34" s="643">
        <v>40</v>
      </c>
      <c r="E34" s="628">
        <v>40</v>
      </c>
      <c r="F34" s="629">
        <f t="shared" si="0"/>
        <v>100</v>
      </c>
      <c r="G34" s="635" t="s">
        <v>1600</v>
      </c>
      <c r="H34" s="631" t="s">
        <v>1096</v>
      </c>
      <c r="I34" s="644"/>
      <c r="J34" s="619"/>
      <c r="K34" s="619"/>
      <c r="L34" s="619"/>
    </row>
    <row r="35" spans="1:12" s="636" customFormat="1" ht="31.5" x14ac:dyDescent="0.2">
      <c r="A35" s="626">
        <f t="shared" si="1"/>
        <v>21</v>
      </c>
      <c r="B35" s="642" t="s">
        <v>1604</v>
      </c>
      <c r="C35" s="628">
        <v>0</v>
      </c>
      <c r="D35" s="643">
        <v>80</v>
      </c>
      <c r="E35" s="628">
        <v>80</v>
      </c>
      <c r="F35" s="629">
        <f t="shared" si="0"/>
        <v>100</v>
      </c>
      <c r="G35" s="635" t="s">
        <v>1600</v>
      </c>
      <c r="H35" s="631" t="s">
        <v>1096</v>
      </c>
      <c r="I35" s="644"/>
      <c r="J35" s="619"/>
      <c r="K35" s="619"/>
      <c r="L35" s="619"/>
    </row>
    <row r="36" spans="1:12" s="636" customFormat="1" ht="24" customHeight="1" x14ac:dyDescent="0.2">
      <c r="A36" s="626">
        <f t="shared" si="1"/>
        <v>22</v>
      </c>
      <c r="B36" s="642" t="s">
        <v>1605</v>
      </c>
      <c r="C36" s="628">
        <v>0</v>
      </c>
      <c r="D36" s="643">
        <v>200</v>
      </c>
      <c r="E36" s="628">
        <v>200</v>
      </c>
      <c r="F36" s="629">
        <f t="shared" si="0"/>
        <v>100</v>
      </c>
      <c r="G36" s="635" t="s">
        <v>1600</v>
      </c>
      <c r="H36" s="631" t="s">
        <v>1096</v>
      </c>
      <c r="I36" s="644"/>
      <c r="J36" s="619"/>
      <c r="K36" s="619"/>
      <c r="L36" s="619"/>
    </row>
    <row r="37" spans="1:12" s="636" customFormat="1" ht="24" customHeight="1" x14ac:dyDescent="0.2">
      <c r="A37" s="626">
        <f t="shared" si="1"/>
        <v>23</v>
      </c>
      <c r="B37" s="642" t="s">
        <v>1606</v>
      </c>
      <c r="C37" s="628">
        <v>0</v>
      </c>
      <c r="D37" s="643">
        <v>190</v>
      </c>
      <c r="E37" s="628">
        <v>190</v>
      </c>
      <c r="F37" s="629">
        <f t="shared" si="0"/>
        <v>100</v>
      </c>
      <c r="G37" s="635" t="s">
        <v>1600</v>
      </c>
      <c r="H37" s="631" t="s">
        <v>1096</v>
      </c>
      <c r="I37" s="644"/>
      <c r="J37" s="619"/>
      <c r="K37" s="619"/>
      <c r="L37" s="619"/>
    </row>
    <row r="38" spans="1:12" s="619" customFormat="1" ht="34.5" customHeight="1" x14ac:dyDescent="0.2">
      <c r="A38" s="626">
        <f t="shared" si="1"/>
        <v>24</v>
      </c>
      <c r="B38" s="642" t="s">
        <v>1607</v>
      </c>
      <c r="C38" s="628">
        <v>0</v>
      </c>
      <c r="D38" s="643">
        <v>200</v>
      </c>
      <c r="E38" s="628">
        <v>176.565</v>
      </c>
      <c r="F38" s="634">
        <f t="shared" si="0"/>
        <v>88.282499999999999</v>
      </c>
      <c r="G38" s="635" t="s">
        <v>1600</v>
      </c>
      <c r="H38" s="631" t="s">
        <v>1608</v>
      </c>
      <c r="I38" s="644"/>
    </row>
    <row r="39" spans="1:12" s="619" customFormat="1" ht="110.45" customHeight="1" x14ac:dyDescent="0.2">
      <c r="A39" s="626">
        <f t="shared" si="1"/>
        <v>25</v>
      </c>
      <c r="B39" s="642" t="s">
        <v>1609</v>
      </c>
      <c r="C39" s="645">
        <v>0</v>
      </c>
      <c r="D39" s="643">
        <v>3320</v>
      </c>
      <c r="E39" s="628">
        <v>2735.69328</v>
      </c>
      <c r="F39" s="629">
        <f t="shared" si="0"/>
        <v>82.400399999999991</v>
      </c>
      <c r="G39" s="635" t="s">
        <v>1578</v>
      </c>
      <c r="H39" s="631" t="s">
        <v>1610</v>
      </c>
      <c r="I39" s="646"/>
    </row>
    <row r="40" spans="1:12" s="619" customFormat="1" ht="24" customHeight="1" x14ac:dyDescent="0.2">
      <c r="A40" s="626">
        <f t="shared" si="1"/>
        <v>26</v>
      </c>
      <c r="B40" s="642" t="s">
        <v>1611</v>
      </c>
      <c r="C40" s="645">
        <v>0</v>
      </c>
      <c r="D40" s="643">
        <v>1000</v>
      </c>
      <c r="E40" s="628">
        <v>1000</v>
      </c>
      <c r="F40" s="629">
        <f t="shared" si="0"/>
        <v>100</v>
      </c>
      <c r="G40" s="635" t="s">
        <v>1600</v>
      </c>
      <c r="H40" s="631" t="s">
        <v>1096</v>
      </c>
      <c r="I40" s="647"/>
    </row>
    <row r="41" spans="1:12" s="619" customFormat="1" ht="67.5" customHeight="1" x14ac:dyDescent="0.2">
      <c r="A41" s="626">
        <f t="shared" si="1"/>
        <v>27</v>
      </c>
      <c r="B41" s="642" t="s">
        <v>1612</v>
      </c>
      <c r="C41" s="645">
        <v>0</v>
      </c>
      <c r="D41" s="643">
        <v>70</v>
      </c>
      <c r="E41" s="628">
        <v>0</v>
      </c>
      <c r="F41" s="629">
        <f t="shared" si="0"/>
        <v>0</v>
      </c>
      <c r="G41" s="635" t="s">
        <v>1578</v>
      </c>
      <c r="H41" s="631" t="s">
        <v>1613</v>
      </c>
      <c r="I41" s="646"/>
    </row>
    <row r="42" spans="1:12" s="619" customFormat="1" ht="75.95" customHeight="1" x14ac:dyDescent="0.2">
      <c r="A42" s="626">
        <f t="shared" si="1"/>
        <v>28</v>
      </c>
      <c r="B42" s="642" t="s">
        <v>1614</v>
      </c>
      <c r="C42" s="645">
        <v>0</v>
      </c>
      <c r="D42" s="643">
        <v>1500</v>
      </c>
      <c r="E42" s="628">
        <v>0</v>
      </c>
      <c r="F42" s="629">
        <f t="shared" si="0"/>
        <v>0</v>
      </c>
      <c r="G42" s="635" t="s">
        <v>1578</v>
      </c>
      <c r="H42" s="631" t="s">
        <v>1615</v>
      </c>
      <c r="I42" s="646"/>
    </row>
    <row r="43" spans="1:12" s="604" customFormat="1" ht="13.5" customHeight="1" thickBot="1" x14ac:dyDescent="0.25">
      <c r="A43" s="1176" t="s">
        <v>463</v>
      </c>
      <c r="B43" s="1177"/>
      <c r="C43" s="648">
        <f>SUM(C15:C42)</f>
        <v>2004397</v>
      </c>
      <c r="D43" s="648">
        <f>SUM(D15:D42)</f>
        <v>2005005.83</v>
      </c>
      <c r="E43" s="648">
        <f>SUM(E15:E42)</f>
        <v>1941403.9020399996</v>
      </c>
      <c r="F43" s="649">
        <f t="shared" si="0"/>
        <v>96.827843240735092</v>
      </c>
      <c r="G43" s="650"/>
      <c r="H43" s="651"/>
    </row>
    <row r="44" spans="1:12" s="472" customFormat="1" ht="18" customHeight="1" thickBot="1" x14ac:dyDescent="0.2">
      <c r="A44" s="612" t="s">
        <v>1564</v>
      </c>
      <c r="B44" s="652"/>
      <c r="C44" s="653"/>
      <c r="D44" s="653"/>
      <c r="E44" s="654"/>
      <c r="F44" s="616"/>
      <c r="G44" s="617"/>
      <c r="H44" s="655"/>
    </row>
    <row r="45" spans="1:12" s="619" customFormat="1" ht="24" customHeight="1" x14ac:dyDescent="0.2">
      <c r="A45" s="656">
        <f>A42+1</f>
        <v>29</v>
      </c>
      <c r="B45" s="639" t="s">
        <v>1616</v>
      </c>
      <c r="C45" s="640">
        <v>498415</v>
      </c>
      <c r="D45" s="640">
        <v>475686.66</v>
      </c>
      <c r="E45" s="640">
        <v>475686.658</v>
      </c>
      <c r="F45" s="629">
        <f t="shared" ref="F45:F50" si="2">E45/D45*100</f>
        <v>99.999999579555165</v>
      </c>
      <c r="G45" s="657" t="s">
        <v>1572</v>
      </c>
      <c r="H45" s="633" t="s">
        <v>1096</v>
      </c>
    </row>
    <row r="46" spans="1:12" s="619" customFormat="1" ht="24" customHeight="1" x14ac:dyDescent="0.2">
      <c r="A46" s="626">
        <f>A45+1</f>
        <v>30</v>
      </c>
      <c r="B46" s="639" t="s">
        <v>1617</v>
      </c>
      <c r="C46" s="640">
        <v>160193</v>
      </c>
      <c r="D46" s="640">
        <v>180193</v>
      </c>
      <c r="E46" s="640">
        <v>180193</v>
      </c>
      <c r="F46" s="629">
        <f t="shared" si="2"/>
        <v>100</v>
      </c>
      <c r="G46" s="657" t="s">
        <v>1572</v>
      </c>
      <c r="H46" s="633" t="s">
        <v>1096</v>
      </c>
    </row>
    <row r="47" spans="1:12" s="619" customFormat="1" ht="24" customHeight="1" x14ac:dyDescent="0.2">
      <c r="A47" s="626">
        <f>A46+1</f>
        <v>31</v>
      </c>
      <c r="B47" s="658" t="s">
        <v>1618</v>
      </c>
      <c r="C47" s="628">
        <v>0</v>
      </c>
      <c r="D47" s="628">
        <v>11200</v>
      </c>
      <c r="E47" s="628">
        <v>11200</v>
      </c>
      <c r="F47" s="629">
        <f t="shared" si="2"/>
        <v>100</v>
      </c>
      <c r="G47" s="657" t="s">
        <v>1572</v>
      </c>
      <c r="H47" s="633" t="s">
        <v>1096</v>
      </c>
    </row>
    <row r="48" spans="1:12" s="619" customFormat="1" ht="24" customHeight="1" x14ac:dyDescent="0.2">
      <c r="A48" s="626">
        <f>A47+1</f>
        <v>32</v>
      </c>
      <c r="B48" s="627" t="s">
        <v>1619</v>
      </c>
      <c r="C48" s="628">
        <v>19000</v>
      </c>
      <c r="D48" s="628">
        <v>19000</v>
      </c>
      <c r="E48" s="628">
        <v>19000</v>
      </c>
      <c r="F48" s="629">
        <f t="shared" si="2"/>
        <v>100</v>
      </c>
      <c r="G48" s="657" t="s">
        <v>1572</v>
      </c>
      <c r="H48" s="633" t="s">
        <v>1096</v>
      </c>
      <c r="I48" s="659"/>
    </row>
    <row r="49" spans="1:8" s="619" customFormat="1" ht="24" customHeight="1" x14ac:dyDescent="0.2">
      <c r="A49" s="626">
        <f>A48+1</f>
        <v>33</v>
      </c>
      <c r="B49" s="627" t="s">
        <v>1620</v>
      </c>
      <c r="C49" s="628">
        <v>500</v>
      </c>
      <c r="D49" s="628">
        <v>500</v>
      </c>
      <c r="E49" s="628">
        <v>500</v>
      </c>
      <c r="F49" s="629">
        <f t="shared" si="2"/>
        <v>100</v>
      </c>
      <c r="G49" s="657" t="s">
        <v>1572</v>
      </c>
      <c r="H49" s="633" t="s">
        <v>1096</v>
      </c>
    </row>
    <row r="50" spans="1:8" s="588" customFormat="1" ht="13.5" customHeight="1" thickBot="1" x14ac:dyDescent="0.25">
      <c r="A50" s="1176" t="s">
        <v>463</v>
      </c>
      <c r="B50" s="1177"/>
      <c r="C50" s="648">
        <f>SUM(C45:C49)</f>
        <v>678108</v>
      </c>
      <c r="D50" s="648">
        <f>SUM(D45:D49)</f>
        <v>686579.65999999992</v>
      </c>
      <c r="E50" s="648">
        <f>SUM(E45:E49)</f>
        <v>686579.65800000005</v>
      </c>
      <c r="F50" s="649">
        <f t="shared" si="2"/>
        <v>99.999999708700969</v>
      </c>
      <c r="G50" s="660"/>
      <c r="H50" s="651"/>
    </row>
    <row r="51" spans="1:8" ht="18" customHeight="1" thickBot="1" x14ac:dyDescent="0.2">
      <c r="A51" s="661" t="s">
        <v>1621</v>
      </c>
      <c r="B51" s="662"/>
      <c r="C51" s="663"/>
      <c r="D51" s="663"/>
      <c r="E51" s="664"/>
      <c r="F51" s="665"/>
      <c r="G51" s="666"/>
      <c r="H51" s="667"/>
    </row>
    <row r="52" spans="1:8" s="588" customFormat="1" ht="67.5" customHeight="1" x14ac:dyDescent="0.2">
      <c r="A52" s="620">
        <f>A49+1</f>
        <v>34</v>
      </c>
      <c r="B52" s="621" t="s">
        <v>1093</v>
      </c>
      <c r="C52" s="622">
        <v>50000</v>
      </c>
      <c r="D52" s="622">
        <v>227627</v>
      </c>
      <c r="E52" s="622">
        <v>227627</v>
      </c>
      <c r="F52" s="623">
        <f t="shared" ref="F52:F67" si="3">E52/D52*100</f>
        <v>100</v>
      </c>
      <c r="G52" s="668" t="s">
        <v>1572</v>
      </c>
      <c r="H52" s="625" t="s">
        <v>1622</v>
      </c>
    </row>
    <row r="53" spans="1:8" s="588" customFormat="1" ht="55.5" customHeight="1" x14ac:dyDescent="0.2">
      <c r="A53" s="626">
        <f t="shared" ref="A53:A66" si="4">A52+1</f>
        <v>35</v>
      </c>
      <c r="B53" s="627" t="s">
        <v>1623</v>
      </c>
      <c r="C53" s="628">
        <v>3000</v>
      </c>
      <c r="D53" s="628">
        <v>0</v>
      </c>
      <c r="E53" s="628">
        <v>0</v>
      </c>
      <c r="F53" s="629" t="s">
        <v>204</v>
      </c>
      <c r="G53" s="638" t="s">
        <v>1572</v>
      </c>
      <c r="H53" s="637" t="s">
        <v>1624</v>
      </c>
    </row>
    <row r="54" spans="1:8" s="588" customFormat="1" ht="78" customHeight="1" x14ac:dyDescent="0.2">
      <c r="A54" s="626">
        <f t="shared" si="4"/>
        <v>36</v>
      </c>
      <c r="B54" s="627" t="s">
        <v>1625</v>
      </c>
      <c r="C54" s="628">
        <v>5000</v>
      </c>
      <c r="D54" s="628">
        <v>5470</v>
      </c>
      <c r="E54" s="628">
        <v>5311.8539999999994</v>
      </c>
      <c r="F54" s="629">
        <f t="shared" si="3"/>
        <v>97.108848263254103</v>
      </c>
      <c r="G54" s="669" t="s">
        <v>1572</v>
      </c>
      <c r="H54" s="637" t="s">
        <v>1626</v>
      </c>
    </row>
    <row r="55" spans="1:8" s="588" customFormat="1" ht="89.45" customHeight="1" x14ac:dyDescent="0.2">
      <c r="A55" s="626">
        <f t="shared" si="4"/>
        <v>37</v>
      </c>
      <c r="B55" s="627" t="s">
        <v>1097</v>
      </c>
      <c r="C55" s="628">
        <v>700</v>
      </c>
      <c r="D55" s="628">
        <v>1600</v>
      </c>
      <c r="E55" s="628">
        <v>700</v>
      </c>
      <c r="F55" s="629">
        <f t="shared" si="3"/>
        <v>43.75</v>
      </c>
      <c r="G55" s="669" t="s">
        <v>1578</v>
      </c>
      <c r="H55" s="637" t="s">
        <v>1627</v>
      </c>
    </row>
    <row r="56" spans="1:8" s="588" customFormat="1" ht="34.5" customHeight="1" x14ac:dyDescent="0.2">
      <c r="A56" s="626">
        <f t="shared" si="4"/>
        <v>38</v>
      </c>
      <c r="B56" s="627" t="s">
        <v>1098</v>
      </c>
      <c r="C56" s="628">
        <v>0</v>
      </c>
      <c r="D56" s="628">
        <v>5700</v>
      </c>
      <c r="E56" s="628">
        <v>5700</v>
      </c>
      <c r="F56" s="629">
        <f t="shared" si="3"/>
        <v>100</v>
      </c>
      <c r="G56" s="669" t="s">
        <v>1600</v>
      </c>
      <c r="H56" s="631" t="s">
        <v>1096</v>
      </c>
    </row>
    <row r="57" spans="1:8" s="588" customFormat="1" ht="24" customHeight="1" x14ac:dyDescent="0.2">
      <c r="A57" s="626">
        <f t="shared" si="4"/>
        <v>39</v>
      </c>
      <c r="B57" s="627" t="s">
        <v>1099</v>
      </c>
      <c r="C57" s="628">
        <v>8954</v>
      </c>
      <c r="D57" s="628">
        <v>82.11</v>
      </c>
      <c r="E57" s="628">
        <v>82.105760000000004</v>
      </c>
      <c r="F57" s="629">
        <f t="shared" si="3"/>
        <v>99.994836195347716</v>
      </c>
      <c r="G57" s="669" t="s">
        <v>1572</v>
      </c>
      <c r="H57" s="631" t="s">
        <v>1096</v>
      </c>
    </row>
    <row r="58" spans="1:8" s="588" customFormat="1" ht="24" customHeight="1" x14ac:dyDescent="0.2">
      <c r="A58" s="626">
        <f t="shared" si="4"/>
        <v>40</v>
      </c>
      <c r="B58" s="627" t="s">
        <v>1628</v>
      </c>
      <c r="C58" s="628">
        <v>9429</v>
      </c>
      <c r="D58" s="628">
        <v>0</v>
      </c>
      <c r="E58" s="628">
        <v>0</v>
      </c>
      <c r="F58" s="629" t="s">
        <v>204</v>
      </c>
      <c r="G58" s="669" t="s">
        <v>1629</v>
      </c>
      <c r="H58" s="637" t="s">
        <v>1630</v>
      </c>
    </row>
    <row r="59" spans="1:8" s="588" customFormat="1" ht="94.5" x14ac:dyDescent="0.2">
      <c r="A59" s="626">
        <f t="shared" si="4"/>
        <v>41</v>
      </c>
      <c r="B59" s="627" t="s">
        <v>1101</v>
      </c>
      <c r="C59" s="628">
        <v>24116</v>
      </c>
      <c r="D59" s="628">
        <v>31832</v>
      </c>
      <c r="E59" s="628">
        <v>2432.1</v>
      </c>
      <c r="F59" s="629">
        <f t="shared" si="3"/>
        <v>7.6404247298316159</v>
      </c>
      <c r="G59" s="669" t="s">
        <v>1578</v>
      </c>
      <c r="H59" s="631" t="s">
        <v>1631</v>
      </c>
    </row>
    <row r="60" spans="1:8" s="588" customFormat="1" ht="31.5" x14ac:dyDescent="0.2">
      <c r="A60" s="626">
        <f t="shared" si="4"/>
        <v>42</v>
      </c>
      <c r="B60" s="627" t="s">
        <v>1102</v>
      </c>
      <c r="C60" s="628">
        <v>20000</v>
      </c>
      <c r="D60" s="628">
        <v>17000</v>
      </c>
      <c r="E60" s="628">
        <v>17000</v>
      </c>
      <c r="F60" s="629">
        <f t="shared" si="3"/>
        <v>100</v>
      </c>
      <c r="G60" s="669" t="s">
        <v>1632</v>
      </c>
      <c r="H60" s="631" t="s">
        <v>1096</v>
      </c>
    </row>
    <row r="61" spans="1:8" s="588" customFormat="1" ht="67.5" customHeight="1" x14ac:dyDescent="0.2">
      <c r="A61" s="626">
        <f t="shared" si="4"/>
        <v>43</v>
      </c>
      <c r="B61" s="627" t="s">
        <v>1633</v>
      </c>
      <c r="C61" s="628">
        <v>42000</v>
      </c>
      <c r="D61" s="628">
        <v>0</v>
      </c>
      <c r="E61" s="628">
        <v>0</v>
      </c>
      <c r="F61" s="634" t="s">
        <v>204</v>
      </c>
      <c r="G61" s="669" t="s">
        <v>1572</v>
      </c>
      <c r="H61" s="631" t="s">
        <v>1634</v>
      </c>
    </row>
    <row r="62" spans="1:8" s="588" customFormat="1" ht="52.5" x14ac:dyDescent="0.2">
      <c r="A62" s="626">
        <f t="shared" si="4"/>
        <v>44</v>
      </c>
      <c r="B62" s="627" t="s">
        <v>1103</v>
      </c>
      <c r="C62" s="628">
        <v>0</v>
      </c>
      <c r="D62" s="628">
        <v>24634</v>
      </c>
      <c r="E62" s="628">
        <v>22561.652859999998</v>
      </c>
      <c r="F62" s="629">
        <f t="shared" si="3"/>
        <v>91.587451733376625</v>
      </c>
      <c r="G62" s="669" t="s">
        <v>1600</v>
      </c>
      <c r="H62" s="631" t="s">
        <v>1635</v>
      </c>
    </row>
    <row r="63" spans="1:8" s="588" customFormat="1" ht="34.5" customHeight="1" x14ac:dyDescent="0.2">
      <c r="A63" s="626">
        <f t="shared" si="4"/>
        <v>45</v>
      </c>
      <c r="B63" s="627" t="s">
        <v>1636</v>
      </c>
      <c r="C63" s="628">
        <v>0</v>
      </c>
      <c r="D63" s="628">
        <v>551</v>
      </c>
      <c r="E63" s="628">
        <v>274.065</v>
      </c>
      <c r="F63" s="629">
        <f t="shared" si="3"/>
        <v>49.739564428312164</v>
      </c>
      <c r="G63" s="669" t="s">
        <v>1578</v>
      </c>
      <c r="H63" s="631" t="s">
        <v>1637</v>
      </c>
    </row>
    <row r="64" spans="1:8" s="588" customFormat="1" ht="67.5" customHeight="1" x14ac:dyDescent="0.2">
      <c r="A64" s="626">
        <f t="shared" si="4"/>
        <v>46</v>
      </c>
      <c r="B64" s="627" t="s">
        <v>1105</v>
      </c>
      <c r="C64" s="628">
        <v>0</v>
      </c>
      <c r="D64" s="628">
        <v>5900</v>
      </c>
      <c r="E64" s="628">
        <v>5727.21</v>
      </c>
      <c r="F64" s="629">
        <f t="shared" si="3"/>
        <v>97.071355932203403</v>
      </c>
      <c r="G64" s="669" t="s">
        <v>1600</v>
      </c>
      <c r="H64" s="631" t="s">
        <v>1638</v>
      </c>
    </row>
    <row r="65" spans="1:9" s="588" customFormat="1" ht="31.5" x14ac:dyDescent="0.2">
      <c r="A65" s="626">
        <f t="shared" si="4"/>
        <v>47</v>
      </c>
      <c r="B65" s="627" t="s">
        <v>1107</v>
      </c>
      <c r="C65" s="628">
        <v>0</v>
      </c>
      <c r="D65" s="628">
        <v>7300</v>
      </c>
      <c r="E65" s="628">
        <v>7300</v>
      </c>
      <c r="F65" s="629">
        <f t="shared" si="3"/>
        <v>100</v>
      </c>
      <c r="G65" s="669" t="s">
        <v>1600</v>
      </c>
      <c r="H65" s="631" t="s">
        <v>1096</v>
      </c>
      <c r="I65" s="659"/>
    </row>
    <row r="66" spans="1:9" s="588" customFormat="1" ht="34.5" customHeight="1" x14ac:dyDescent="0.2">
      <c r="A66" s="626">
        <f t="shared" si="4"/>
        <v>48</v>
      </c>
      <c r="B66" s="627" t="s">
        <v>1108</v>
      </c>
      <c r="C66" s="628">
        <v>0</v>
      </c>
      <c r="D66" s="628">
        <v>71.34</v>
      </c>
      <c r="E66" s="628">
        <v>71.341999999999999</v>
      </c>
      <c r="F66" s="629">
        <f t="shared" si="3"/>
        <v>100.0028034763106</v>
      </c>
      <c r="G66" s="670" t="s">
        <v>1600</v>
      </c>
      <c r="H66" s="631" t="s">
        <v>1096</v>
      </c>
    </row>
    <row r="67" spans="1:9" s="588" customFormat="1" ht="13.5" customHeight="1" thickBot="1" x14ac:dyDescent="0.25">
      <c r="A67" s="1176" t="s">
        <v>463</v>
      </c>
      <c r="B67" s="1177"/>
      <c r="C67" s="648">
        <f>SUM(C52:C66)</f>
        <v>163199</v>
      </c>
      <c r="D67" s="671">
        <f>SUM(D52:D66)</f>
        <v>327767.45</v>
      </c>
      <c r="E67" s="671">
        <f>SUM(E52:E66)</f>
        <v>294787.32962000003</v>
      </c>
      <c r="F67" s="672">
        <f t="shared" si="3"/>
        <v>89.937951318839012</v>
      </c>
      <c r="G67" s="650"/>
      <c r="H67" s="673"/>
    </row>
    <row r="68" spans="1:9" ht="18" customHeight="1" thickBot="1" x14ac:dyDescent="0.2">
      <c r="A68" s="612" t="s">
        <v>1566</v>
      </c>
      <c r="B68" s="613"/>
      <c r="C68" s="614"/>
      <c r="D68" s="614"/>
      <c r="E68" s="615"/>
      <c r="F68" s="616"/>
      <c r="G68" s="617"/>
      <c r="H68" s="674"/>
    </row>
    <row r="69" spans="1:9" s="588" customFormat="1" ht="111" customHeight="1" x14ac:dyDescent="0.2">
      <c r="A69" s="620">
        <f>A66+1</f>
        <v>49</v>
      </c>
      <c r="B69" s="627" t="s">
        <v>1639</v>
      </c>
      <c r="C69" s="628">
        <v>0</v>
      </c>
      <c r="D69" s="628">
        <v>62.55</v>
      </c>
      <c r="E69" s="628">
        <v>0</v>
      </c>
      <c r="F69" s="629">
        <f t="shared" ref="F69:F93" si="5">E69/D69*100</f>
        <v>0</v>
      </c>
      <c r="G69" s="675" t="s">
        <v>1578</v>
      </c>
      <c r="H69" s="631" t="s">
        <v>1640</v>
      </c>
    </row>
    <row r="70" spans="1:9" s="588" customFormat="1" ht="67.5" customHeight="1" x14ac:dyDescent="0.2">
      <c r="A70" s="626">
        <f t="shared" ref="A70:A92" si="6">A69+1</f>
        <v>50</v>
      </c>
      <c r="B70" s="627" t="s">
        <v>1306</v>
      </c>
      <c r="C70" s="628">
        <v>600</v>
      </c>
      <c r="D70" s="628">
        <v>840.49</v>
      </c>
      <c r="E70" s="628">
        <v>563.39427999999998</v>
      </c>
      <c r="F70" s="629">
        <f t="shared" si="5"/>
        <v>67.031645825649321</v>
      </c>
      <c r="G70" s="675" t="s">
        <v>1578</v>
      </c>
      <c r="H70" s="631" t="s">
        <v>1641</v>
      </c>
    </row>
    <row r="71" spans="1:9" s="588" customFormat="1" ht="94.5" x14ac:dyDescent="0.2">
      <c r="A71" s="626">
        <f t="shared" si="6"/>
        <v>51</v>
      </c>
      <c r="B71" s="627" t="s">
        <v>1531</v>
      </c>
      <c r="C71" s="628">
        <v>85000</v>
      </c>
      <c r="D71" s="628">
        <v>123479.99</v>
      </c>
      <c r="E71" s="628">
        <v>119759.37544999999</v>
      </c>
      <c r="F71" s="634">
        <f t="shared" si="5"/>
        <v>96.986868439169768</v>
      </c>
      <c r="G71" s="669" t="s">
        <v>1578</v>
      </c>
      <c r="H71" s="631" t="s">
        <v>1642</v>
      </c>
    </row>
    <row r="72" spans="1:9" s="588" customFormat="1" ht="78" customHeight="1" x14ac:dyDescent="0.2">
      <c r="A72" s="626">
        <f t="shared" si="6"/>
        <v>52</v>
      </c>
      <c r="B72" s="627" t="s">
        <v>1532</v>
      </c>
      <c r="C72" s="628">
        <v>191292</v>
      </c>
      <c r="D72" s="628">
        <v>166369.11000000002</v>
      </c>
      <c r="E72" s="628">
        <v>159898.05555000005</v>
      </c>
      <c r="F72" s="629">
        <f t="shared" si="5"/>
        <v>96.11042311280022</v>
      </c>
      <c r="G72" s="675" t="s">
        <v>1578</v>
      </c>
      <c r="H72" s="631" t="s">
        <v>1643</v>
      </c>
    </row>
    <row r="73" spans="1:9" s="588" customFormat="1" ht="85.5" customHeight="1" x14ac:dyDescent="0.2">
      <c r="A73" s="626">
        <f t="shared" si="6"/>
        <v>53</v>
      </c>
      <c r="B73" s="627" t="s">
        <v>1644</v>
      </c>
      <c r="C73" s="628">
        <v>42000</v>
      </c>
      <c r="D73" s="628">
        <v>62993.72</v>
      </c>
      <c r="E73" s="628">
        <v>62220.455789999985</v>
      </c>
      <c r="F73" s="629">
        <f t="shared" si="5"/>
        <v>98.772474129167136</v>
      </c>
      <c r="G73" s="675" t="s">
        <v>1578</v>
      </c>
      <c r="H73" s="631" t="s">
        <v>1645</v>
      </c>
    </row>
    <row r="74" spans="1:9" s="588" customFormat="1" ht="12.95" customHeight="1" x14ac:dyDescent="0.2">
      <c r="A74" s="626">
        <f t="shared" si="6"/>
        <v>54</v>
      </c>
      <c r="B74" s="627" t="s">
        <v>1646</v>
      </c>
      <c r="C74" s="628">
        <v>0</v>
      </c>
      <c r="D74" s="628">
        <v>72.52</v>
      </c>
      <c r="E74" s="628">
        <v>72.497</v>
      </c>
      <c r="F74" s="629">
        <f t="shared" si="5"/>
        <v>99.968284611141755</v>
      </c>
      <c r="G74" s="669" t="s">
        <v>1600</v>
      </c>
      <c r="H74" s="631" t="s">
        <v>70</v>
      </c>
    </row>
    <row r="75" spans="1:9" s="588" customFormat="1" ht="85.5" customHeight="1" x14ac:dyDescent="0.2">
      <c r="A75" s="626">
        <f t="shared" si="6"/>
        <v>55</v>
      </c>
      <c r="B75" s="627" t="s">
        <v>1647</v>
      </c>
      <c r="C75" s="628">
        <v>40000</v>
      </c>
      <c r="D75" s="628">
        <v>44343.329999999994</v>
      </c>
      <c r="E75" s="628">
        <v>43753.142680000004</v>
      </c>
      <c r="F75" s="629">
        <f t="shared" si="5"/>
        <v>98.669050520112066</v>
      </c>
      <c r="G75" s="669" t="s">
        <v>1578</v>
      </c>
      <c r="H75" s="631" t="s">
        <v>1648</v>
      </c>
    </row>
    <row r="76" spans="1:9" s="588" customFormat="1" ht="24" customHeight="1" x14ac:dyDescent="0.2">
      <c r="A76" s="626">
        <f t="shared" si="6"/>
        <v>56</v>
      </c>
      <c r="B76" s="627" t="s">
        <v>1307</v>
      </c>
      <c r="C76" s="628">
        <v>8000</v>
      </c>
      <c r="D76" s="628">
        <v>37753</v>
      </c>
      <c r="E76" s="628">
        <v>37752.024010000001</v>
      </c>
      <c r="F76" s="629">
        <f t="shared" si="5"/>
        <v>99.997414801472729</v>
      </c>
      <c r="G76" s="669" t="s">
        <v>1600</v>
      </c>
      <c r="H76" s="631" t="s">
        <v>70</v>
      </c>
    </row>
    <row r="77" spans="1:9" s="588" customFormat="1" ht="89.25" customHeight="1" x14ac:dyDescent="0.2">
      <c r="A77" s="626">
        <f t="shared" si="6"/>
        <v>57</v>
      </c>
      <c r="B77" s="627" t="s">
        <v>1308</v>
      </c>
      <c r="C77" s="628">
        <v>123895</v>
      </c>
      <c r="D77" s="628">
        <v>108453.01000000001</v>
      </c>
      <c r="E77" s="628">
        <v>91075.599389999988</v>
      </c>
      <c r="F77" s="629">
        <f t="shared" si="5"/>
        <v>83.977013998965987</v>
      </c>
      <c r="G77" s="669" t="s">
        <v>1578</v>
      </c>
      <c r="H77" s="631" t="s">
        <v>1649</v>
      </c>
    </row>
    <row r="78" spans="1:9" s="588" customFormat="1" ht="57" customHeight="1" x14ac:dyDescent="0.2">
      <c r="A78" s="626">
        <f t="shared" si="6"/>
        <v>58</v>
      </c>
      <c r="B78" s="627" t="s">
        <v>1309</v>
      </c>
      <c r="C78" s="628">
        <v>10000</v>
      </c>
      <c r="D78" s="628">
        <v>500.83</v>
      </c>
      <c r="E78" s="628">
        <v>49.851999999999997</v>
      </c>
      <c r="F78" s="629">
        <f t="shared" si="5"/>
        <v>9.9538765649022611</v>
      </c>
      <c r="G78" s="669" t="s">
        <v>1578</v>
      </c>
      <c r="H78" s="631" t="s">
        <v>1650</v>
      </c>
    </row>
    <row r="79" spans="1:9" s="588" customFormat="1" ht="99" customHeight="1" x14ac:dyDescent="0.2">
      <c r="A79" s="626">
        <f t="shared" si="6"/>
        <v>59</v>
      </c>
      <c r="B79" s="627" t="s">
        <v>1651</v>
      </c>
      <c r="C79" s="628">
        <v>0</v>
      </c>
      <c r="D79" s="628">
        <v>244.55</v>
      </c>
      <c r="E79" s="628">
        <v>0</v>
      </c>
      <c r="F79" s="634">
        <f t="shared" si="5"/>
        <v>0</v>
      </c>
      <c r="G79" s="669" t="s">
        <v>1578</v>
      </c>
      <c r="H79" s="631" t="s">
        <v>1652</v>
      </c>
    </row>
    <row r="80" spans="1:9" s="588" customFormat="1" ht="24" customHeight="1" x14ac:dyDescent="0.2">
      <c r="A80" s="626">
        <f t="shared" si="6"/>
        <v>60</v>
      </c>
      <c r="B80" s="627" t="s">
        <v>1310</v>
      </c>
      <c r="C80" s="628">
        <v>27876</v>
      </c>
      <c r="D80" s="628">
        <v>17486.95</v>
      </c>
      <c r="E80" s="628">
        <v>17486.832640000004</v>
      </c>
      <c r="F80" s="629">
        <f t="shared" si="5"/>
        <v>99.999328870958081</v>
      </c>
      <c r="G80" s="669" t="s">
        <v>1600</v>
      </c>
      <c r="H80" s="631" t="s">
        <v>70</v>
      </c>
    </row>
    <row r="81" spans="1:12" s="588" customFormat="1" ht="12.95" customHeight="1" x14ac:dyDescent="0.2">
      <c r="A81" s="626">
        <f t="shared" si="6"/>
        <v>61</v>
      </c>
      <c r="B81" s="627" t="s">
        <v>1311</v>
      </c>
      <c r="C81" s="628">
        <v>74895</v>
      </c>
      <c r="D81" s="628">
        <v>44703.020000000004</v>
      </c>
      <c r="E81" s="628">
        <v>44702.83393999999</v>
      </c>
      <c r="F81" s="629">
        <f t="shared" si="5"/>
        <v>99.999583786509248</v>
      </c>
      <c r="G81" s="669" t="s">
        <v>1600</v>
      </c>
      <c r="H81" s="631" t="s">
        <v>70</v>
      </c>
    </row>
    <row r="82" spans="1:12" s="588" customFormat="1" ht="57" customHeight="1" x14ac:dyDescent="0.2">
      <c r="A82" s="626">
        <f t="shared" si="6"/>
        <v>62</v>
      </c>
      <c r="B82" s="627" t="s">
        <v>1312</v>
      </c>
      <c r="C82" s="628">
        <v>68895</v>
      </c>
      <c r="D82" s="628">
        <v>60753.41</v>
      </c>
      <c r="E82" s="628">
        <v>59517.508969999995</v>
      </c>
      <c r="F82" s="629">
        <f t="shared" si="5"/>
        <v>97.965709200520578</v>
      </c>
      <c r="G82" s="669" t="s">
        <v>1600</v>
      </c>
      <c r="H82" s="631" t="s">
        <v>1653</v>
      </c>
    </row>
    <row r="83" spans="1:12" s="588" customFormat="1" ht="24" customHeight="1" x14ac:dyDescent="0.2">
      <c r="A83" s="626">
        <f t="shared" si="6"/>
        <v>63</v>
      </c>
      <c r="B83" s="627" t="s">
        <v>1313</v>
      </c>
      <c r="C83" s="628">
        <v>0</v>
      </c>
      <c r="D83" s="628">
        <v>77.41</v>
      </c>
      <c r="E83" s="628">
        <v>76.834999999999994</v>
      </c>
      <c r="F83" s="629">
        <f t="shared" si="5"/>
        <v>99.257201911897681</v>
      </c>
      <c r="G83" s="669" t="s">
        <v>1578</v>
      </c>
      <c r="H83" s="631" t="s">
        <v>70</v>
      </c>
    </row>
    <row r="84" spans="1:12" s="588" customFormat="1" ht="45" customHeight="1" x14ac:dyDescent="0.2">
      <c r="A84" s="626">
        <f t="shared" si="6"/>
        <v>64</v>
      </c>
      <c r="B84" s="627" t="s">
        <v>1654</v>
      </c>
      <c r="C84" s="628">
        <v>500</v>
      </c>
      <c r="D84" s="628">
        <v>200</v>
      </c>
      <c r="E84" s="628">
        <v>0</v>
      </c>
      <c r="F84" s="629">
        <f t="shared" si="5"/>
        <v>0</v>
      </c>
      <c r="G84" s="669" t="s">
        <v>1578</v>
      </c>
      <c r="H84" s="631" t="s">
        <v>1655</v>
      </c>
    </row>
    <row r="85" spans="1:12" s="588" customFormat="1" ht="45" customHeight="1" x14ac:dyDescent="0.2">
      <c r="A85" s="626">
        <f t="shared" si="6"/>
        <v>65</v>
      </c>
      <c r="B85" s="627" t="s">
        <v>1656</v>
      </c>
      <c r="C85" s="628">
        <v>450</v>
      </c>
      <c r="D85" s="628">
        <v>0</v>
      </c>
      <c r="E85" s="628">
        <v>0</v>
      </c>
      <c r="F85" s="629" t="s">
        <v>204</v>
      </c>
      <c r="G85" s="669" t="s">
        <v>1600</v>
      </c>
      <c r="H85" s="631" t="s">
        <v>1657</v>
      </c>
    </row>
    <row r="86" spans="1:12" s="588" customFormat="1" ht="57" customHeight="1" x14ac:dyDescent="0.2">
      <c r="A86" s="626">
        <f t="shared" si="6"/>
        <v>66</v>
      </c>
      <c r="B86" s="627" t="s">
        <v>1658</v>
      </c>
      <c r="C86" s="628">
        <v>500</v>
      </c>
      <c r="D86" s="628">
        <v>0</v>
      </c>
      <c r="E86" s="628">
        <v>0</v>
      </c>
      <c r="F86" s="629" t="s">
        <v>204</v>
      </c>
      <c r="G86" s="669" t="s">
        <v>1578</v>
      </c>
      <c r="H86" s="631" t="s">
        <v>1659</v>
      </c>
    </row>
    <row r="87" spans="1:12" s="588" customFormat="1" ht="84" x14ac:dyDescent="0.2">
      <c r="A87" s="626">
        <f t="shared" si="6"/>
        <v>67</v>
      </c>
      <c r="B87" s="627" t="s">
        <v>1314</v>
      </c>
      <c r="C87" s="628">
        <v>0</v>
      </c>
      <c r="D87" s="628">
        <v>66.599999999999994</v>
      </c>
      <c r="E87" s="628">
        <v>46.585000000000001</v>
      </c>
      <c r="F87" s="629">
        <f t="shared" si="5"/>
        <v>69.947447447447459</v>
      </c>
      <c r="G87" s="669" t="s">
        <v>1578</v>
      </c>
      <c r="H87" s="631" t="s">
        <v>1660</v>
      </c>
    </row>
    <row r="88" spans="1:12" s="588" customFormat="1" ht="89.45" customHeight="1" x14ac:dyDescent="0.2">
      <c r="A88" s="626">
        <f t="shared" si="6"/>
        <v>68</v>
      </c>
      <c r="B88" s="627" t="s">
        <v>1315</v>
      </c>
      <c r="C88" s="628">
        <v>0</v>
      </c>
      <c r="D88" s="628">
        <v>305</v>
      </c>
      <c r="E88" s="628">
        <v>284.53512999999998</v>
      </c>
      <c r="F88" s="634">
        <f t="shared" si="5"/>
        <v>93.290206557377047</v>
      </c>
      <c r="G88" s="669" t="s">
        <v>1578</v>
      </c>
      <c r="H88" s="631" t="s">
        <v>1661</v>
      </c>
    </row>
    <row r="89" spans="1:12" s="588" customFormat="1" ht="99.95" customHeight="1" x14ac:dyDescent="0.2">
      <c r="A89" s="626">
        <f t="shared" si="6"/>
        <v>69</v>
      </c>
      <c r="B89" s="627" t="s">
        <v>1662</v>
      </c>
      <c r="C89" s="628">
        <v>0</v>
      </c>
      <c r="D89" s="628">
        <v>200</v>
      </c>
      <c r="E89" s="628">
        <v>0</v>
      </c>
      <c r="F89" s="629">
        <f t="shared" si="5"/>
        <v>0</v>
      </c>
      <c r="G89" s="669" t="s">
        <v>1578</v>
      </c>
      <c r="H89" s="631" t="s">
        <v>1663</v>
      </c>
    </row>
    <row r="90" spans="1:12" s="588" customFormat="1" ht="89.45" customHeight="1" x14ac:dyDescent="0.2">
      <c r="A90" s="626">
        <f t="shared" si="6"/>
        <v>70</v>
      </c>
      <c r="B90" s="627" t="s">
        <v>1664</v>
      </c>
      <c r="C90" s="628">
        <v>0</v>
      </c>
      <c r="D90" s="628">
        <v>67</v>
      </c>
      <c r="E90" s="628">
        <v>0</v>
      </c>
      <c r="F90" s="629">
        <f t="shared" si="5"/>
        <v>0</v>
      </c>
      <c r="G90" s="669" t="s">
        <v>1578</v>
      </c>
      <c r="H90" s="631" t="s">
        <v>1665</v>
      </c>
    </row>
    <row r="91" spans="1:12" s="588" customFormat="1" ht="67.5" customHeight="1" x14ac:dyDescent="0.2">
      <c r="A91" s="626">
        <f t="shared" si="6"/>
        <v>71</v>
      </c>
      <c r="B91" s="627" t="s">
        <v>1666</v>
      </c>
      <c r="C91" s="628">
        <v>0</v>
      </c>
      <c r="D91" s="628">
        <v>2624</v>
      </c>
      <c r="E91" s="628">
        <v>0</v>
      </c>
      <c r="F91" s="629">
        <f t="shared" si="5"/>
        <v>0</v>
      </c>
      <c r="G91" s="669" t="s">
        <v>1578</v>
      </c>
      <c r="H91" s="631" t="s">
        <v>1667</v>
      </c>
    </row>
    <row r="92" spans="1:12" s="588" customFormat="1" ht="34.5" customHeight="1" x14ac:dyDescent="0.2">
      <c r="A92" s="626">
        <f t="shared" si="6"/>
        <v>72</v>
      </c>
      <c r="B92" s="627" t="s">
        <v>1668</v>
      </c>
      <c r="C92" s="628">
        <v>33000</v>
      </c>
      <c r="D92" s="628">
        <v>33000</v>
      </c>
      <c r="E92" s="628">
        <v>33000</v>
      </c>
      <c r="F92" s="629">
        <f t="shared" si="5"/>
        <v>100</v>
      </c>
      <c r="G92" s="669" t="s">
        <v>1572</v>
      </c>
      <c r="H92" s="631" t="s">
        <v>1096</v>
      </c>
    </row>
    <row r="93" spans="1:12" s="588" customFormat="1" ht="13.5" customHeight="1" thickBot="1" x14ac:dyDescent="0.25">
      <c r="A93" s="1176" t="s">
        <v>463</v>
      </c>
      <c r="B93" s="1177"/>
      <c r="C93" s="648">
        <f>SUM(C69:C92)</f>
        <v>706903</v>
      </c>
      <c r="D93" s="648">
        <f>SUM(D69:D92)</f>
        <v>704596.49</v>
      </c>
      <c r="E93" s="648">
        <f>SUM(E69:E92)</f>
        <v>670259.52682999987</v>
      </c>
      <c r="F93" s="672">
        <f t="shared" si="5"/>
        <v>95.126719525667795</v>
      </c>
      <c r="G93" s="650"/>
      <c r="H93" s="676"/>
    </row>
    <row r="94" spans="1:12" s="681" customFormat="1" x14ac:dyDescent="0.2">
      <c r="A94" s="589"/>
      <c r="B94" s="677"/>
      <c r="C94" s="589"/>
      <c r="D94" s="589"/>
      <c r="E94" s="589"/>
      <c r="F94" s="678"/>
      <c r="G94" s="679"/>
      <c r="H94" s="680"/>
      <c r="I94" s="605"/>
      <c r="J94" s="605"/>
      <c r="K94" s="605"/>
      <c r="L94" s="605"/>
    </row>
  </sheetData>
  <mergeCells count="11">
    <mergeCell ref="A8:B8"/>
    <mergeCell ref="A1:H1"/>
    <mergeCell ref="A4:B4"/>
    <mergeCell ref="A5:B5"/>
    <mergeCell ref="A6:B6"/>
    <mergeCell ref="A7:B7"/>
    <mergeCell ref="A9:B9"/>
    <mergeCell ref="A43:B43"/>
    <mergeCell ref="A50:B50"/>
    <mergeCell ref="A67:B67"/>
    <mergeCell ref="A93:B93"/>
  </mergeCells>
  <printOptions horizontalCentered="1"/>
  <pageMargins left="0.31496062992125984" right="0.31496062992125984" top="0.51181102362204722" bottom="0.43307086614173229" header="0.31496062992125984" footer="0.23622047244094491"/>
  <pageSetup paperSize="9" scale="96" firstPageNumber="255" fitToHeight="0" orientation="landscape" useFirstPageNumber="1" r:id="rId1"/>
  <headerFooter>
    <oddHeader>&amp;L&amp;"Tahoma,Kurzíva"&amp;9Závěrečný účet za rok 2019&amp;R&amp;"Tahoma,Kurzíva"&amp;9Tabulka č. 8</oddHeader>
    <oddFooter>&amp;C&amp;"Tahoma,Obyčejné"&amp;10&amp;P</oddFooter>
  </headerFooter>
  <rowBreaks count="1" manualBreakCount="1">
    <brk id="50"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5A9EA-A07E-467F-896B-185EFEF76476}">
  <sheetPr>
    <pageSetUpPr fitToPage="1"/>
  </sheetPr>
  <dimension ref="A1:J61"/>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0" s="461" customFormat="1" ht="18" customHeight="1" x14ac:dyDescent="0.2">
      <c r="A1" s="1180" t="s">
        <v>1669</v>
      </c>
      <c r="B1" s="1180"/>
      <c r="C1" s="1180"/>
      <c r="D1" s="1180"/>
      <c r="E1" s="1180"/>
      <c r="F1" s="1180"/>
      <c r="G1" s="1180"/>
      <c r="H1" s="1180"/>
    </row>
    <row r="2" spans="1:10" ht="12" customHeight="1" x14ac:dyDescent="0.2"/>
    <row r="3" spans="1:10" ht="12" customHeight="1" thickBot="1" x14ac:dyDescent="0.2">
      <c r="A3" s="472"/>
      <c r="F3" s="592" t="s">
        <v>1559</v>
      </c>
    </row>
    <row r="4" spans="1:10" ht="23.45" customHeight="1" x14ac:dyDescent="0.2">
      <c r="A4" s="1181"/>
      <c r="B4" s="1182"/>
      <c r="C4" s="593" t="s">
        <v>1560</v>
      </c>
      <c r="D4" s="593" t="s">
        <v>1561</v>
      </c>
      <c r="E4" s="593" t="s">
        <v>1562</v>
      </c>
      <c r="F4" s="682" t="s">
        <v>406</v>
      </c>
      <c r="G4" s="683"/>
      <c r="H4" s="684"/>
    </row>
    <row r="5" spans="1:10" ht="12.95" customHeight="1" x14ac:dyDescent="0.2">
      <c r="A5" s="1178" t="s">
        <v>1563</v>
      </c>
      <c r="B5" s="1179"/>
      <c r="C5" s="474">
        <f>C41</f>
        <v>162723</v>
      </c>
      <c r="D5" s="474">
        <f>D41</f>
        <v>210035.32000000004</v>
      </c>
      <c r="E5" s="474">
        <f>E41</f>
        <v>160134.92482000001</v>
      </c>
      <c r="F5" s="598">
        <f>E5/D5*100</f>
        <v>76.24190294280028</v>
      </c>
      <c r="G5" s="679"/>
      <c r="H5" s="680"/>
    </row>
    <row r="6" spans="1:10" ht="12.95" customHeight="1" x14ac:dyDescent="0.2">
      <c r="A6" s="1178" t="s">
        <v>1565</v>
      </c>
      <c r="B6" s="1179"/>
      <c r="C6" s="475">
        <f>C52</f>
        <v>42603</v>
      </c>
      <c r="D6" s="475">
        <f>D52</f>
        <v>45817.670000000006</v>
      </c>
      <c r="E6" s="475">
        <f>E52</f>
        <v>41112.874730000003</v>
      </c>
      <c r="F6" s="598">
        <f>E6/D6*100</f>
        <v>89.731482919144511</v>
      </c>
      <c r="G6" s="679"/>
      <c r="H6" s="680"/>
    </row>
    <row r="7" spans="1:10" ht="12.95" customHeight="1" x14ac:dyDescent="0.2">
      <c r="A7" s="1178" t="s">
        <v>1566</v>
      </c>
      <c r="B7" s="1179"/>
      <c r="C7" s="475">
        <f>C60</f>
        <v>7532</v>
      </c>
      <c r="D7" s="475">
        <f>D60</f>
        <v>12975.82</v>
      </c>
      <c r="E7" s="475">
        <f>E60</f>
        <v>9932.5761000000002</v>
      </c>
      <c r="F7" s="598">
        <f>E7/D7*100</f>
        <v>76.546808602462121</v>
      </c>
      <c r="G7" s="679"/>
      <c r="H7" s="680"/>
    </row>
    <row r="8" spans="1:10" s="472" customFormat="1" ht="13.5" customHeight="1" thickBot="1" x14ac:dyDescent="0.25">
      <c r="A8" s="1174" t="s">
        <v>463</v>
      </c>
      <c r="B8" s="1175"/>
      <c r="C8" s="601">
        <f>SUM(C5:C7)</f>
        <v>212858</v>
      </c>
      <c r="D8" s="601">
        <f>SUM(D5:D7)</f>
        <v>268828.81000000006</v>
      </c>
      <c r="E8" s="601">
        <f>SUM(E5:E7)</f>
        <v>211180.37565000003</v>
      </c>
      <c r="F8" s="603">
        <f>E8/D8*100</f>
        <v>78.555708240496998</v>
      </c>
      <c r="G8" s="679"/>
      <c r="H8" s="680"/>
    </row>
    <row r="9" spans="1:10" s="607" customFormat="1" ht="10.5" customHeight="1" x14ac:dyDescent="0.2">
      <c r="A9" s="472"/>
      <c r="B9" s="604"/>
      <c r="C9" s="605"/>
      <c r="D9" s="605"/>
      <c r="E9" s="605"/>
      <c r="F9" s="606"/>
      <c r="G9" s="587"/>
      <c r="H9" s="591"/>
      <c r="I9" s="472"/>
      <c r="J9" s="472"/>
    </row>
    <row r="10" spans="1:10" s="607" customFormat="1" ht="10.5" customHeight="1" x14ac:dyDescent="0.2">
      <c r="A10" s="472"/>
      <c r="B10" s="604"/>
      <c r="C10" s="605"/>
      <c r="D10" s="605"/>
      <c r="E10" s="605"/>
      <c r="F10" s="606"/>
      <c r="G10" s="587"/>
      <c r="H10" s="591"/>
      <c r="I10" s="472"/>
      <c r="J10" s="472"/>
    </row>
    <row r="11" spans="1:10" s="607" customFormat="1" ht="10.5" customHeight="1" thickBot="1" x14ac:dyDescent="0.2">
      <c r="A11" s="472"/>
      <c r="B11" s="604"/>
      <c r="C11" s="605"/>
      <c r="D11" s="605"/>
      <c r="E11" s="605"/>
      <c r="F11" s="606"/>
      <c r="G11" s="587"/>
      <c r="H11" s="592" t="s">
        <v>1559</v>
      </c>
      <c r="I11" s="472"/>
      <c r="J11" s="472"/>
    </row>
    <row r="12" spans="1:10" ht="28.5" customHeight="1" thickBot="1" x14ac:dyDescent="0.25">
      <c r="A12" s="608" t="s">
        <v>1567</v>
      </c>
      <c r="B12" s="609" t="s">
        <v>1067</v>
      </c>
      <c r="C12" s="610" t="s">
        <v>1560</v>
      </c>
      <c r="D12" s="610" t="s">
        <v>1561</v>
      </c>
      <c r="E12" s="610" t="s">
        <v>1562</v>
      </c>
      <c r="F12" s="610" t="s">
        <v>406</v>
      </c>
      <c r="G12" s="610" t="s">
        <v>1568</v>
      </c>
      <c r="H12" s="611" t="s">
        <v>1569</v>
      </c>
    </row>
    <row r="13" spans="1:10" ht="15" customHeight="1" thickBot="1" x14ac:dyDescent="0.2">
      <c r="A13" s="685" t="s">
        <v>1570</v>
      </c>
      <c r="B13" s="613"/>
      <c r="C13" s="614"/>
      <c r="D13" s="614"/>
      <c r="E13" s="615"/>
      <c r="F13" s="616"/>
      <c r="G13" s="617"/>
      <c r="H13" s="618"/>
    </row>
    <row r="14" spans="1:10" s="588" customFormat="1" ht="21" x14ac:dyDescent="0.2">
      <c r="A14" s="686">
        <v>1</v>
      </c>
      <c r="B14" s="627" t="s">
        <v>1670</v>
      </c>
      <c r="C14" s="628">
        <v>4000</v>
      </c>
      <c r="D14" s="628">
        <v>9402.4999999999982</v>
      </c>
      <c r="E14" s="628">
        <v>9367.3059399999966</v>
      </c>
      <c r="F14" s="687">
        <f t="shared" ref="F14:F41" si="0">E14/D14*100</f>
        <v>99.625694655676668</v>
      </c>
      <c r="G14" s="624" t="s">
        <v>1572</v>
      </c>
      <c r="H14" s="688" t="s">
        <v>70</v>
      </c>
    </row>
    <row r="15" spans="1:10" s="588" customFormat="1" ht="34.5" customHeight="1" x14ac:dyDescent="0.2">
      <c r="A15" s="689">
        <f>A14+1</f>
        <v>2</v>
      </c>
      <c r="B15" s="627" t="s">
        <v>510</v>
      </c>
      <c r="C15" s="628">
        <v>17000</v>
      </c>
      <c r="D15" s="628">
        <v>17000</v>
      </c>
      <c r="E15" s="628">
        <v>17000</v>
      </c>
      <c r="F15" s="634">
        <f t="shared" si="0"/>
        <v>100</v>
      </c>
      <c r="G15" s="630" t="s">
        <v>1572</v>
      </c>
      <c r="H15" s="690" t="s">
        <v>70</v>
      </c>
    </row>
    <row r="16" spans="1:10" s="588" customFormat="1" ht="67.5" customHeight="1" x14ac:dyDescent="0.2">
      <c r="A16" s="689">
        <f t="shared" ref="A16:A40" si="1">A15+1</f>
        <v>3</v>
      </c>
      <c r="B16" s="627" t="s">
        <v>1671</v>
      </c>
      <c r="C16" s="628">
        <v>13993</v>
      </c>
      <c r="D16" s="628">
        <v>13807.6</v>
      </c>
      <c r="E16" s="628">
        <v>5771.7000000000007</v>
      </c>
      <c r="F16" s="629">
        <f t="shared" si="0"/>
        <v>41.800892262232395</v>
      </c>
      <c r="G16" s="630" t="s">
        <v>1572</v>
      </c>
      <c r="H16" s="691" t="s">
        <v>1672</v>
      </c>
    </row>
    <row r="17" spans="1:10" s="588" customFormat="1" ht="52.5" x14ac:dyDescent="0.2">
      <c r="A17" s="689">
        <f t="shared" si="1"/>
        <v>4</v>
      </c>
      <c r="B17" s="627" t="s">
        <v>1673</v>
      </c>
      <c r="C17" s="628">
        <v>160</v>
      </c>
      <c r="D17" s="628">
        <v>196.66</v>
      </c>
      <c r="E17" s="628">
        <v>150.65028000000001</v>
      </c>
      <c r="F17" s="629">
        <f t="shared" si="0"/>
        <v>76.604434048611822</v>
      </c>
      <c r="G17" s="630" t="s">
        <v>1572</v>
      </c>
      <c r="H17" s="691" t="s">
        <v>1674</v>
      </c>
    </row>
    <row r="18" spans="1:10" s="588" customFormat="1" ht="67.5" customHeight="1" x14ac:dyDescent="0.2">
      <c r="A18" s="689">
        <f t="shared" si="1"/>
        <v>5</v>
      </c>
      <c r="B18" s="627" t="s">
        <v>1675</v>
      </c>
      <c r="C18" s="628">
        <v>175</v>
      </c>
      <c r="D18" s="628">
        <v>175</v>
      </c>
      <c r="E18" s="628">
        <v>95.158000000000001</v>
      </c>
      <c r="F18" s="629">
        <f t="shared" si="0"/>
        <v>54.376000000000005</v>
      </c>
      <c r="G18" s="630" t="s">
        <v>1572</v>
      </c>
      <c r="H18" s="691" t="s">
        <v>1676</v>
      </c>
    </row>
    <row r="19" spans="1:10" s="588" customFormat="1" ht="24" customHeight="1" x14ac:dyDescent="0.2">
      <c r="A19" s="689">
        <f t="shared" si="1"/>
        <v>6</v>
      </c>
      <c r="B19" s="627" t="s">
        <v>500</v>
      </c>
      <c r="C19" s="628">
        <v>1150</v>
      </c>
      <c r="D19" s="628">
        <v>1150</v>
      </c>
      <c r="E19" s="628">
        <v>1150</v>
      </c>
      <c r="F19" s="629">
        <f t="shared" si="0"/>
        <v>100</v>
      </c>
      <c r="G19" s="630" t="s">
        <v>1572</v>
      </c>
      <c r="H19" s="691" t="s">
        <v>70</v>
      </c>
    </row>
    <row r="20" spans="1:10" s="588" customFormat="1" ht="84" x14ac:dyDescent="0.2">
      <c r="A20" s="689">
        <f t="shared" si="1"/>
        <v>7</v>
      </c>
      <c r="B20" s="627" t="s">
        <v>1677</v>
      </c>
      <c r="C20" s="628">
        <v>18789</v>
      </c>
      <c r="D20" s="628">
        <v>18536.03</v>
      </c>
      <c r="E20" s="628">
        <v>17964.193200000002</v>
      </c>
      <c r="F20" s="634">
        <f t="shared" si="0"/>
        <v>96.914998519100379</v>
      </c>
      <c r="G20" s="692" t="s">
        <v>1572</v>
      </c>
      <c r="H20" s="691" t="s">
        <v>1678</v>
      </c>
    </row>
    <row r="21" spans="1:10" s="693" customFormat="1" ht="67.5" customHeight="1" x14ac:dyDescent="0.2">
      <c r="A21" s="689">
        <f t="shared" si="1"/>
        <v>8</v>
      </c>
      <c r="B21" s="627" t="s">
        <v>1679</v>
      </c>
      <c r="C21" s="628">
        <v>26253</v>
      </c>
      <c r="D21" s="628">
        <v>25976.739999999998</v>
      </c>
      <c r="E21" s="628">
        <v>15001.760279999999</v>
      </c>
      <c r="F21" s="629">
        <f t="shared" si="0"/>
        <v>57.750742702894975</v>
      </c>
      <c r="G21" s="692" t="s">
        <v>1572</v>
      </c>
      <c r="H21" s="690" t="s">
        <v>1680</v>
      </c>
      <c r="I21" s="444"/>
      <c r="J21" s="588"/>
    </row>
    <row r="22" spans="1:10" s="693" customFormat="1" ht="24" customHeight="1" x14ac:dyDescent="0.2">
      <c r="A22" s="689">
        <f t="shared" si="1"/>
        <v>9</v>
      </c>
      <c r="B22" s="627" t="s">
        <v>1681</v>
      </c>
      <c r="C22" s="628">
        <v>20850</v>
      </c>
      <c r="D22" s="628">
        <v>20850</v>
      </c>
      <c r="E22" s="628">
        <v>20850</v>
      </c>
      <c r="F22" s="629">
        <f t="shared" si="0"/>
        <v>100</v>
      </c>
      <c r="G22" s="692" t="s">
        <v>1572</v>
      </c>
      <c r="H22" s="690" t="s">
        <v>70</v>
      </c>
      <c r="I22" s="588"/>
      <c r="J22" s="588"/>
    </row>
    <row r="23" spans="1:10" s="693" customFormat="1" ht="128.44999999999999" customHeight="1" x14ac:dyDescent="0.2">
      <c r="A23" s="689">
        <f t="shared" si="1"/>
        <v>10</v>
      </c>
      <c r="B23" s="627" t="s">
        <v>512</v>
      </c>
      <c r="C23" s="628">
        <v>28200</v>
      </c>
      <c r="D23" s="628">
        <v>47688.61</v>
      </c>
      <c r="E23" s="628">
        <v>32628.269550000001</v>
      </c>
      <c r="F23" s="629">
        <f t="shared" si="0"/>
        <v>68.419418284575713</v>
      </c>
      <c r="G23" s="692" t="s">
        <v>1572</v>
      </c>
      <c r="H23" s="691" t="s">
        <v>1682</v>
      </c>
      <c r="I23" s="588"/>
      <c r="J23" s="588"/>
    </row>
    <row r="24" spans="1:10" s="693" customFormat="1" ht="12.95" customHeight="1" x14ac:dyDescent="0.2">
      <c r="A24" s="689">
        <f t="shared" si="1"/>
        <v>11</v>
      </c>
      <c r="B24" s="627" t="s">
        <v>496</v>
      </c>
      <c r="C24" s="628">
        <v>2000</v>
      </c>
      <c r="D24" s="628">
        <v>2000</v>
      </c>
      <c r="E24" s="628">
        <v>2000</v>
      </c>
      <c r="F24" s="629">
        <f t="shared" si="0"/>
        <v>100</v>
      </c>
      <c r="G24" s="692" t="s">
        <v>1572</v>
      </c>
      <c r="H24" s="691" t="s">
        <v>70</v>
      </c>
      <c r="I24" s="588"/>
      <c r="J24" s="588"/>
    </row>
    <row r="25" spans="1:10" s="693" customFormat="1" ht="45" customHeight="1" x14ac:dyDescent="0.2">
      <c r="A25" s="689">
        <f t="shared" si="1"/>
        <v>12</v>
      </c>
      <c r="B25" s="627" t="s">
        <v>1683</v>
      </c>
      <c r="C25" s="628">
        <v>50</v>
      </c>
      <c r="D25" s="628">
        <v>0</v>
      </c>
      <c r="E25" s="628">
        <v>0</v>
      </c>
      <c r="F25" s="629" t="s">
        <v>204</v>
      </c>
      <c r="G25" s="630" t="s">
        <v>1572</v>
      </c>
      <c r="H25" s="637" t="s">
        <v>1684</v>
      </c>
      <c r="I25" s="588"/>
      <c r="J25" s="588"/>
    </row>
    <row r="26" spans="1:10" s="693" customFormat="1" ht="57" customHeight="1" x14ac:dyDescent="0.2">
      <c r="A26" s="689">
        <f t="shared" si="1"/>
        <v>13</v>
      </c>
      <c r="B26" s="627" t="s">
        <v>1685</v>
      </c>
      <c r="C26" s="628">
        <v>520</v>
      </c>
      <c r="D26" s="628">
        <v>520</v>
      </c>
      <c r="E26" s="628">
        <v>184.98448999999999</v>
      </c>
      <c r="F26" s="629">
        <f t="shared" si="0"/>
        <v>35.573940384615383</v>
      </c>
      <c r="G26" s="630" t="s">
        <v>1572</v>
      </c>
      <c r="H26" s="631" t="s">
        <v>1686</v>
      </c>
      <c r="I26" s="588"/>
      <c r="J26" s="588"/>
    </row>
    <row r="27" spans="1:10" s="588" customFormat="1" ht="24" customHeight="1" x14ac:dyDescent="0.2">
      <c r="A27" s="689">
        <f t="shared" si="1"/>
        <v>14</v>
      </c>
      <c r="B27" s="627" t="s">
        <v>1687</v>
      </c>
      <c r="C27" s="628">
        <v>2573</v>
      </c>
      <c r="D27" s="628">
        <v>2573</v>
      </c>
      <c r="E27" s="628">
        <v>2573</v>
      </c>
      <c r="F27" s="629">
        <f t="shared" si="0"/>
        <v>100</v>
      </c>
      <c r="G27" s="692" t="s">
        <v>1572</v>
      </c>
      <c r="H27" s="631" t="s">
        <v>70</v>
      </c>
    </row>
    <row r="28" spans="1:10" s="693" customFormat="1" ht="78" customHeight="1" x14ac:dyDescent="0.2">
      <c r="A28" s="689">
        <f t="shared" si="1"/>
        <v>15</v>
      </c>
      <c r="B28" s="627" t="s">
        <v>1688</v>
      </c>
      <c r="C28" s="628">
        <v>2530</v>
      </c>
      <c r="D28" s="628">
        <v>2172.7599999999998</v>
      </c>
      <c r="E28" s="628">
        <v>2048.4913999999999</v>
      </c>
      <c r="F28" s="629">
        <f t="shared" si="0"/>
        <v>94.280610835987417</v>
      </c>
      <c r="G28" s="692" t="s">
        <v>1572</v>
      </c>
      <c r="H28" s="637" t="s">
        <v>1689</v>
      </c>
      <c r="I28" s="588"/>
      <c r="J28" s="588"/>
    </row>
    <row r="29" spans="1:10" s="588" customFormat="1" ht="34.5" customHeight="1" x14ac:dyDescent="0.2">
      <c r="A29" s="689">
        <f t="shared" si="1"/>
        <v>16</v>
      </c>
      <c r="B29" s="694" t="s">
        <v>1690</v>
      </c>
      <c r="C29" s="628">
        <v>500</v>
      </c>
      <c r="D29" s="628">
        <v>0</v>
      </c>
      <c r="E29" s="628">
        <v>0</v>
      </c>
      <c r="F29" s="629" t="s">
        <v>204</v>
      </c>
      <c r="G29" s="692" t="s">
        <v>1572</v>
      </c>
      <c r="H29" s="631" t="s">
        <v>1691</v>
      </c>
    </row>
    <row r="30" spans="1:10" s="693" customFormat="1" ht="45" customHeight="1" x14ac:dyDescent="0.2">
      <c r="A30" s="689">
        <f t="shared" si="1"/>
        <v>17</v>
      </c>
      <c r="B30" s="694" t="s">
        <v>498</v>
      </c>
      <c r="C30" s="628">
        <v>18000</v>
      </c>
      <c r="D30" s="628">
        <v>18000</v>
      </c>
      <c r="E30" s="628">
        <v>5034.3476200000005</v>
      </c>
      <c r="F30" s="634">
        <f t="shared" si="0"/>
        <v>27.96859788888889</v>
      </c>
      <c r="G30" s="692" t="s">
        <v>1578</v>
      </c>
      <c r="H30" s="631" t="s">
        <v>1692</v>
      </c>
      <c r="I30" s="588"/>
      <c r="J30" s="588"/>
    </row>
    <row r="31" spans="1:10" s="693" customFormat="1" ht="24" customHeight="1" x14ac:dyDescent="0.2">
      <c r="A31" s="689">
        <f t="shared" si="1"/>
        <v>18</v>
      </c>
      <c r="B31" s="694" t="s">
        <v>1693</v>
      </c>
      <c r="C31" s="628">
        <v>0</v>
      </c>
      <c r="D31" s="628">
        <v>20000</v>
      </c>
      <c r="E31" s="628">
        <v>20000</v>
      </c>
      <c r="F31" s="629">
        <f t="shared" si="0"/>
        <v>100</v>
      </c>
      <c r="G31" s="692" t="s">
        <v>1578</v>
      </c>
      <c r="H31" s="631" t="s">
        <v>70</v>
      </c>
      <c r="I31" s="588"/>
      <c r="J31" s="588"/>
    </row>
    <row r="32" spans="1:10" s="588" customFormat="1" ht="24" customHeight="1" x14ac:dyDescent="0.2">
      <c r="A32" s="689">
        <f t="shared" si="1"/>
        <v>19</v>
      </c>
      <c r="B32" s="695" t="s">
        <v>570</v>
      </c>
      <c r="C32" s="628">
        <v>5780</v>
      </c>
      <c r="D32" s="628">
        <v>5703</v>
      </c>
      <c r="E32" s="628">
        <v>5702.9314800000002</v>
      </c>
      <c r="F32" s="629">
        <f t="shared" si="0"/>
        <v>99.998798527090997</v>
      </c>
      <c r="G32" s="692" t="s">
        <v>1572</v>
      </c>
      <c r="H32" s="631" t="s">
        <v>70</v>
      </c>
    </row>
    <row r="33" spans="1:8" s="588" customFormat="1" ht="45" customHeight="1" x14ac:dyDescent="0.2">
      <c r="A33" s="689">
        <f t="shared" si="1"/>
        <v>20</v>
      </c>
      <c r="B33" s="696" t="s">
        <v>1694</v>
      </c>
      <c r="C33" s="645">
        <v>0</v>
      </c>
      <c r="D33" s="645">
        <v>500</v>
      </c>
      <c r="E33" s="645">
        <v>0</v>
      </c>
      <c r="F33" s="629">
        <f t="shared" si="0"/>
        <v>0</v>
      </c>
      <c r="G33" s="692" t="s">
        <v>1572</v>
      </c>
      <c r="H33" s="631" t="s">
        <v>1695</v>
      </c>
    </row>
    <row r="34" spans="1:8" s="588" customFormat="1" ht="63" x14ac:dyDescent="0.2">
      <c r="A34" s="689">
        <f t="shared" si="1"/>
        <v>21</v>
      </c>
      <c r="B34" s="642" t="s">
        <v>1696</v>
      </c>
      <c r="C34" s="645">
        <v>0</v>
      </c>
      <c r="D34" s="645">
        <v>1163.4199999999998</v>
      </c>
      <c r="E34" s="645">
        <v>0</v>
      </c>
      <c r="F34" s="629">
        <f t="shared" si="0"/>
        <v>0</v>
      </c>
      <c r="G34" s="692" t="s">
        <v>1572</v>
      </c>
      <c r="H34" s="691" t="s">
        <v>1697</v>
      </c>
    </row>
    <row r="35" spans="1:8" s="588" customFormat="1" ht="67.5" customHeight="1" x14ac:dyDescent="0.2">
      <c r="A35" s="689">
        <f t="shared" si="1"/>
        <v>22</v>
      </c>
      <c r="B35" s="696" t="s">
        <v>1698</v>
      </c>
      <c r="C35" s="645">
        <v>200</v>
      </c>
      <c r="D35" s="645">
        <v>400</v>
      </c>
      <c r="E35" s="645">
        <v>400</v>
      </c>
      <c r="F35" s="629">
        <f t="shared" si="0"/>
        <v>100</v>
      </c>
      <c r="G35" s="692" t="s">
        <v>1600</v>
      </c>
      <c r="H35" s="691" t="s">
        <v>70</v>
      </c>
    </row>
    <row r="36" spans="1:8" s="588" customFormat="1" ht="28.5" customHeight="1" x14ac:dyDescent="0.2">
      <c r="A36" s="689">
        <f t="shared" si="1"/>
        <v>23</v>
      </c>
      <c r="B36" s="696" t="s">
        <v>1699</v>
      </c>
      <c r="C36" s="645">
        <v>0</v>
      </c>
      <c r="D36" s="645">
        <v>1700</v>
      </c>
      <c r="E36" s="645">
        <v>1700</v>
      </c>
      <c r="F36" s="629">
        <f t="shared" si="0"/>
        <v>100</v>
      </c>
      <c r="G36" s="692" t="s">
        <v>1600</v>
      </c>
      <c r="H36" s="691" t="s">
        <v>70</v>
      </c>
    </row>
    <row r="37" spans="1:8" s="588" customFormat="1" ht="31.5" x14ac:dyDescent="0.2">
      <c r="A37" s="689">
        <f t="shared" si="1"/>
        <v>24</v>
      </c>
      <c r="B37" s="696" t="s">
        <v>1700</v>
      </c>
      <c r="C37" s="645">
        <v>0</v>
      </c>
      <c r="D37" s="645">
        <v>200</v>
      </c>
      <c r="E37" s="645">
        <v>200</v>
      </c>
      <c r="F37" s="629">
        <f t="shared" si="0"/>
        <v>100</v>
      </c>
      <c r="G37" s="692" t="s">
        <v>1600</v>
      </c>
      <c r="H37" s="691" t="s">
        <v>70</v>
      </c>
    </row>
    <row r="38" spans="1:8" s="588" customFormat="1" ht="31.5" x14ac:dyDescent="0.2">
      <c r="A38" s="689">
        <f t="shared" si="1"/>
        <v>25</v>
      </c>
      <c r="B38" s="696" t="s">
        <v>1701</v>
      </c>
      <c r="C38" s="645">
        <v>0</v>
      </c>
      <c r="D38" s="645">
        <v>50</v>
      </c>
      <c r="E38" s="645">
        <v>50</v>
      </c>
      <c r="F38" s="629">
        <f t="shared" si="0"/>
        <v>100</v>
      </c>
      <c r="G38" s="692" t="s">
        <v>1600</v>
      </c>
      <c r="H38" s="691" t="s">
        <v>70</v>
      </c>
    </row>
    <row r="39" spans="1:8" s="588" customFormat="1" ht="24" customHeight="1" x14ac:dyDescent="0.2">
      <c r="A39" s="689">
        <f t="shared" si="1"/>
        <v>26</v>
      </c>
      <c r="B39" s="696" t="s">
        <v>1702</v>
      </c>
      <c r="C39" s="645">
        <v>0</v>
      </c>
      <c r="D39" s="645">
        <v>200</v>
      </c>
      <c r="E39" s="645">
        <v>200</v>
      </c>
      <c r="F39" s="629">
        <f t="shared" si="0"/>
        <v>100</v>
      </c>
      <c r="G39" s="692" t="s">
        <v>1600</v>
      </c>
      <c r="H39" s="691" t="s">
        <v>70</v>
      </c>
    </row>
    <row r="40" spans="1:8" s="588" customFormat="1" ht="34.5" customHeight="1" x14ac:dyDescent="0.2">
      <c r="A40" s="689">
        <f t="shared" si="1"/>
        <v>27</v>
      </c>
      <c r="B40" s="696" t="s">
        <v>1703</v>
      </c>
      <c r="C40" s="645">
        <v>0</v>
      </c>
      <c r="D40" s="645">
        <v>70</v>
      </c>
      <c r="E40" s="645">
        <v>62.132579999999997</v>
      </c>
      <c r="F40" s="629">
        <f t="shared" si="0"/>
        <v>88.760828571428561</v>
      </c>
      <c r="G40" s="692" t="s">
        <v>1600</v>
      </c>
      <c r="H40" s="691" t="s">
        <v>1704</v>
      </c>
    </row>
    <row r="41" spans="1:8" s="604" customFormat="1" ht="13.5" customHeight="1" thickBot="1" x14ac:dyDescent="0.25">
      <c r="A41" s="1176" t="s">
        <v>463</v>
      </c>
      <c r="B41" s="1177"/>
      <c r="C41" s="648">
        <f>SUM(C14:C40)</f>
        <v>162723</v>
      </c>
      <c r="D41" s="648">
        <f>SUM(D14:D40)</f>
        <v>210035.32000000004</v>
      </c>
      <c r="E41" s="648">
        <f>SUM(E14:E40)</f>
        <v>160134.92482000001</v>
      </c>
      <c r="F41" s="649">
        <f t="shared" si="0"/>
        <v>76.24190294280028</v>
      </c>
      <c r="G41" s="650"/>
      <c r="H41" s="697"/>
    </row>
    <row r="42" spans="1:8" ht="18" customHeight="1" thickBot="1" x14ac:dyDescent="0.2">
      <c r="A42" s="698" t="s">
        <v>1621</v>
      </c>
      <c r="B42" s="662"/>
      <c r="C42" s="663"/>
      <c r="D42" s="663"/>
      <c r="E42" s="664"/>
      <c r="F42" s="665"/>
      <c r="G42" s="699"/>
      <c r="H42" s="700"/>
    </row>
    <row r="43" spans="1:8" s="588" customFormat="1" ht="115.5" x14ac:dyDescent="0.2">
      <c r="A43" s="686">
        <f>A40+1</f>
        <v>28</v>
      </c>
      <c r="B43" s="621" t="s">
        <v>1110</v>
      </c>
      <c r="C43" s="622">
        <v>1882</v>
      </c>
      <c r="D43" s="622">
        <v>2132.4899999999998</v>
      </c>
      <c r="E43" s="622">
        <v>368.9837</v>
      </c>
      <c r="F43" s="623">
        <f t="shared" ref="F43:F52" si="2">E43/D43*100</f>
        <v>17.302951010321269</v>
      </c>
      <c r="G43" s="701" t="s">
        <v>1578</v>
      </c>
      <c r="H43" s="702" t="s">
        <v>1705</v>
      </c>
    </row>
    <row r="44" spans="1:8" s="588" customFormat="1" ht="24" customHeight="1" x14ac:dyDescent="0.2">
      <c r="A44" s="689">
        <f t="shared" ref="A44:A51" si="3">A43+1</f>
        <v>29</v>
      </c>
      <c r="B44" s="627" t="s">
        <v>1111</v>
      </c>
      <c r="C44" s="628">
        <v>0</v>
      </c>
      <c r="D44" s="628">
        <v>38.67</v>
      </c>
      <c r="E44" s="628">
        <v>38.67</v>
      </c>
      <c r="F44" s="629">
        <f t="shared" si="2"/>
        <v>100</v>
      </c>
      <c r="G44" s="669" t="s">
        <v>1572</v>
      </c>
      <c r="H44" s="690" t="s">
        <v>70</v>
      </c>
    </row>
    <row r="45" spans="1:8" s="588" customFormat="1" ht="45" customHeight="1" x14ac:dyDescent="0.2">
      <c r="A45" s="689">
        <f t="shared" si="3"/>
        <v>30</v>
      </c>
      <c r="B45" s="627" t="s">
        <v>1706</v>
      </c>
      <c r="C45" s="628">
        <v>1700</v>
      </c>
      <c r="D45" s="628">
        <v>0</v>
      </c>
      <c r="E45" s="628">
        <v>0</v>
      </c>
      <c r="F45" s="629" t="s">
        <v>204</v>
      </c>
      <c r="G45" s="669" t="s">
        <v>1572</v>
      </c>
      <c r="H45" s="637" t="s">
        <v>1707</v>
      </c>
    </row>
    <row r="46" spans="1:8" s="588" customFormat="1" ht="78" customHeight="1" x14ac:dyDescent="0.2">
      <c r="A46" s="689">
        <f t="shared" si="3"/>
        <v>31</v>
      </c>
      <c r="B46" s="627" t="s">
        <v>1112</v>
      </c>
      <c r="C46" s="628">
        <v>0</v>
      </c>
      <c r="D46" s="628">
        <v>310.2</v>
      </c>
      <c r="E46" s="628">
        <v>140.38399999999999</v>
      </c>
      <c r="F46" s="629">
        <f t="shared" si="2"/>
        <v>45.255963894261761</v>
      </c>
      <c r="G46" s="669" t="s">
        <v>1578</v>
      </c>
      <c r="H46" s="690" t="s">
        <v>1708</v>
      </c>
    </row>
    <row r="47" spans="1:8" s="588" customFormat="1" ht="12.95" customHeight="1" x14ac:dyDescent="0.2">
      <c r="A47" s="689">
        <f t="shared" si="3"/>
        <v>32</v>
      </c>
      <c r="B47" s="627" t="s">
        <v>1113</v>
      </c>
      <c r="C47" s="628">
        <v>23147</v>
      </c>
      <c r="D47" s="628">
        <v>24662.280000000002</v>
      </c>
      <c r="E47" s="628">
        <v>24660.612639999999</v>
      </c>
      <c r="F47" s="629">
        <f t="shared" si="2"/>
        <v>99.993239230111726</v>
      </c>
      <c r="G47" s="669" t="s">
        <v>1600</v>
      </c>
      <c r="H47" s="691" t="s">
        <v>70</v>
      </c>
    </row>
    <row r="48" spans="1:8" s="588" customFormat="1" ht="67.5" customHeight="1" x14ac:dyDescent="0.2">
      <c r="A48" s="689">
        <f t="shared" si="3"/>
        <v>33</v>
      </c>
      <c r="B48" s="627" t="s">
        <v>1709</v>
      </c>
      <c r="C48" s="628">
        <v>0</v>
      </c>
      <c r="D48" s="628">
        <v>555</v>
      </c>
      <c r="E48" s="628">
        <v>0</v>
      </c>
      <c r="F48" s="629">
        <f t="shared" si="2"/>
        <v>0</v>
      </c>
      <c r="G48" s="669" t="s">
        <v>1578</v>
      </c>
      <c r="H48" s="691" t="s">
        <v>1710</v>
      </c>
    </row>
    <row r="49" spans="1:10" s="588" customFormat="1" ht="94.5" x14ac:dyDescent="0.2">
      <c r="A49" s="689">
        <f t="shared" si="3"/>
        <v>34</v>
      </c>
      <c r="B49" s="627" t="s">
        <v>1115</v>
      </c>
      <c r="C49" s="628">
        <v>1850</v>
      </c>
      <c r="D49" s="628">
        <v>1850</v>
      </c>
      <c r="E49" s="628">
        <v>131.16399999999999</v>
      </c>
      <c r="F49" s="629">
        <f t="shared" si="2"/>
        <v>7.0899459459459457</v>
      </c>
      <c r="G49" s="669" t="s">
        <v>1578</v>
      </c>
      <c r="H49" s="690" t="s">
        <v>1711</v>
      </c>
    </row>
    <row r="50" spans="1:10" s="588" customFormat="1" ht="21" x14ac:dyDescent="0.2">
      <c r="A50" s="689">
        <f t="shared" si="3"/>
        <v>35</v>
      </c>
      <c r="B50" s="627" t="s">
        <v>1116</v>
      </c>
      <c r="C50" s="628">
        <v>14024</v>
      </c>
      <c r="D50" s="628">
        <v>14159.03</v>
      </c>
      <c r="E50" s="628">
        <v>14159.017320000003</v>
      </c>
      <c r="F50" s="629">
        <f t="shared" si="2"/>
        <v>99.999910445842701</v>
      </c>
      <c r="G50" s="669" t="s">
        <v>1600</v>
      </c>
      <c r="H50" s="691" t="s">
        <v>70</v>
      </c>
    </row>
    <row r="51" spans="1:10" s="588" customFormat="1" ht="78" customHeight="1" x14ac:dyDescent="0.2">
      <c r="A51" s="689">
        <f t="shared" si="3"/>
        <v>36</v>
      </c>
      <c r="B51" s="627" t="s">
        <v>1117</v>
      </c>
      <c r="C51" s="628">
        <v>0</v>
      </c>
      <c r="D51" s="628">
        <v>2110</v>
      </c>
      <c r="E51" s="628">
        <v>1614.0430699999999</v>
      </c>
      <c r="F51" s="629">
        <f t="shared" si="2"/>
        <v>76.49493222748815</v>
      </c>
      <c r="G51" s="669" t="s">
        <v>1578</v>
      </c>
      <c r="H51" s="691" t="s">
        <v>1712</v>
      </c>
    </row>
    <row r="52" spans="1:10" s="588" customFormat="1" ht="13.5" customHeight="1" thickBot="1" x14ac:dyDescent="0.25">
      <c r="A52" s="1176" t="s">
        <v>463</v>
      </c>
      <c r="B52" s="1177"/>
      <c r="C52" s="648">
        <f>SUM(C43:C51)</f>
        <v>42603</v>
      </c>
      <c r="D52" s="671">
        <f>SUM(D43:D51)</f>
        <v>45817.670000000006</v>
      </c>
      <c r="E52" s="671">
        <f>SUM(E43:E51)</f>
        <v>41112.874730000003</v>
      </c>
      <c r="F52" s="672">
        <f t="shared" si="2"/>
        <v>89.731482919144511</v>
      </c>
      <c r="G52" s="650"/>
      <c r="H52" s="676"/>
    </row>
    <row r="53" spans="1:10" ht="18" customHeight="1" thickBot="1" x14ac:dyDescent="0.2">
      <c r="A53" s="685" t="s">
        <v>1566</v>
      </c>
      <c r="B53" s="613"/>
      <c r="C53" s="614"/>
      <c r="D53" s="614"/>
      <c r="E53" s="615"/>
      <c r="F53" s="616"/>
      <c r="G53" s="617"/>
      <c r="H53" s="703"/>
    </row>
    <row r="54" spans="1:10" s="588" customFormat="1" ht="45" customHeight="1" x14ac:dyDescent="0.2">
      <c r="A54" s="686">
        <f>A51+1</f>
        <v>37</v>
      </c>
      <c r="B54" s="621" t="s">
        <v>1713</v>
      </c>
      <c r="C54" s="622">
        <v>0</v>
      </c>
      <c r="D54" s="622">
        <v>18.11</v>
      </c>
      <c r="E54" s="622">
        <v>0</v>
      </c>
      <c r="F54" s="623">
        <f t="shared" ref="F54:F60" si="4">E54/D54*100</f>
        <v>0</v>
      </c>
      <c r="G54" s="701" t="s">
        <v>1578</v>
      </c>
      <c r="H54" s="688" t="s">
        <v>1714</v>
      </c>
    </row>
    <row r="55" spans="1:10" s="588" customFormat="1" ht="45" customHeight="1" x14ac:dyDescent="0.2">
      <c r="A55" s="689">
        <f>A54+1</f>
        <v>38</v>
      </c>
      <c r="B55" s="627" t="s">
        <v>1715</v>
      </c>
      <c r="C55" s="628">
        <v>0</v>
      </c>
      <c r="D55" s="628">
        <v>18.11</v>
      </c>
      <c r="E55" s="628">
        <v>0</v>
      </c>
      <c r="F55" s="629">
        <f t="shared" si="4"/>
        <v>0</v>
      </c>
      <c r="G55" s="675" t="s">
        <v>1578</v>
      </c>
      <c r="H55" s="691" t="s">
        <v>1714</v>
      </c>
    </row>
    <row r="56" spans="1:10" s="588" customFormat="1" ht="63" x14ac:dyDescent="0.2">
      <c r="A56" s="689">
        <f>A55+1</f>
        <v>39</v>
      </c>
      <c r="B56" s="627" t="s">
        <v>1317</v>
      </c>
      <c r="C56" s="628">
        <v>0</v>
      </c>
      <c r="D56" s="628">
        <v>500</v>
      </c>
      <c r="E56" s="628">
        <v>54.321919999999999</v>
      </c>
      <c r="F56" s="629">
        <f t="shared" si="4"/>
        <v>10.864383999999999</v>
      </c>
      <c r="G56" s="675" t="s">
        <v>1578</v>
      </c>
      <c r="H56" s="691" t="s">
        <v>1716</v>
      </c>
    </row>
    <row r="57" spans="1:10" s="588" customFormat="1" ht="84" x14ac:dyDescent="0.2">
      <c r="A57" s="689">
        <f>A56+1</f>
        <v>40</v>
      </c>
      <c r="B57" s="627" t="s">
        <v>1717</v>
      </c>
      <c r="C57" s="628">
        <v>3685</v>
      </c>
      <c r="D57" s="628">
        <v>8604.24</v>
      </c>
      <c r="E57" s="628">
        <v>6577.8661900000006</v>
      </c>
      <c r="F57" s="629">
        <f t="shared" si="4"/>
        <v>76.449124966295699</v>
      </c>
      <c r="G57" s="675" t="s">
        <v>1578</v>
      </c>
      <c r="H57" s="631" t="s">
        <v>1718</v>
      </c>
    </row>
    <row r="58" spans="1:10" s="588" customFormat="1" ht="84" x14ac:dyDescent="0.2">
      <c r="A58" s="689">
        <f>A57+1</f>
        <v>41</v>
      </c>
      <c r="B58" s="627" t="s">
        <v>1719</v>
      </c>
      <c r="C58" s="628">
        <v>3847</v>
      </c>
      <c r="D58" s="628">
        <v>3827.5600000000004</v>
      </c>
      <c r="E58" s="628">
        <v>3292.62826</v>
      </c>
      <c r="F58" s="629">
        <f t="shared" si="4"/>
        <v>86.024210201799562</v>
      </c>
      <c r="G58" s="675" t="s">
        <v>1578</v>
      </c>
      <c r="H58" s="631" t="s">
        <v>1718</v>
      </c>
    </row>
    <row r="59" spans="1:10" s="588" customFormat="1" ht="24" customHeight="1" x14ac:dyDescent="0.2">
      <c r="A59" s="689">
        <f>A58+1</f>
        <v>42</v>
      </c>
      <c r="B59" s="627" t="s">
        <v>1720</v>
      </c>
      <c r="C59" s="628">
        <v>0</v>
      </c>
      <c r="D59" s="628">
        <v>7.8</v>
      </c>
      <c r="E59" s="628">
        <v>7.7597300000000011</v>
      </c>
      <c r="F59" s="629">
        <f t="shared" si="4"/>
        <v>99.483717948717967</v>
      </c>
      <c r="G59" s="669" t="s">
        <v>1600</v>
      </c>
      <c r="H59" s="691" t="s">
        <v>70</v>
      </c>
    </row>
    <row r="60" spans="1:10" s="588" customFormat="1" ht="13.5" customHeight="1" thickBot="1" x14ac:dyDescent="0.25">
      <c r="A60" s="1176" t="s">
        <v>463</v>
      </c>
      <c r="B60" s="1177"/>
      <c r="C60" s="648">
        <f>SUM(C54:C59)</f>
        <v>7532</v>
      </c>
      <c r="D60" s="648">
        <f>SUM(D54:D59)</f>
        <v>12975.82</v>
      </c>
      <c r="E60" s="648">
        <f>SUM(E54:E59)</f>
        <v>9932.5761000000002</v>
      </c>
      <c r="F60" s="672">
        <f t="shared" si="4"/>
        <v>76.546808602462121</v>
      </c>
      <c r="G60" s="650"/>
      <c r="H60" s="704"/>
    </row>
    <row r="61" spans="1:10" s="681" customFormat="1" x14ac:dyDescent="0.2">
      <c r="A61" s="589"/>
      <c r="B61" s="677"/>
      <c r="C61" s="589"/>
      <c r="D61" s="589"/>
      <c r="E61" s="589"/>
      <c r="F61" s="678"/>
      <c r="G61" s="679"/>
      <c r="H61" s="680"/>
      <c r="I61" s="605"/>
      <c r="J61" s="605"/>
    </row>
  </sheetData>
  <mergeCells count="9">
    <mergeCell ref="A41:B41"/>
    <mergeCell ref="A52:B52"/>
    <mergeCell ref="A60:B60"/>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265" fitToHeight="0" orientation="landscape" useFirstPageNumber="1" r:id="rId1"/>
  <headerFooter>
    <oddHeader>&amp;L&amp;"Tahoma,Kurzíva"&amp;9Závěrečný účet za rok 2019&amp;R&amp;"Tahoma,Kurzíva"&amp;9Tabulka č. 9</oddHeader>
    <oddFooter>&amp;C&amp;"Tahoma,Obyčejné"&amp;10&amp;P</oddFooter>
  </headerFooter>
  <rowBreaks count="2" manualBreakCount="2">
    <brk id="30" max="7" man="1"/>
    <brk id="43"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C4317-3FCA-49F3-A053-9B7574B2EC07}">
  <sheetPr>
    <pageSetUpPr fitToPage="1"/>
  </sheetPr>
  <dimension ref="A1:K108"/>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9" width="56.28515625" style="586" customWidth="1"/>
    <col min="10" max="16384" width="9.140625" style="586"/>
  </cols>
  <sheetData>
    <row r="1" spans="1:11" s="461" customFormat="1" ht="18" customHeight="1" x14ac:dyDescent="0.2">
      <c r="A1" s="1180" t="s">
        <v>1721</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4" t="s">
        <v>1562</v>
      </c>
      <c r="F4" s="595" t="s">
        <v>406</v>
      </c>
      <c r="G4" s="596"/>
      <c r="H4" s="597"/>
    </row>
    <row r="5" spans="1:11" ht="12.95" customHeight="1" x14ac:dyDescent="0.2">
      <c r="A5" s="1178" t="s">
        <v>1563</v>
      </c>
      <c r="B5" s="1179"/>
      <c r="C5" s="474">
        <f>C43</f>
        <v>80309</v>
      </c>
      <c r="D5" s="474">
        <f>D43</f>
        <v>164126.20000000001</v>
      </c>
      <c r="E5" s="474">
        <f>E43</f>
        <v>113125.68128999998</v>
      </c>
      <c r="F5" s="598">
        <f t="shared" ref="F5:F10" si="0">E5/D5*100</f>
        <v>68.926034533182374</v>
      </c>
      <c r="G5" s="599"/>
      <c r="H5" s="600"/>
    </row>
    <row r="6" spans="1:11" ht="12.95" customHeight="1" x14ac:dyDescent="0.2">
      <c r="A6" s="1178" t="s">
        <v>1564</v>
      </c>
      <c r="B6" s="1179"/>
      <c r="C6" s="475">
        <f>C57</f>
        <v>265025</v>
      </c>
      <c r="D6" s="475">
        <f>D57</f>
        <v>258669.13000000003</v>
      </c>
      <c r="E6" s="475">
        <f>E57</f>
        <v>258669.13</v>
      </c>
      <c r="F6" s="598">
        <f t="shared" si="0"/>
        <v>99.999999999999986</v>
      </c>
      <c r="G6" s="599"/>
      <c r="H6" s="600"/>
    </row>
    <row r="7" spans="1:11" ht="12.95" customHeight="1" x14ac:dyDescent="0.2">
      <c r="A7" s="705" t="s">
        <v>1722</v>
      </c>
      <c r="B7" s="706"/>
      <c r="C7" s="475">
        <f>C60</f>
        <v>21229</v>
      </c>
      <c r="D7" s="475">
        <f>D60</f>
        <v>22147.3</v>
      </c>
      <c r="E7" s="475">
        <f>E60</f>
        <v>9723.0116799999996</v>
      </c>
      <c r="F7" s="598">
        <f t="shared" si="0"/>
        <v>43.901566692102421</v>
      </c>
      <c r="G7" s="599"/>
      <c r="H7" s="600"/>
    </row>
    <row r="8" spans="1:11" ht="12.95" customHeight="1" x14ac:dyDescent="0.2">
      <c r="A8" s="1178" t="s">
        <v>1565</v>
      </c>
      <c r="B8" s="1179"/>
      <c r="C8" s="475">
        <f>C92</f>
        <v>148025</v>
      </c>
      <c r="D8" s="475">
        <f>D92</f>
        <v>176669.64</v>
      </c>
      <c r="E8" s="475">
        <f>E92</f>
        <v>70641.448390000005</v>
      </c>
      <c r="F8" s="598">
        <f t="shared" si="0"/>
        <v>39.985052547794858</v>
      </c>
      <c r="G8" s="599"/>
      <c r="H8" s="600"/>
    </row>
    <row r="9" spans="1:11" ht="12.95" customHeight="1" x14ac:dyDescent="0.2">
      <c r="A9" s="1178" t="s">
        <v>1566</v>
      </c>
      <c r="B9" s="1179"/>
      <c r="C9" s="475">
        <f>C107</f>
        <v>309059</v>
      </c>
      <c r="D9" s="475">
        <f>D107</f>
        <v>227809.16999999998</v>
      </c>
      <c r="E9" s="475">
        <f>E107</f>
        <v>148228.26056000002</v>
      </c>
      <c r="F9" s="598">
        <f t="shared" si="0"/>
        <v>65.066854227158657</v>
      </c>
      <c r="G9" s="599"/>
      <c r="H9" s="600"/>
    </row>
    <row r="10" spans="1:11" s="472" customFormat="1" ht="13.5" customHeight="1" thickBot="1" x14ac:dyDescent="0.25">
      <c r="A10" s="1174" t="s">
        <v>463</v>
      </c>
      <c r="B10" s="1175"/>
      <c r="C10" s="601">
        <f>SUM(C5:C9)</f>
        <v>823647</v>
      </c>
      <c r="D10" s="602">
        <f>SUM(D5:D9)</f>
        <v>849421.44</v>
      </c>
      <c r="E10" s="601">
        <f>SUM(E5:E9)</f>
        <v>600387.53191999998</v>
      </c>
      <c r="F10" s="603">
        <f t="shared" si="0"/>
        <v>70.681937569176498</v>
      </c>
      <c r="G10" s="599"/>
      <c r="H10" s="600"/>
    </row>
    <row r="11" spans="1:11" s="607" customFormat="1" ht="10.5" customHeight="1" x14ac:dyDescent="0.2">
      <c r="A11" s="472"/>
      <c r="B11" s="604"/>
      <c r="C11" s="605"/>
      <c r="D11" s="605"/>
      <c r="E11" s="605"/>
      <c r="F11" s="606"/>
      <c r="G11" s="587"/>
      <c r="H11" s="591"/>
      <c r="I11" s="472"/>
      <c r="J11" s="472"/>
      <c r="K11" s="472"/>
    </row>
    <row r="12" spans="1:11" s="607" customFormat="1" ht="10.5" customHeight="1" x14ac:dyDescent="0.2">
      <c r="A12" s="472"/>
      <c r="B12" s="604"/>
      <c r="C12" s="605"/>
      <c r="D12" s="605"/>
      <c r="E12" s="605"/>
      <c r="F12" s="606"/>
      <c r="G12" s="587"/>
      <c r="H12" s="591"/>
      <c r="I12" s="472"/>
      <c r="J12" s="472"/>
      <c r="K12" s="472"/>
    </row>
    <row r="13" spans="1:11" s="607" customFormat="1" ht="10.5" customHeight="1" thickBot="1" x14ac:dyDescent="0.2">
      <c r="A13" s="472"/>
      <c r="B13" s="604"/>
      <c r="C13" s="605"/>
      <c r="D13" s="605"/>
      <c r="E13" s="605"/>
      <c r="F13" s="606"/>
      <c r="G13" s="587"/>
      <c r="H13" s="592" t="s">
        <v>1559</v>
      </c>
      <c r="I13" s="472"/>
      <c r="J13" s="472"/>
      <c r="K13" s="472"/>
    </row>
    <row r="14" spans="1:11" ht="28.5" customHeight="1" thickBot="1" x14ac:dyDescent="0.25">
      <c r="A14" s="608" t="s">
        <v>1567</v>
      </c>
      <c r="B14" s="609" t="s">
        <v>1067</v>
      </c>
      <c r="C14" s="610" t="s">
        <v>1560</v>
      </c>
      <c r="D14" s="610" t="s">
        <v>1561</v>
      </c>
      <c r="E14" s="610" t="s">
        <v>1562</v>
      </c>
      <c r="F14" s="610" t="s">
        <v>406</v>
      </c>
      <c r="G14" s="610" t="s">
        <v>1568</v>
      </c>
      <c r="H14" s="611" t="s">
        <v>1569</v>
      </c>
    </row>
    <row r="15" spans="1:11" ht="15" customHeight="1" thickBot="1" x14ac:dyDescent="0.2">
      <c r="A15" s="612" t="s">
        <v>1570</v>
      </c>
      <c r="B15" s="613"/>
      <c r="C15" s="614"/>
      <c r="D15" s="614"/>
      <c r="E15" s="615"/>
      <c r="F15" s="616"/>
      <c r="G15" s="617"/>
      <c r="H15" s="618"/>
    </row>
    <row r="16" spans="1:11" s="619" customFormat="1" ht="34.5" customHeight="1" x14ac:dyDescent="0.2">
      <c r="A16" s="620">
        <v>1</v>
      </c>
      <c r="B16" s="621" t="s">
        <v>1723</v>
      </c>
      <c r="C16" s="622">
        <v>1650</v>
      </c>
      <c r="D16" s="622">
        <v>1289.4000000000001</v>
      </c>
      <c r="E16" s="622">
        <v>1279.28</v>
      </c>
      <c r="F16" s="687">
        <f>E16/D16*100</f>
        <v>99.215138824259341</v>
      </c>
      <c r="G16" s="624" t="s">
        <v>1572</v>
      </c>
      <c r="H16" s="625" t="s">
        <v>1096</v>
      </c>
    </row>
    <row r="17" spans="1:11" s="619" customFormat="1" ht="115.5" x14ac:dyDescent="0.2">
      <c r="A17" s="626">
        <f>A16+1</f>
        <v>2</v>
      </c>
      <c r="B17" s="627" t="s">
        <v>1724</v>
      </c>
      <c r="C17" s="628">
        <v>12000</v>
      </c>
      <c r="D17" s="628">
        <v>12000</v>
      </c>
      <c r="E17" s="628">
        <v>10800.989</v>
      </c>
      <c r="F17" s="634">
        <f t="shared" ref="F17:F43" si="1">E17/D17*100</f>
        <v>90.008241666666663</v>
      </c>
      <c r="G17" s="630" t="s">
        <v>1578</v>
      </c>
      <c r="H17" s="637" t="s">
        <v>1725</v>
      </c>
    </row>
    <row r="18" spans="1:11" s="619" customFormat="1" ht="78" customHeight="1" x14ac:dyDescent="0.25">
      <c r="A18" s="626">
        <f t="shared" ref="A18:A42" si="2">A17+1</f>
        <v>3</v>
      </c>
      <c r="B18" s="627" t="s">
        <v>1726</v>
      </c>
      <c r="C18" s="628">
        <v>11000</v>
      </c>
      <c r="D18" s="628">
        <v>11024.19</v>
      </c>
      <c r="E18" s="628">
        <v>10912.55738</v>
      </c>
      <c r="F18" s="629">
        <f t="shared" si="1"/>
        <v>98.987384832808573</v>
      </c>
      <c r="G18" s="630" t="s">
        <v>1572</v>
      </c>
      <c r="H18" s="631" t="s">
        <v>1727</v>
      </c>
      <c r="J18" s="707"/>
    </row>
    <row r="19" spans="1:11" s="619" customFormat="1" ht="57" customHeight="1" x14ac:dyDescent="0.2">
      <c r="A19" s="626">
        <f t="shared" si="2"/>
        <v>4</v>
      </c>
      <c r="B19" s="627" t="s">
        <v>1728</v>
      </c>
      <c r="C19" s="628">
        <v>0</v>
      </c>
      <c r="D19" s="628">
        <v>23753.3</v>
      </c>
      <c r="E19" s="628">
        <v>10330.71666</v>
      </c>
      <c r="F19" s="629">
        <f t="shared" si="1"/>
        <v>43.491711299061606</v>
      </c>
      <c r="G19" s="630" t="s">
        <v>1578</v>
      </c>
      <c r="H19" s="631" t="s">
        <v>1729</v>
      </c>
    </row>
    <row r="20" spans="1:11" s="619" customFormat="1" ht="12.95" customHeight="1" x14ac:dyDescent="0.2">
      <c r="A20" s="626">
        <f t="shared" si="2"/>
        <v>5</v>
      </c>
      <c r="B20" s="627" t="s">
        <v>578</v>
      </c>
      <c r="C20" s="628">
        <v>18200</v>
      </c>
      <c r="D20" s="628">
        <v>18850</v>
      </c>
      <c r="E20" s="628">
        <v>18850</v>
      </c>
      <c r="F20" s="634">
        <f t="shared" si="1"/>
        <v>100</v>
      </c>
      <c r="G20" s="692" t="s">
        <v>1572</v>
      </c>
      <c r="H20" s="631" t="s">
        <v>1096</v>
      </c>
    </row>
    <row r="21" spans="1:11" s="619" customFormat="1" ht="78" customHeight="1" x14ac:dyDescent="0.2">
      <c r="A21" s="626">
        <f t="shared" si="2"/>
        <v>6</v>
      </c>
      <c r="B21" s="627" t="s">
        <v>644</v>
      </c>
      <c r="C21" s="628">
        <v>1600</v>
      </c>
      <c r="D21" s="628">
        <v>11932.2</v>
      </c>
      <c r="E21" s="628">
        <v>10338.3676</v>
      </c>
      <c r="F21" s="629">
        <f t="shared" si="1"/>
        <v>86.642593989373282</v>
      </c>
      <c r="G21" s="632" t="s">
        <v>1572</v>
      </c>
      <c r="H21" s="633" t="s">
        <v>1730</v>
      </c>
    </row>
    <row r="22" spans="1:11" s="636" customFormat="1" ht="57" customHeight="1" x14ac:dyDescent="0.2">
      <c r="A22" s="626">
        <f t="shared" si="2"/>
        <v>7</v>
      </c>
      <c r="B22" s="627" t="s">
        <v>1731</v>
      </c>
      <c r="C22" s="628">
        <v>2500</v>
      </c>
      <c r="D22" s="628">
        <v>2269.11</v>
      </c>
      <c r="E22" s="628">
        <v>2085.6212599999999</v>
      </c>
      <c r="F22" s="629">
        <f t="shared" si="1"/>
        <v>91.913625165813897</v>
      </c>
      <c r="G22" s="635" t="s">
        <v>1572</v>
      </c>
      <c r="H22" s="637" t="s">
        <v>1732</v>
      </c>
      <c r="I22" s="708"/>
      <c r="J22" s="619"/>
      <c r="K22" s="619"/>
    </row>
    <row r="23" spans="1:11" s="636" customFormat="1" ht="12.95" customHeight="1" x14ac:dyDescent="0.2">
      <c r="A23" s="626">
        <f t="shared" si="2"/>
        <v>8</v>
      </c>
      <c r="B23" s="627" t="s">
        <v>1733</v>
      </c>
      <c r="C23" s="628">
        <v>15500</v>
      </c>
      <c r="D23" s="628">
        <v>15500</v>
      </c>
      <c r="E23" s="628">
        <v>15500</v>
      </c>
      <c r="F23" s="629">
        <f t="shared" si="1"/>
        <v>100</v>
      </c>
      <c r="G23" s="635" t="s">
        <v>1572</v>
      </c>
      <c r="H23" s="637" t="s">
        <v>1096</v>
      </c>
      <c r="I23" s="619"/>
      <c r="J23" s="619"/>
      <c r="K23" s="619"/>
    </row>
    <row r="24" spans="1:11" s="636" customFormat="1" ht="34.5" customHeight="1" x14ac:dyDescent="0.2">
      <c r="A24" s="626">
        <f t="shared" si="2"/>
        <v>9</v>
      </c>
      <c r="B24" s="658" t="s">
        <v>629</v>
      </c>
      <c r="C24" s="643">
        <v>9400</v>
      </c>
      <c r="D24" s="643">
        <v>7460.4400000000005</v>
      </c>
      <c r="E24" s="643">
        <v>7460.4366399999999</v>
      </c>
      <c r="F24" s="709">
        <f t="shared" si="1"/>
        <v>99.99995496244189</v>
      </c>
      <c r="G24" s="635" t="s">
        <v>1572</v>
      </c>
      <c r="H24" s="637" t="s">
        <v>1734</v>
      </c>
      <c r="I24" s="619"/>
      <c r="J24" s="619"/>
      <c r="K24" s="619"/>
    </row>
    <row r="25" spans="1:11" s="636" customFormat="1" ht="45" customHeight="1" x14ac:dyDescent="0.2">
      <c r="A25" s="626">
        <f t="shared" si="2"/>
        <v>10</v>
      </c>
      <c r="B25" s="627" t="s">
        <v>591</v>
      </c>
      <c r="C25" s="628">
        <v>160</v>
      </c>
      <c r="D25" s="628">
        <v>160</v>
      </c>
      <c r="E25" s="628">
        <v>151.9</v>
      </c>
      <c r="F25" s="629">
        <f t="shared" si="1"/>
        <v>94.937500000000014</v>
      </c>
      <c r="G25" s="635" t="s">
        <v>1572</v>
      </c>
      <c r="H25" s="631" t="s">
        <v>1735</v>
      </c>
      <c r="I25" s="619"/>
      <c r="J25" s="619"/>
      <c r="K25" s="619"/>
    </row>
    <row r="26" spans="1:11" s="636" customFormat="1" ht="34.5" customHeight="1" x14ac:dyDescent="0.2">
      <c r="A26" s="626">
        <f t="shared" si="2"/>
        <v>11</v>
      </c>
      <c r="B26" s="627" t="s">
        <v>1736</v>
      </c>
      <c r="C26" s="628">
        <v>100</v>
      </c>
      <c r="D26" s="628">
        <v>0</v>
      </c>
      <c r="E26" s="628">
        <v>0</v>
      </c>
      <c r="F26" s="629" t="s">
        <v>204</v>
      </c>
      <c r="G26" s="632" t="s">
        <v>1572</v>
      </c>
      <c r="H26" s="637" t="s">
        <v>1737</v>
      </c>
      <c r="I26" s="619"/>
      <c r="J26" s="619"/>
      <c r="K26" s="619"/>
    </row>
    <row r="27" spans="1:11" s="636" customFormat="1" ht="12.95" customHeight="1" x14ac:dyDescent="0.2">
      <c r="A27" s="626">
        <f t="shared" si="2"/>
        <v>12</v>
      </c>
      <c r="B27" s="627" t="s">
        <v>1738</v>
      </c>
      <c r="C27" s="628">
        <v>10</v>
      </c>
      <c r="D27" s="628">
        <v>60.06</v>
      </c>
      <c r="E27" s="628">
        <v>52.756</v>
      </c>
      <c r="F27" s="629">
        <f t="shared" si="1"/>
        <v>87.838827838827839</v>
      </c>
      <c r="G27" s="632" t="s">
        <v>1572</v>
      </c>
      <c r="H27" s="631" t="s">
        <v>1739</v>
      </c>
      <c r="I27" s="619"/>
      <c r="J27" s="619"/>
      <c r="K27" s="619"/>
    </row>
    <row r="28" spans="1:11" s="619" customFormat="1" ht="120" customHeight="1" x14ac:dyDescent="0.2">
      <c r="A28" s="626">
        <f t="shared" si="2"/>
        <v>13</v>
      </c>
      <c r="B28" s="627" t="s">
        <v>592</v>
      </c>
      <c r="C28" s="628">
        <v>3000</v>
      </c>
      <c r="D28" s="628">
        <v>51575.5</v>
      </c>
      <c r="E28" s="628">
        <v>17581.410619999999</v>
      </c>
      <c r="F28" s="629">
        <f t="shared" si="1"/>
        <v>34.088686721408415</v>
      </c>
      <c r="G28" s="635" t="s">
        <v>1578</v>
      </c>
      <c r="H28" s="631" t="s">
        <v>1740</v>
      </c>
    </row>
    <row r="29" spans="1:11" s="636" customFormat="1" ht="24" customHeight="1" x14ac:dyDescent="0.2">
      <c r="A29" s="626">
        <f t="shared" si="2"/>
        <v>14</v>
      </c>
      <c r="B29" s="627" t="s">
        <v>632</v>
      </c>
      <c r="C29" s="628">
        <v>5000</v>
      </c>
      <c r="D29" s="628">
        <v>4755</v>
      </c>
      <c r="E29" s="628">
        <v>4617</v>
      </c>
      <c r="F29" s="629">
        <f t="shared" si="1"/>
        <v>97.097791798107252</v>
      </c>
      <c r="G29" s="635" t="s">
        <v>1572</v>
      </c>
      <c r="H29" s="637" t="s">
        <v>1741</v>
      </c>
      <c r="I29" s="619"/>
      <c r="J29" s="619"/>
      <c r="K29" s="619"/>
    </row>
    <row r="30" spans="1:11" s="619" customFormat="1" ht="57" customHeight="1" x14ac:dyDescent="0.2">
      <c r="A30" s="626">
        <f t="shared" si="2"/>
        <v>15</v>
      </c>
      <c r="B30" s="468" t="s">
        <v>1742</v>
      </c>
      <c r="C30" s="628">
        <v>0</v>
      </c>
      <c r="D30" s="628">
        <v>1000</v>
      </c>
      <c r="E30" s="628">
        <v>1000</v>
      </c>
      <c r="F30" s="629">
        <f t="shared" si="1"/>
        <v>100</v>
      </c>
      <c r="G30" s="635" t="s">
        <v>1600</v>
      </c>
      <c r="H30" s="631" t="s">
        <v>1743</v>
      </c>
    </row>
    <row r="31" spans="1:11" s="619" customFormat="1" ht="34.5" customHeight="1" x14ac:dyDescent="0.2">
      <c r="A31" s="626">
        <f t="shared" si="2"/>
        <v>16</v>
      </c>
      <c r="B31" s="627" t="s">
        <v>1744</v>
      </c>
      <c r="C31" s="628">
        <v>189</v>
      </c>
      <c r="D31" s="628">
        <v>109</v>
      </c>
      <c r="E31" s="628">
        <v>75.646129999999999</v>
      </c>
      <c r="F31" s="634">
        <f>E31/D31*100</f>
        <v>69.400119266055043</v>
      </c>
      <c r="G31" s="692" t="s">
        <v>1572</v>
      </c>
      <c r="H31" s="631" t="s">
        <v>1745</v>
      </c>
    </row>
    <row r="32" spans="1:11" s="636" customFormat="1" ht="34.5" customHeight="1" x14ac:dyDescent="0.2">
      <c r="A32" s="626">
        <f t="shared" si="2"/>
        <v>17</v>
      </c>
      <c r="B32" s="694" t="s">
        <v>1746</v>
      </c>
      <c r="C32" s="628">
        <v>0</v>
      </c>
      <c r="D32" s="628">
        <v>90</v>
      </c>
      <c r="E32" s="628">
        <v>90</v>
      </c>
      <c r="F32" s="629">
        <f>E32/D32*100</f>
        <v>100</v>
      </c>
      <c r="G32" s="692" t="s">
        <v>1600</v>
      </c>
      <c r="H32" s="691" t="s">
        <v>70</v>
      </c>
      <c r="I32" s="619"/>
      <c r="J32" s="619"/>
      <c r="K32" s="619"/>
    </row>
    <row r="33" spans="1:11" s="636" customFormat="1" ht="34.5" customHeight="1" x14ac:dyDescent="0.2">
      <c r="A33" s="626">
        <f t="shared" si="2"/>
        <v>18</v>
      </c>
      <c r="B33" s="695" t="s">
        <v>1747</v>
      </c>
      <c r="C33" s="628">
        <v>0</v>
      </c>
      <c r="D33" s="628">
        <v>100</v>
      </c>
      <c r="E33" s="628">
        <v>100</v>
      </c>
      <c r="F33" s="629">
        <f>E33/D33*100</f>
        <v>100</v>
      </c>
      <c r="G33" s="692" t="s">
        <v>1600</v>
      </c>
      <c r="H33" s="691" t="s">
        <v>70</v>
      </c>
      <c r="I33" s="619"/>
      <c r="J33" s="619"/>
      <c r="K33" s="619"/>
    </row>
    <row r="34" spans="1:11" s="619" customFormat="1" ht="34.5" customHeight="1" x14ac:dyDescent="0.2">
      <c r="A34" s="626">
        <f t="shared" si="2"/>
        <v>19</v>
      </c>
      <c r="B34" s="710" t="s">
        <v>1748</v>
      </c>
      <c r="C34" s="643">
        <v>0</v>
      </c>
      <c r="D34" s="643">
        <v>199</v>
      </c>
      <c r="E34" s="643">
        <v>199</v>
      </c>
      <c r="F34" s="709">
        <f t="shared" si="1"/>
        <v>100</v>
      </c>
      <c r="G34" s="635" t="s">
        <v>1600</v>
      </c>
      <c r="H34" s="631" t="s">
        <v>70</v>
      </c>
    </row>
    <row r="35" spans="1:11" s="619" customFormat="1" ht="12.95" customHeight="1" x14ac:dyDescent="0.2">
      <c r="A35" s="626">
        <f t="shared" si="2"/>
        <v>20</v>
      </c>
      <c r="B35" s="642" t="s">
        <v>1749</v>
      </c>
      <c r="C35" s="711">
        <v>0</v>
      </c>
      <c r="D35" s="711">
        <v>50</v>
      </c>
      <c r="E35" s="711">
        <v>50</v>
      </c>
      <c r="F35" s="709">
        <f t="shared" si="1"/>
        <v>100</v>
      </c>
      <c r="G35" s="635" t="s">
        <v>1600</v>
      </c>
      <c r="H35" s="631" t="s">
        <v>70</v>
      </c>
    </row>
    <row r="36" spans="1:11" s="619" customFormat="1" ht="31.5" x14ac:dyDescent="0.2">
      <c r="A36" s="626">
        <f t="shared" si="2"/>
        <v>21</v>
      </c>
      <c r="B36" s="642" t="s">
        <v>1750</v>
      </c>
      <c r="C36" s="711">
        <v>0</v>
      </c>
      <c r="D36" s="711">
        <v>100</v>
      </c>
      <c r="E36" s="711">
        <v>100</v>
      </c>
      <c r="F36" s="709">
        <f t="shared" si="1"/>
        <v>100</v>
      </c>
      <c r="G36" s="635" t="s">
        <v>1600</v>
      </c>
      <c r="H36" s="631" t="s">
        <v>70</v>
      </c>
    </row>
    <row r="37" spans="1:11" s="619" customFormat="1" ht="12.95" customHeight="1" x14ac:dyDescent="0.2">
      <c r="A37" s="626">
        <f t="shared" si="2"/>
        <v>22</v>
      </c>
      <c r="B37" s="642" t="s">
        <v>1751</v>
      </c>
      <c r="C37" s="711">
        <v>0</v>
      </c>
      <c r="D37" s="711">
        <v>50</v>
      </c>
      <c r="E37" s="711">
        <v>50</v>
      </c>
      <c r="F37" s="709">
        <f t="shared" si="1"/>
        <v>100</v>
      </c>
      <c r="G37" s="635" t="s">
        <v>1600</v>
      </c>
      <c r="H37" s="631" t="s">
        <v>70</v>
      </c>
    </row>
    <row r="38" spans="1:11" s="619" customFormat="1" ht="12.95" customHeight="1" x14ac:dyDescent="0.2">
      <c r="A38" s="626">
        <f t="shared" si="2"/>
        <v>23</v>
      </c>
      <c r="B38" s="642" t="s">
        <v>1752</v>
      </c>
      <c r="C38" s="643">
        <v>0</v>
      </c>
      <c r="D38" s="643">
        <v>1000</v>
      </c>
      <c r="E38" s="643">
        <v>1000</v>
      </c>
      <c r="F38" s="709">
        <f t="shared" si="1"/>
        <v>100</v>
      </c>
      <c r="G38" s="635" t="s">
        <v>1600</v>
      </c>
      <c r="H38" s="631" t="s">
        <v>70</v>
      </c>
    </row>
    <row r="39" spans="1:11" s="619" customFormat="1" ht="24" customHeight="1" x14ac:dyDescent="0.2">
      <c r="A39" s="626">
        <f t="shared" si="2"/>
        <v>24</v>
      </c>
      <c r="B39" s="642" t="s">
        <v>1753</v>
      </c>
      <c r="C39" s="711">
        <v>0</v>
      </c>
      <c r="D39" s="711">
        <v>100</v>
      </c>
      <c r="E39" s="711">
        <v>100</v>
      </c>
      <c r="F39" s="709">
        <f t="shared" si="1"/>
        <v>100</v>
      </c>
      <c r="G39" s="635" t="s">
        <v>1600</v>
      </c>
      <c r="H39" s="631" t="s">
        <v>70</v>
      </c>
    </row>
    <row r="40" spans="1:11" s="619" customFormat="1" ht="45" customHeight="1" x14ac:dyDescent="0.2">
      <c r="A40" s="626">
        <f t="shared" si="2"/>
        <v>25</v>
      </c>
      <c r="B40" s="642" t="s">
        <v>1754</v>
      </c>
      <c r="C40" s="711">
        <v>0</v>
      </c>
      <c r="D40" s="711">
        <v>99</v>
      </c>
      <c r="E40" s="711">
        <v>0</v>
      </c>
      <c r="F40" s="709">
        <f t="shared" si="1"/>
        <v>0</v>
      </c>
      <c r="G40" s="635" t="s">
        <v>1578</v>
      </c>
      <c r="H40" s="631" t="s">
        <v>1755</v>
      </c>
    </row>
    <row r="41" spans="1:11" s="619" customFormat="1" ht="45" customHeight="1" x14ac:dyDescent="0.2">
      <c r="A41" s="626">
        <f t="shared" si="2"/>
        <v>26</v>
      </c>
      <c r="B41" s="642" t="s">
        <v>1756</v>
      </c>
      <c r="C41" s="711">
        <v>0</v>
      </c>
      <c r="D41" s="711">
        <v>400</v>
      </c>
      <c r="E41" s="711">
        <v>200</v>
      </c>
      <c r="F41" s="709">
        <f t="shared" si="1"/>
        <v>50</v>
      </c>
      <c r="G41" s="635" t="s">
        <v>1578</v>
      </c>
      <c r="H41" s="631" t="s">
        <v>1757</v>
      </c>
    </row>
    <row r="42" spans="1:11" s="619" customFormat="1" ht="24" customHeight="1" x14ac:dyDescent="0.2">
      <c r="A42" s="626">
        <f t="shared" si="2"/>
        <v>27</v>
      </c>
      <c r="B42" s="642" t="s">
        <v>1758</v>
      </c>
      <c r="C42" s="643">
        <v>0</v>
      </c>
      <c r="D42" s="643">
        <v>200</v>
      </c>
      <c r="E42" s="643">
        <v>200</v>
      </c>
      <c r="F42" s="709">
        <f t="shared" si="1"/>
        <v>100</v>
      </c>
      <c r="G42" s="635" t="s">
        <v>1600</v>
      </c>
      <c r="H42" s="631" t="s">
        <v>70</v>
      </c>
    </row>
    <row r="43" spans="1:11" s="604" customFormat="1" ht="13.5" customHeight="1" thickBot="1" x14ac:dyDescent="0.25">
      <c r="A43" s="1176" t="s">
        <v>463</v>
      </c>
      <c r="B43" s="1177"/>
      <c r="C43" s="648">
        <f>SUM(C16:C42)</f>
        <v>80309</v>
      </c>
      <c r="D43" s="648">
        <f>SUM(D16:D42)</f>
        <v>164126.20000000001</v>
      </c>
      <c r="E43" s="648">
        <f>SUM(E16:E42)</f>
        <v>113125.68128999998</v>
      </c>
      <c r="F43" s="649">
        <f t="shared" si="1"/>
        <v>68.926034533182374</v>
      </c>
      <c r="G43" s="650"/>
      <c r="H43" s="651"/>
    </row>
    <row r="44" spans="1:11" s="472" customFormat="1" ht="18" customHeight="1" thickBot="1" x14ac:dyDescent="0.2">
      <c r="A44" s="612" t="s">
        <v>1564</v>
      </c>
      <c r="B44" s="652"/>
      <c r="C44" s="653"/>
      <c r="D44" s="653"/>
      <c r="E44" s="654"/>
      <c r="F44" s="616"/>
      <c r="G44" s="617"/>
      <c r="H44" s="655"/>
    </row>
    <row r="45" spans="1:11" s="619" customFormat="1" ht="24" customHeight="1" x14ac:dyDescent="0.2">
      <c r="A45" s="656">
        <f>A42+1</f>
        <v>28</v>
      </c>
      <c r="B45" s="639" t="s">
        <v>1759</v>
      </c>
      <c r="C45" s="640">
        <v>219011</v>
      </c>
      <c r="D45" s="640">
        <v>208004.55000000002</v>
      </c>
      <c r="E45" s="640">
        <v>208004.56200000001</v>
      </c>
      <c r="F45" s="629">
        <f t="shared" ref="F45:F57" si="3">E45/D45*100</f>
        <v>100.00000576910458</v>
      </c>
      <c r="G45" s="657" t="s">
        <v>1572</v>
      </c>
      <c r="H45" s="633" t="s">
        <v>1096</v>
      </c>
    </row>
    <row r="46" spans="1:11" s="619" customFormat="1" ht="24" customHeight="1" x14ac:dyDescent="0.2">
      <c r="A46" s="626">
        <f t="shared" ref="A46:A56" si="4">A45+1</f>
        <v>29</v>
      </c>
      <c r="B46" s="639" t="s">
        <v>1760</v>
      </c>
      <c r="C46" s="640">
        <v>0</v>
      </c>
      <c r="D46" s="640">
        <v>11117.45</v>
      </c>
      <c r="E46" s="640">
        <v>11117.438</v>
      </c>
      <c r="F46" s="629">
        <f t="shared" si="3"/>
        <v>99.999892061578862</v>
      </c>
      <c r="G46" s="657" t="s">
        <v>1572</v>
      </c>
      <c r="H46" s="633" t="s">
        <v>1181</v>
      </c>
    </row>
    <row r="47" spans="1:11" s="619" customFormat="1" ht="24" customHeight="1" x14ac:dyDescent="0.2">
      <c r="A47" s="626">
        <f t="shared" si="4"/>
        <v>30</v>
      </c>
      <c r="B47" s="627" t="s">
        <v>1761</v>
      </c>
      <c r="C47" s="628">
        <v>410</v>
      </c>
      <c r="D47" s="628">
        <v>410</v>
      </c>
      <c r="E47" s="628">
        <v>410</v>
      </c>
      <c r="F47" s="629">
        <f t="shared" si="3"/>
        <v>100</v>
      </c>
      <c r="G47" s="657" t="s">
        <v>1572</v>
      </c>
      <c r="H47" s="631" t="s">
        <v>1096</v>
      </c>
      <c r="I47" s="659"/>
    </row>
    <row r="48" spans="1:11" s="619" customFormat="1" ht="42" x14ac:dyDescent="0.2">
      <c r="A48" s="626">
        <f t="shared" si="4"/>
        <v>31</v>
      </c>
      <c r="B48" s="627" t="s">
        <v>1762</v>
      </c>
      <c r="C48" s="628">
        <v>6450</v>
      </c>
      <c r="D48" s="628">
        <v>6450</v>
      </c>
      <c r="E48" s="628">
        <v>6450</v>
      </c>
      <c r="F48" s="629">
        <f t="shared" si="3"/>
        <v>100</v>
      </c>
      <c r="G48" s="657" t="s">
        <v>1572</v>
      </c>
      <c r="H48" s="633" t="s">
        <v>1181</v>
      </c>
    </row>
    <row r="49" spans="1:9" s="619" customFormat="1" ht="24" customHeight="1" x14ac:dyDescent="0.2">
      <c r="A49" s="626">
        <f t="shared" si="4"/>
        <v>32</v>
      </c>
      <c r="B49" s="627" t="s">
        <v>1763</v>
      </c>
      <c r="C49" s="628">
        <v>500</v>
      </c>
      <c r="D49" s="628">
        <v>500</v>
      </c>
      <c r="E49" s="628">
        <v>500</v>
      </c>
      <c r="F49" s="629">
        <f t="shared" si="3"/>
        <v>100</v>
      </c>
      <c r="G49" s="657" t="s">
        <v>1572</v>
      </c>
      <c r="H49" s="631" t="s">
        <v>1096</v>
      </c>
    </row>
    <row r="50" spans="1:9" s="619" customFormat="1" ht="24" customHeight="1" x14ac:dyDescent="0.2">
      <c r="A50" s="626">
        <f t="shared" si="4"/>
        <v>33</v>
      </c>
      <c r="B50" s="658" t="s">
        <v>1764</v>
      </c>
      <c r="C50" s="628">
        <v>3090</v>
      </c>
      <c r="D50" s="628">
        <v>800</v>
      </c>
      <c r="E50" s="628">
        <v>800</v>
      </c>
      <c r="F50" s="629">
        <f t="shared" si="3"/>
        <v>100</v>
      </c>
      <c r="G50" s="657" t="s">
        <v>1572</v>
      </c>
      <c r="H50" s="633" t="s">
        <v>1181</v>
      </c>
    </row>
    <row r="51" spans="1:9" s="619" customFormat="1" ht="12.95" customHeight="1" x14ac:dyDescent="0.2">
      <c r="A51" s="626">
        <f t="shared" si="4"/>
        <v>34</v>
      </c>
      <c r="B51" s="627" t="s">
        <v>1765</v>
      </c>
      <c r="C51" s="628">
        <v>1250</v>
      </c>
      <c r="D51" s="628">
        <v>1250</v>
      </c>
      <c r="E51" s="628">
        <v>1250</v>
      </c>
      <c r="F51" s="634">
        <f t="shared" si="3"/>
        <v>100</v>
      </c>
      <c r="G51" s="638" t="s">
        <v>1572</v>
      </c>
      <c r="H51" s="631" t="s">
        <v>1096</v>
      </c>
      <c r="I51" s="659"/>
    </row>
    <row r="52" spans="1:9" s="619" customFormat="1" ht="24" customHeight="1" x14ac:dyDescent="0.2">
      <c r="A52" s="626">
        <f t="shared" si="4"/>
        <v>35</v>
      </c>
      <c r="B52" s="658" t="s">
        <v>1766</v>
      </c>
      <c r="C52" s="643">
        <v>34314</v>
      </c>
      <c r="D52" s="643">
        <v>24211.13</v>
      </c>
      <c r="E52" s="643">
        <v>24211.13</v>
      </c>
      <c r="F52" s="709">
        <f>E52/D52*100</f>
        <v>100</v>
      </c>
      <c r="G52" s="657" t="s">
        <v>1572</v>
      </c>
      <c r="H52" s="633" t="s">
        <v>1181</v>
      </c>
    </row>
    <row r="53" spans="1:9" s="619" customFormat="1" ht="24" customHeight="1" x14ac:dyDescent="0.2">
      <c r="A53" s="626">
        <f t="shared" si="4"/>
        <v>36</v>
      </c>
      <c r="B53" s="658" t="s">
        <v>1767</v>
      </c>
      <c r="C53" s="628">
        <v>0</v>
      </c>
      <c r="D53" s="628">
        <v>63</v>
      </c>
      <c r="E53" s="628">
        <v>63</v>
      </c>
      <c r="F53" s="629">
        <f t="shared" si="3"/>
        <v>100</v>
      </c>
      <c r="G53" s="657" t="s">
        <v>1572</v>
      </c>
      <c r="H53" s="631" t="s">
        <v>1096</v>
      </c>
    </row>
    <row r="54" spans="1:9" s="619" customFormat="1" ht="12.95" customHeight="1" x14ac:dyDescent="0.2">
      <c r="A54" s="626">
        <f t="shared" si="4"/>
        <v>37</v>
      </c>
      <c r="B54" s="658" t="s">
        <v>1768</v>
      </c>
      <c r="C54" s="628">
        <v>0</v>
      </c>
      <c r="D54" s="628">
        <v>671</v>
      </c>
      <c r="E54" s="628">
        <v>671</v>
      </c>
      <c r="F54" s="629">
        <f t="shared" si="3"/>
        <v>100</v>
      </c>
      <c r="G54" s="657" t="s">
        <v>1572</v>
      </c>
      <c r="H54" s="633" t="s">
        <v>1181</v>
      </c>
    </row>
    <row r="55" spans="1:9" s="619" customFormat="1" ht="12.95" customHeight="1" x14ac:dyDescent="0.2">
      <c r="A55" s="626">
        <f t="shared" si="4"/>
        <v>38</v>
      </c>
      <c r="B55" s="658" t="s">
        <v>1769</v>
      </c>
      <c r="C55" s="628">
        <v>0</v>
      </c>
      <c r="D55" s="628">
        <v>792</v>
      </c>
      <c r="E55" s="628">
        <v>792</v>
      </c>
      <c r="F55" s="629">
        <f t="shared" si="3"/>
        <v>100</v>
      </c>
      <c r="G55" s="657" t="s">
        <v>1572</v>
      </c>
      <c r="H55" s="631" t="s">
        <v>1096</v>
      </c>
    </row>
    <row r="56" spans="1:9" s="619" customFormat="1" ht="31.5" x14ac:dyDescent="0.2">
      <c r="A56" s="626">
        <f t="shared" si="4"/>
        <v>39</v>
      </c>
      <c r="B56" s="658" t="s">
        <v>1770</v>
      </c>
      <c r="C56" s="628">
        <v>0</v>
      </c>
      <c r="D56" s="628">
        <v>4400</v>
      </c>
      <c r="E56" s="628">
        <v>4400</v>
      </c>
      <c r="F56" s="629">
        <f t="shared" si="3"/>
        <v>100</v>
      </c>
      <c r="G56" s="657" t="s">
        <v>1572</v>
      </c>
      <c r="H56" s="633" t="s">
        <v>1181</v>
      </c>
    </row>
    <row r="57" spans="1:9" s="588" customFormat="1" ht="13.5" customHeight="1" thickBot="1" x14ac:dyDescent="0.25">
      <c r="A57" s="1176" t="s">
        <v>463</v>
      </c>
      <c r="B57" s="1177"/>
      <c r="C57" s="648">
        <f>SUM(C45:C56)</f>
        <v>265025</v>
      </c>
      <c r="D57" s="648">
        <f>SUM(D45:D56)</f>
        <v>258669.13000000003</v>
      </c>
      <c r="E57" s="648">
        <f>SUM(E45:E56)</f>
        <v>258669.13</v>
      </c>
      <c r="F57" s="649">
        <f t="shared" si="3"/>
        <v>99.999999999999986</v>
      </c>
      <c r="G57" s="660"/>
      <c r="H57" s="651"/>
    </row>
    <row r="58" spans="1:9" s="472" customFormat="1" ht="18" customHeight="1" thickBot="1" x14ac:dyDescent="0.2">
      <c r="A58" s="612" t="s">
        <v>1722</v>
      </c>
      <c r="B58" s="652"/>
      <c r="C58" s="654"/>
      <c r="D58" s="654"/>
      <c r="E58" s="654"/>
      <c r="F58" s="616"/>
      <c r="G58" s="712"/>
      <c r="H58" s="655"/>
    </row>
    <row r="59" spans="1:9" s="619" customFormat="1" ht="120" customHeight="1" x14ac:dyDescent="0.2">
      <c r="A59" s="656">
        <f>A56+1</f>
        <v>40</v>
      </c>
      <c r="B59" s="713" t="s">
        <v>1771</v>
      </c>
      <c r="C59" s="714">
        <v>21229</v>
      </c>
      <c r="D59" s="714">
        <v>22147.3</v>
      </c>
      <c r="E59" s="714">
        <v>9723.0116799999996</v>
      </c>
      <c r="F59" s="629">
        <f>E59/D59*100</f>
        <v>43.901566692102421</v>
      </c>
      <c r="G59" s="657" t="s">
        <v>1578</v>
      </c>
      <c r="H59" s="633" t="s">
        <v>1772</v>
      </c>
    </row>
    <row r="60" spans="1:9" s="588" customFormat="1" ht="13.5" customHeight="1" thickBot="1" x14ac:dyDescent="0.25">
      <c r="A60" s="1183" t="s">
        <v>463</v>
      </c>
      <c r="B60" s="1184"/>
      <c r="C60" s="715">
        <f>SUM(C59:C59)</f>
        <v>21229</v>
      </c>
      <c r="D60" s="715">
        <f>SUM(D59:D59)</f>
        <v>22147.3</v>
      </c>
      <c r="E60" s="715">
        <f>SUM(E59:E59)</f>
        <v>9723.0116799999996</v>
      </c>
      <c r="F60" s="716">
        <f>E60/D60*100</f>
        <v>43.901566692102421</v>
      </c>
      <c r="G60" s="660"/>
      <c r="H60" s="651"/>
    </row>
    <row r="61" spans="1:9" ht="18" customHeight="1" thickBot="1" x14ac:dyDescent="0.2">
      <c r="A61" s="661" t="s">
        <v>1621</v>
      </c>
      <c r="B61" s="662"/>
      <c r="C61" s="663"/>
      <c r="D61" s="663"/>
      <c r="E61" s="664"/>
      <c r="F61" s="665"/>
      <c r="G61" s="666"/>
      <c r="H61" s="667"/>
    </row>
    <row r="62" spans="1:9" s="588" customFormat="1" ht="84" x14ac:dyDescent="0.2">
      <c r="A62" s="656">
        <f>A59+1</f>
        <v>41</v>
      </c>
      <c r="B62" s="627" t="s">
        <v>1120</v>
      </c>
      <c r="C62" s="628">
        <v>10030</v>
      </c>
      <c r="D62" s="628">
        <v>10400.44</v>
      </c>
      <c r="E62" s="628">
        <v>42.35</v>
      </c>
      <c r="F62" s="629">
        <f t="shared" ref="F62:F92" si="5">E62/D62*100</f>
        <v>0.40719431100991882</v>
      </c>
      <c r="G62" s="657" t="s">
        <v>1578</v>
      </c>
      <c r="H62" s="717" t="s">
        <v>1773</v>
      </c>
    </row>
    <row r="63" spans="1:9" s="588" customFormat="1" ht="73.5" x14ac:dyDescent="0.2">
      <c r="A63" s="626">
        <f t="shared" ref="A63:A91" si="6">A62+1</f>
        <v>42</v>
      </c>
      <c r="B63" s="627" t="s">
        <v>1122</v>
      </c>
      <c r="C63" s="628">
        <v>40979</v>
      </c>
      <c r="D63" s="628">
        <v>40979</v>
      </c>
      <c r="E63" s="628">
        <v>406.90659999999997</v>
      </c>
      <c r="F63" s="629">
        <f t="shared" si="5"/>
        <v>0.99296371312135467</v>
      </c>
      <c r="G63" s="638" t="s">
        <v>1578</v>
      </c>
      <c r="H63" s="718" t="s">
        <v>1774</v>
      </c>
    </row>
    <row r="64" spans="1:9" s="588" customFormat="1" ht="67.5" customHeight="1" x14ac:dyDescent="0.2">
      <c r="A64" s="626">
        <f t="shared" si="6"/>
        <v>43</v>
      </c>
      <c r="B64" s="627" t="s">
        <v>1124</v>
      </c>
      <c r="C64" s="628">
        <v>2910</v>
      </c>
      <c r="D64" s="628">
        <v>16590</v>
      </c>
      <c r="E64" s="628">
        <v>12980</v>
      </c>
      <c r="F64" s="634">
        <f t="shared" si="5"/>
        <v>78.239903556359252</v>
      </c>
      <c r="G64" s="669" t="s">
        <v>1572</v>
      </c>
      <c r="H64" s="631" t="s">
        <v>1775</v>
      </c>
    </row>
    <row r="65" spans="1:9" s="588" customFormat="1" ht="24" customHeight="1" x14ac:dyDescent="0.2">
      <c r="A65" s="626">
        <f t="shared" si="6"/>
        <v>44</v>
      </c>
      <c r="B65" s="627" t="s">
        <v>1776</v>
      </c>
      <c r="C65" s="628">
        <v>0</v>
      </c>
      <c r="D65" s="628">
        <v>1336</v>
      </c>
      <c r="E65" s="628">
        <v>1336</v>
      </c>
      <c r="F65" s="629">
        <f t="shared" si="5"/>
        <v>100</v>
      </c>
      <c r="G65" s="669" t="s">
        <v>1572</v>
      </c>
      <c r="H65" s="631" t="s">
        <v>1096</v>
      </c>
    </row>
    <row r="66" spans="1:9" s="588" customFormat="1" ht="89.45" customHeight="1" x14ac:dyDescent="0.2">
      <c r="A66" s="626">
        <f t="shared" si="6"/>
        <v>45</v>
      </c>
      <c r="B66" s="627" t="s">
        <v>1126</v>
      </c>
      <c r="C66" s="628">
        <v>29506</v>
      </c>
      <c r="D66" s="628">
        <v>30491.3</v>
      </c>
      <c r="E66" s="628">
        <v>2665.26</v>
      </c>
      <c r="F66" s="629">
        <f t="shared" si="5"/>
        <v>8.7410507259447776</v>
      </c>
      <c r="G66" s="669"/>
      <c r="H66" s="719" t="s">
        <v>1777</v>
      </c>
    </row>
    <row r="67" spans="1:9" s="588" customFormat="1" ht="120" customHeight="1" x14ac:dyDescent="0.2">
      <c r="A67" s="626">
        <f t="shared" si="6"/>
        <v>46</v>
      </c>
      <c r="B67" s="627" t="s">
        <v>1778</v>
      </c>
      <c r="C67" s="628">
        <v>6500</v>
      </c>
      <c r="D67" s="628">
        <v>720</v>
      </c>
      <c r="E67" s="628">
        <v>0</v>
      </c>
      <c r="F67" s="629">
        <f t="shared" si="5"/>
        <v>0</v>
      </c>
      <c r="G67" s="669"/>
      <c r="H67" s="718" t="s">
        <v>1779</v>
      </c>
    </row>
    <row r="68" spans="1:9" s="588" customFormat="1" ht="24" customHeight="1" x14ac:dyDescent="0.2">
      <c r="A68" s="626">
        <f t="shared" si="6"/>
        <v>47</v>
      </c>
      <c r="B68" s="627" t="s">
        <v>1128</v>
      </c>
      <c r="C68" s="628">
        <v>2500</v>
      </c>
      <c r="D68" s="628">
        <v>2963</v>
      </c>
      <c r="E68" s="628">
        <v>2909.2399799999998</v>
      </c>
      <c r="F68" s="629">
        <f t="shared" si="5"/>
        <v>98.185622004724934</v>
      </c>
      <c r="G68" s="669" t="s">
        <v>1600</v>
      </c>
      <c r="H68" s="631" t="s">
        <v>1096</v>
      </c>
    </row>
    <row r="69" spans="1:9" s="588" customFormat="1" ht="24" customHeight="1" x14ac:dyDescent="0.2">
      <c r="A69" s="626">
        <f t="shared" si="6"/>
        <v>48</v>
      </c>
      <c r="B69" s="627" t="s">
        <v>1129</v>
      </c>
      <c r="C69" s="628">
        <v>1500</v>
      </c>
      <c r="D69" s="628">
        <v>1287.6600000000001</v>
      </c>
      <c r="E69" s="628">
        <v>1287.6549499999999</v>
      </c>
      <c r="F69" s="629">
        <f t="shared" si="5"/>
        <v>99.999607815727742</v>
      </c>
      <c r="G69" s="669" t="s">
        <v>1600</v>
      </c>
      <c r="H69" s="631" t="s">
        <v>1096</v>
      </c>
    </row>
    <row r="70" spans="1:9" s="588" customFormat="1" ht="120" customHeight="1" x14ac:dyDescent="0.2">
      <c r="A70" s="626">
        <f t="shared" si="6"/>
        <v>49</v>
      </c>
      <c r="B70" s="627" t="s">
        <v>1130</v>
      </c>
      <c r="C70" s="628">
        <v>12000</v>
      </c>
      <c r="D70" s="628">
        <v>940</v>
      </c>
      <c r="E70" s="628">
        <v>242</v>
      </c>
      <c r="F70" s="629">
        <f t="shared" si="5"/>
        <v>25.744680851063826</v>
      </c>
      <c r="G70" s="669" t="s">
        <v>1578</v>
      </c>
      <c r="H70" s="719" t="s">
        <v>1779</v>
      </c>
    </row>
    <row r="71" spans="1:9" s="588" customFormat="1" ht="24" customHeight="1" x14ac:dyDescent="0.2">
      <c r="A71" s="626">
        <f t="shared" si="6"/>
        <v>50</v>
      </c>
      <c r="B71" s="627" t="s">
        <v>1131</v>
      </c>
      <c r="C71" s="628">
        <v>0</v>
      </c>
      <c r="D71" s="628">
        <v>3411.67</v>
      </c>
      <c r="E71" s="628">
        <v>3411.67</v>
      </c>
      <c r="F71" s="629">
        <f t="shared" si="5"/>
        <v>100</v>
      </c>
      <c r="G71" s="669" t="s">
        <v>1600</v>
      </c>
      <c r="H71" s="631" t="s">
        <v>1096</v>
      </c>
    </row>
    <row r="72" spans="1:9" s="588" customFormat="1" ht="24" customHeight="1" x14ac:dyDescent="0.2">
      <c r="A72" s="626">
        <f t="shared" si="6"/>
        <v>51</v>
      </c>
      <c r="B72" s="627" t="s">
        <v>1780</v>
      </c>
      <c r="C72" s="628">
        <v>4000</v>
      </c>
      <c r="D72" s="628">
        <v>3652.16</v>
      </c>
      <c r="E72" s="628">
        <v>3652.1567200000004</v>
      </c>
      <c r="F72" s="634">
        <f t="shared" si="5"/>
        <v>99.999910190134074</v>
      </c>
      <c r="G72" s="669" t="s">
        <v>1600</v>
      </c>
      <c r="H72" s="637" t="s">
        <v>1096</v>
      </c>
    </row>
    <row r="73" spans="1:9" s="588" customFormat="1" ht="12.95" customHeight="1" x14ac:dyDescent="0.2">
      <c r="A73" s="626">
        <f t="shared" si="6"/>
        <v>52</v>
      </c>
      <c r="B73" s="627" t="s">
        <v>1134</v>
      </c>
      <c r="C73" s="628">
        <v>0</v>
      </c>
      <c r="D73" s="628">
        <v>128.41000000000003</v>
      </c>
      <c r="E73" s="628">
        <v>126.78735999999999</v>
      </c>
      <c r="F73" s="629">
        <f t="shared" si="5"/>
        <v>98.736360096565662</v>
      </c>
      <c r="G73" s="669" t="s">
        <v>1600</v>
      </c>
      <c r="H73" s="631" t="s">
        <v>1781</v>
      </c>
    </row>
    <row r="74" spans="1:9" s="588" customFormat="1" ht="84" x14ac:dyDescent="0.2">
      <c r="A74" s="626">
        <f t="shared" si="6"/>
        <v>53</v>
      </c>
      <c r="B74" s="627" t="s">
        <v>1135</v>
      </c>
      <c r="C74" s="628">
        <v>12000</v>
      </c>
      <c r="D74" s="628">
        <v>19500</v>
      </c>
      <c r="E74" s="628">
        <v>12545.38859</v>
      </c>
      <c r="F74" s="629">
        <f t="shared" si="5"/>
        <v>64.33532610256411</v>
      </c>
      <c r="G74" s="669" t="s">
        <v>1578</v>
      </c>
      <c r="H74" s="719" t="s">
        <v>1782</v>
      </c>
    </row>
    <row r="75" spans="1:9" s="588" customFormat="1" ht="24" customHeight="1" x14ac:dyDescent="0.2">
      <c r="A75" s="626">
        <f t="shared" si="6"/>
        <v>54</v>
      </c>
      <c r="B75" s="627" t="s">
        <v>1136</v>
      </c>
      <c r="C75" s="628">
        <v>2000</v>
      </c>
      <c r="D75" s="628">
        <v>2000</v>
      </c>
      <c r="E75" s="628">
        <v>2000</v>
      </c>
      <c r="F75" s="629">
        <f t="shared" si="5"/>
        <v>100</v>
      </c>
      <c r="G75" s="669" t="s">
        <v>1600</v>
      </c>
      <c r="H75" s="631" t="s">
        <v>1096</v>
      </c>
    </row>
    <row r="76" spans="1:9" s="588" customFormat="1" ht="57" customHeight="1" x14ac:dyDescent="0.2">
      <c r="A76" s="626">
        <f t="shared" si="6"/>
        <v>55</v>
      </c>
      <c r="B76" s="627" t="s">
        <v>1137</v>
      </c>
      <c r="C76" s="628">
        <v>4000</v>
      </c>
      <c r="D76" s="628">
        <v>4000</v>
      </c>
      <c r="E76" s="628">
        <v>1082.9692</v>
      </c>
      <c r="F76" s="629">
        <f t="shared" si="5"/>
        <v>27.07423</v>
      </c>
      <c r="G76" s="669" t="s">
        <v>1578</v>
      </c>
      <c r="H76" s="719" t="s">
        <v>1783</v>
      </c>
    </row>
    <row r="77" spans="1:9" s="588" customFormat="1" ht="57" customHeight="1" x14ac:dyDescent="0.2">
      <c r="A77" s="626">
        <f t="shared" si="6"/>
        <v>56</v>
      </c>
      <c r="B77" s="627" t="s">
        <v>1138</v>
      </c>
      <c r="C77" s="628">
        <v>5000</v>
      </c>
      <c r="D77" s="628">
        <v>5000</v>
      </c>
      <c r="E77" s="628">
        <v>1742.12239</v>
      </c>
      <c r="F77" s="629">
        <f t="shared" si="5"/>
        <v>34.842447799999995</v>
      </c>
      <c r="G77" s="669" t="s">
        <v>1578</v>
      </c>
      <c r="H77" s="719" t="s">
        <v>1784</v>
      </c>
    </row>
    <row r="78" spans="1:9" s="588" customFormat="1" ht="24" customHeight="1" x14ac:dyDescent="0.2">
      <c r="A78" s="626">
        <f t="shared" si="6"/>
        <v>57</v>
      </c>
      <c r="B78" s="627" t="s">
        <v>1139</v>
      </c>
      <c r="C78" s="628">
        <v>5500</v>
      </c>
      <c r="D78" s="628">
        <v>5500</v>
      </c>
      <c r="E78" s="628">
        <v>5500</v>
      </c>
      <c r="F78" s="629">
        <f t="shared" si="5"/>
        <v>100</v>
      </c>
      <c r="G78" s="669" t="s">
        <v>1600</v>
      </c>
      <c r="H78" s="631" t="s">
        <v>1096</v>
      </c>
    </row>
    <row r="79" spans="1:9" s="588" customFormat="1" ht="126" x14ac:dyDescent="0.2">
      <c r="A79" s="626">
        <f t="shared" si="6"/>
        <v>58</v>
      </c>
      <c r="B79" s="627" t="s">
        <v>1140</v>
      </c>
      <c r="C79" s="628">
        <v>5000</v>
      </c>
      <c r="D79" s="628">
        <v>5000</v>
      </c>
      <c r="E79" s="628">
        <v>1639.6357499999999</v>
      </c>
      <c r="F79" s="629">
        <f t="shared" si="5"/>
        <v>32.792715000000001</v>
      </c>
      <c r="G79" s="669" t="s">
        <v>1578</v>
      </c>
      <c r="H79" s="719" t="s">
        <v>1785</v>
      </c>
      <c r="I79" s="659"/>
    </row>
    <row r="80" spans="1:9" s="588" customFormat="1" ht="78" customHeight="1" x14ac:dyDescent="0.2">
      <c r="A80" s="626">
        <f t="shared" si="6"/>
        <v>59</v>
      </c>
      <c r="B80" s="627" t="s">
        <v>1141</v>
      </c>
      <c r="C80" s="628">
        <v>3000</v>
      </c>
      <c r="D80" s="628">
        <v>3000</v>
      </c>
      <c r="E80" s="628">
        <v>57.180970000000002</v>
      </c>
      <c r="F80" s="629">
        <f t="shared" si="5"/>
        <v>1.9060323333333333</v>
      </c>
      <c r="G80" s="670" t="s">
        <v>1578</v>
      </c>
      <c r="H80" s="719" t="s">
        <v>1786</v>
      </c>
    </row>
    <row r="81" spans="1:8" s="588" customFormat="1" ht="67.5" customHeight="1" x14ac:dyDescent="0.2">
      <c r="A81" s="626">
        <f t="shared" si="6"/>
        <v>60</v>
      </c>
      <c r="B81" s="627" t="s">
        <v>1142</v>
      </c>
      <c r="C81" s="628">
        <v>1600</v>
      </c>
      <c r="D81" s="628">
        <v>4200</v>
      </c>
      <c r="E81" s="628">
        <v>1499.1258799999998</v>
      </c>
      <c r="F81" s="634">
        <f t="shared" si="5"/>
        <v>35.69347333333333</v>
      </c>
      <c r="G81" s="670" t="s">
        <v>1578</v>
      </c>
      <c r="H81" s="631" t="s">
        <v>1787</v>
      </c>
    </row>
    <row r="82" spans="1:8" s="588" customFormat="1" ht="24" customHeight="1" x14ac:dyDescent="0.2">
      <c r="A82" s="626">
        <f t="shared" si="6"/>
        <v>61</v>
      </c>
      <c r="B82" s="627" t="s">
        <v>1143</v>
      </c>
      <c r="C82" s="628">
        <v>0</v>
      </c>
      <c r="D82" s="628">
        <v>9000</v>
      </c>
      <c r="E82" s="628">
        <v>9000</v>
      </c>
      <c r="F82" s="629">
        <f t="shared" si="5"/>
        <v>100</v>
      </c>
      <c r="G82" s="670" t="s">
        <v>1600</v>
      </c>
      <c r="H82" s="631" t="s">
        <v>1096</v>
      </c>
    </row>
    <row r="83" spans="1:8" s="588" customFormat="1" ht="99" customHeight="1" x14ac:dyDescent="0.2">
      <c r="A83" s="626">
        <f t="shared" si="6"/>
        <v>62</v>
      </c>
      <c r="B83" s="627" t="s">
        <v>1788</v>
      </c>
      <c r="C83" s="628">
        <v>0</v>
      </c>
      <c r="D83" s="628">
        <v>242</v>
      </c>
      <c r="E83" s="628">
        <v>187</v>
      </c>
      <c r="F83" s="629">
        <f t="shared" si="5"/>
        <v>77.272727272727266</v>
      </c>
      <c r="G83" s="670" t="s">
        <v>1578</v>
      </c>
      <c r="H83" s="631" t="s">
        <v>1789</v>
      </c>
    </row>
    <row r="84" spans="1:8" s="588" customFormat="1" ht="24" customHeight="1" x14ac:dyDescent="0.2">
      <c r="A84" s="626">
        <f t="shared" si="6"/>
        <v>63</v>
      </c>
      <c r="B84" s="627" t="s">
        <v>1145</v>
      </c>
      <c r="C84" s="628">
        <v>0</v>
      </c>
      <c r="D84" s="628">
        <v>600</v>
      </c>
      <c r="E84" s="628">
        <v>600</v>
      </c>
      <c r="F84" s="629">
        <f t="shared" si="5"/>
        <v>100</v>
      </c>
      <c r="G84" s="669" t="s">
        <v>1600</v>
      </c>
      <c r="H84" s="631" t="s">
        <v>1096</v>
      </c>
    </row>
    <row r="85" spans="1:8" s="588" customFormat="1" ht="24" customHeight="1" x14ac:dyDescent="0.2">
      <c r="A85" s="626">
        <f t="shared" si="6"/>
        <v>64</v>
      </c>
      <c r="B85" s="658" t="s">
        <v>1790</v>
      </c>
      <c r="C85" s="628">
        <v>0</v>
      </c>
      <c r="D85" s="628">
        <v>739</v>
      </c>
      <c r="E85" s="628">
        <v>739</v>
      </c>
      <c r="F85" s="629">
        <f>E85/D85*100</f>
        <v>100</v>
      </c>
      <c r="G85" s="669" t="s">
        <v>1572</v>
      </c>
      <c r="H85" s="637" t="s">
        <v>1096</v>
      </c>
    </row>
    <row r="86" spans="1:8" s="588" customFormat="1" ht="12.95" customHeight="1" x14ac:dyDescent="0.2">
      <c r="A86" s="626">
        <f t="shared" si="6"/>
        <v>65</v>
      </c>
      <c r="B86" s="658" t="s">
        <v>1768</v>
      </c>
      <c r="C86" s="628">
        <v>0</v>
      </c>
      <c r="D86" s="628">
        <v>308</v>
      </c>
      <c r="E86" s="628">
        <v>308</v>
      </c>
      <c r="F86" s="629">
        <f t="shared" ref="F86:F91" si="7">E86/D86*100</f>
        <v>100</v>
      </c>
      <c r="G86" s="669" t="s">
        <v>1572</v>
      </c>
      <c r="H86" s="637" t="s">
        <v>1096</v>
      </c>
    </row>
    <row r="87" spans="1:8" s="588" customFormat="1" ht="12.95" customHeight="1" x14ac:dyDescent="0.2">
      <c r="A87" s="626">
        <f t="shared" si="6"/>
        <v>66</v>
      </c>
      <c r="B87" s="658" t="s">
        <v>1791</v>
      </c>
      <c r="C87" s="628">
        <v>0</v>
      </c>
      <c r="D87" s="628">
        <v>400</v>
      </c>
      <c r="E87" s="628">
        <v>400</v>
      </c>
      <c r="F87" s="629">
        <f t="shared" si="7"/>
        <v>100</v>
      </c>
      <c r="G87" s="669" t="s">
        <v>1572</v>
      </c>
      <c r="H87" s="637" t="s">
        <v>1096</v>
      </c>
    </row>
    <row r="88" spans="1:8" s="588" customFormat="1" ht="24" customHeight="1" x14ac:dyDescent="0.2">
      <c r="A88" s="626">
        <f t="shared" si="6"/>
        <v>67</v>
      </c>
      <c r="B88" s="658" t="s">
        <v>1792</v>
      </c>
      <c r="C88" s="628">
        <v>0</v>
      </c>
      <c r="D88" s="628">
        <v>1700</v>
      </c>
      <c r="E88" s="628">
        <v>1700</v>
      </c>
      <c r="F88" s="629">
        <f t="shared" si="7"/>
        <v>100</v>
      </c>
      <c r="G88" s="669" t="s">
        <v>1572</v>
      </c>
      <c r="H88" s="637" t="s">
        <v>1096</v>
      </c>
    </row>
    <row r="89" spans="1:8" s="588" customFormat="1" ht="12.95" customHeight="1" x14ac:dyDescent="0.2">
      <c r="A89" s="626">
        <f t="shared" si="6"/>
        <v>68</v>
      </c>
      <c r="B89" s="658" t="s">
        <v>1793</v>
      </c>
      <c r="C89" s="628">
        <v>0</v>
      </c>
      <c r="D89" s="628">
        <v>1942</v>
      </c>
      <c r="E89" s="628">
        <v>1942</v>
      </c>
      <c r="F89" s="629">
        <f t="shared" si="7"/>
        <v>100</v>
      </c>
      <c r="G89" s="669" t="s">
        <v>1572</v>
      </c>
      <c r="H89" s="637" t="s">
        <v>1096</v>
      </c>
    </row>
    <row r="90" spans="1:8" s="588" customFormat="1" ht="24" customHeight="1" x14ac:dyDescent="0.2">
      <c r="A90" s="626">
        <f t="shared" si="6"/>
        <v>69</v>
      </c>
      <c r="B90" s="658" t="s">
        <v>1794</v>
      </c>
      <c r="C90" s="628">
        <v>0</v>
      </c>
      <c r="D90" s="628">
        <v>348</v>
      </c>
      <c r="E90" s="628">
        <v>348</v>
      </c>
      <c r="F90" s="629">
        <f t="shared" si="7"/>
        <v>100</v>
      </c>
      <c r="G90" s="669" t="s">
        <v>1572</v>
      </c>
      <c r="H90" s="637" t="s">
        <v>1096</v>
      </c>
    </row>
    <row r="91" spans="1:8" s="588" customFormat="1" ht="24" customHeight="1" x14ac:dyDescent="0.2">
      <c r="A91" s="626">
        <f t="shared" si="6"/>
        <v>70</v>
      </c>
      <c r="B91" s="658" t="s">
        <v>1795</v>
      </c>
      <c r="C91" s="628">
        <v>0</v>
      </c>
      <c r="D91" s="628">
        <v>291</v>
      </c>
      <c r="E91" s="628">
        <v>291</v>
      </c>
      <c r="F91" s="629">
        <f t="shared" si="7"/>
        <v>100</v>
      </c>
      <c r="G91" s="669" t="s">
        <v>1572</v>
      </c>
      <c r="H91" s="637" t="s">
        <v>1096</v>
      </c>
    </row>
    <row r="92" spans="1:8" s="588" customFormat="1" ht="11.25" thickBot="1" x14ac:dyDescent="0.25">
      <c r="A92" s="1176" t="s">
        <v>463</v>
      </c>
      <c r="B92" s="1177"/>
      <c r="C92" s="648">
        <f>SUM(C62:C91)</f>
        <v>148025</v>
      </c>
      <c r="D92" s="671">
        <f>SUM(D62:D91)</f>
        <v>176669.64</v>
      </c>
      <c r="E92" s="671">
        <f>SUM(E62:E91)</f>
        <v>70641.448390000005</v>
      </c>
      <c r="F92" s="672">
        <f t="shared" si="5"/>
        <v>39.985052547794858</v>
      </c>
      <c r="G92" s="650"/>
      <c r="H92" s="673"/>
    </row>
    <row r="93" spans="1:8" ht="18" customHeight="1" thickBot="1" x14ac:dyDescent="0.2">
      <c r="A93" s="612" t="s">
        <v>1566</v>
      </c>
      <c r="B93" s="613"/>
      <c r="C93" s="614"/>
      <c r="D93" s="614"/>
      <c r="E93" s="615"/>
      <c r="F93" s="616"/>
      <c r="G93" s="617"/>
      <c r="H93" s="674"/>
    </row>
    <row r="94" spans="1:8" s="588" customFormat="1" ht="89.45" customHeight="1" x14ac:dyDescent="0.2">
      <c r="A94" s="656">
        <f>A91+1</f>
        <v>71</v>
      </c>
      <c r="B94" s="627" t="s">
        <v>1318</v>
      </c>
      <c r="C94" s="628">
        <v>24019</v>
      </c>
      <c r="D94" s="628">
        <v>14414.07</v>
      </c>
      <c r="E94" s="628">
        <v>12461.1482</v>
      </c>
      <c r="F94" s="629">
        <f t="shared" ref="F94:F107" si="8">E94/D94*100</f>
        <v>86.451281282802157</v>
      </c>
      <c r="G94" s="675" t="s">
        <v>1578</v>
      </c>
      <c r="H94" s="719" t="s">
        <v>1796</v>
      </c>
    </row>
    <row r="95" spans="1:8" s="588" customFormat="1" ht="78" customHeight="1" x14ac:dyDescent="0.2">
      <c r="A95" s="626">
        <f t="shared" ref="A95:A106" si="9">A94+1</f>
        <v>72</v>
      </c>
      <c r="B95" s="627" t="s">
        <v>1797</v>
      </c>
      <c r="C95" s="628">
        <v>7109</v>
      </c>
      <c r="D95" s="628">
        <v>1644.64</v>
      </c>
      <c r="E95" s="628">
        <v>0</v>
      </c>
      <c r="F95" s="629">
        <f t="shared" si="8"/>
        <v>0</v>
      </c>
      <c r="G95" s="669" t="s">
        <v>1578</v>
      </c>
      <c r="H95" s="719" t="s">
        <v>1798</v>
      </c>
    </row>
    <row r="96" spans="1:8" s="588" customFormat="1" ht="24" customHeight="1" x14ac:dyDescent="0.2">
      <c r="A96" s="626">
        <f t="shared" si="9"/>
        <v>73</v>
      </c>
      <c r="B96" s="627" t="s">
        <v>1319</v>
      </c>
      <c r="C96" s="628">
        <v>0</v>
      </c>
      <c r="D96" s="628">
        <v>28.32</v>
      </c>
      <c r="E96" s="628">
        <v>28.314</v>
      </c>
      <c r="F96" s="634">
        <f t="shared" si="8"/>
        <v>99.978813559322035</v>
      </c>
      <c r="G96" s="669" t="s">
        <v>1799</v>
      </c>
      <c r="H96" s="631" t="s">
        <v>1096</v>
      </c>
    </row>
    <row r="97" spans="1:11" s="588" customFormat="1" ht="57" customHeight="1" x14ac:dyDescent="0.2">
      <c r="A97" s="626">
        <f t="shared" si="9"/>
        <v>74</v>
      </c>
      <c r="B97" s="627" t="s">
        <v>1320</v>
      </c>
      <c r="C97" s="628">
        <v>5000</v>
      </c>
      <c r="D97" s="628">
        <v>200</v>
      </c>
      <c r="E97" s="628">
        <v>54.45</v>
      </c>
      <c r="F97" s="629">
        <f t="shared" si="8"/>
        <v>27.224999999999998</v>
      </c>
      <c r="G97" s="669" t="s">
        <v>1578</v>
      </c>
      <c r="H97" s="719" t="s">
        <v>1800</v>
      </c>
    </row>
    <row r="98" spans="1:11" s="588" customFormat="1" ht="89.45" customHeight="1" x14ac:dyDescent="0.2">
      <c r="A98" s="626">
        <f t="shared" si="9"/>
        <v>75</v>
      </c>
      <c r="B98" s="627" t="s">
        <v>1321</v>
      </c>
      <c r="C98" s="628">
        <v>26526</v>
      </c>
      <c r="D98" s="628">
        <v>33413.529999999992</v>
      </c>
      <c r="E98" s="628">
        <v>11038.752109999999</v>
      </c>
      <c r="F98" s="629">
        <f t="shared" si="8"/>
        <v>33.036773157460473</v>
      </c>
      <c r="G98" s="669" t="s">
        <v>1578</v>
      </c>
      <c r="H98" s="719" t="s">
        <v>1801</v>
      </c>
    </row>
    <row r="99" spans="1:11" s="588" customFormat="1" ht="78" customHeight="1" x14ac:dyDescent="0.2">
      <c r="A99" s="626">
        <f t="shared" si="9"/>
        <v>76</v>
      </c>
      <c r="B99" s="627" t="s">
        <v>1322</v>
      </c>
      <c r="C99" s="628">
        <v>27641</v>
      </c>
      <c r="D99" s="628">
        <v>31044.279999999995</v>
      </c>
      <c r="E99" s="628">
        <v>17502.453550000002</v>
      </c>
      <c r="F99" s="629">
        <f t="shared" si="8"/>
        <v>56.378996549444871</v>
      </c>
      <c r="G99" s="669" t="s">
        <v>1578</v>
      </c>
      <c r="H99" s="719" t="s">
        <v>1802</v>
      </c>
    </row>
    <row r="100" spans="1:11" s="588" customFormat="1" ht="12.95" customHeight="1" x14ac:dyDescent="0.2">
      <c r="A100" s="626">
        <f t="shared" si="9"/>
        <v>77</v>
      </c>
      <c r="B100" s="627" t="s">
        <v>1323</v>
      </c>
      <c r="C100" s="628">
        <v>29555</v>
      </c>
      <c r="D100" s="628">
        <v>26500.460000000003</v>
      </c>
      <c r="E100" s="628">
        <v>24900.279160000002</v>
      </c>
      <c r="F100" s="629">
        <f t="shared" si="8"/>
        <v>93.961686551856076</v>
      </c>
      <c r="G100" s="669" t="s">
        <v>1600</v>
      </c>
      <c r="H100" s="631" t="s">
        <v>1096</v>
      </c>
    </row>
    <row r="101" spans="1:11" s="588" customFormat="1" ht="115.5" x14ac:dyDescent="0.2">
      <c r="A101" s="626">
        <f t="shared" si="9"/>
        <v>78</v>
      </c>
      <c r="B101" s="627" t="s">
        <v>1324</v>
      </c>
      <c r="C101" s="628">
        <v>84695</v>
      </c>
      <c r="D101" s="628">
        <v>92929.690000000017</v>
      </c>
      <c r="E101" s="628">
        <v>60119.653509999996</v>
      </c>
      <c r="F101" s="629">
        <f t="shared" si="8"/>
        <v>64.693698547794554</v>
      </c>
      <c r="G101" s="669" t="s">
        <v>1578</v>
      </c>
      <c r="H101" s="719" t="s">
        <v>1803</v>
      </c>
    </row>
    <row r="102" spans="1:11" s="588" customFormat="1" ht="78.95" customHeight="1" x14ac:dyDescent="0.2">
      <c r="A102" s="626">
        <f t="shared" si="9"/>
        <v>79</v>
      </c>
      <c r="B102" s="627" t="s">
        <v>1325</v>
      </c>
      <c r="C102" s="628">
        <v>98782</v>
      </c>
      <c r="D102" s="628">
        <v>22907.279999999995</v>
      </c>
      <c r="E102" s="628">
        <v>20362.563610000001</v>
      </c>
      <c r="F102" s="629">
        <f t="shared" si="8"/>
        <v>88.891232874439936</v>
      </c>
      <c r="G102" s="669" t="s">
        <v>1578</v>
      </c>
      <c r="H102" s="719" t="s">
        <v>1804</v>
      </c>
    </row>
    <row r="103" spans="1:11" s="588" customFormat="1" ht="12.95" customHeight="1" x14ac:dyDescent="0.2">
      <c r="A103" s="626">
        <f t="shared" si="9"/>
        <v>80</v>
      </c>
      <c r="B103" s="627" t="s">
        <v>1326</v>
      </c>
      <c r="C103" s="628">
        <v>500</v>
      </c>
      <c r="D103" s="628">
        <v>195.95000000000005</v>
      </c>
      <c r="E103" s="628">
        <v>175.80391999999998</v>
      </c>
      <c r="F103" s="629">
        <f t="shared" si="8"/>
        <v>89.718764991069122</v>
      </c>
      <c r="G103" s="669" t="s">
        <v>1600</v>
      </c>
      <c r="H103" s="631" t="s">
        <v>1096</v>
      </c>
    </row>
    <row r="104" spans="1:11" s="588" customFormat="1" ht="24" customHeight="1" x14ac:dyDescent="0.2">
      <c r="A104" s="626">
        <f t="shared" si="9"/>
        <v>81</v>
      </c>
      <c r="B104" s="627" t="s">
        <v>1327</v>
      </c>
      <c r="C104" s="628">
        <v>0</v>
      </c>
      <c r="D104" s="628">
        <v>28.68</v>
      </c>
      <c r="E104" s="628">
        <v>28.677</v>
      </c>
      <c r="F104" s="629">
        <f t="shared" si="8"/>
        <v>99.989539748953973</v>
      </c>
      <c r="G104" s="669" t="s">
        <v>1799</v>
      </c>
      <c r="H104" s="631" t="s">
        <v>1096</v>
      </c>
    </row>
    <row r="105" spans="1:11" s="588" customFormat="1" ht="57" customHeight="1" x14ac:dyDescent="0.2">
      <c r="A105" s="626">
        <f t="shared" si="9"/>
        <v>82</v>
      </c>
      <c r="B105" s="627" t="s">
        <v>1805</v>
      </c>
      <c r="C105" s="628">
        <v>5232</v>
      </c>
      <c r="D105" s="628">
        <v>3902.27</v>
      </c>
      <c r="E105" s="628">
        <v>1427.9179599999998</v>
      </c>
      <c r="F105" s="634">
        <f t="shared" si="8"/>
        <v>36.591982615247012</v>
      </c>
      <c r="G105" s="669" t="s">
        <v>1578</v>
      </c>
      <c r="H105" s="719" t="s">
        <v>1806</v>
      </c>
    </row>
    <row r="106" spans="1:11" s="588" customFormat="1" ht="57" customHeight="1" x14ac:dyDescent="0.2">
      <c r="A106" s="626">
        <f t="shared" si="9"/>
        <v>83</v>
      </c>
      <c r="B106" s="627" t="s">
        <v>1807</v>
      </c>
      <c r="C106" s="628">
        <v>0</v>
      </c>
      <c r="D106" s="628">
        <v>600</v>
      </c>
      <c r="E106" s="628">
        <v>128.24754000000001</v>
      </c>
      <c r="F106" s="629">
        <f t="shared" si="8"/>
        <v>21.374590000000001</v>
      </c>
      <c r="G106" s="669" t="s">
        <v>1578</v>
      </c>
      <c r="H106" s="719" t="s">
        <v>1808</v>
      </c>
    </row>
    <row r="107" spans="1:11" s="588" customFormat="1" ht="13.5" customHeight="1" thickBot="1" x14ac:dyDescent="0.25">
      <c r="A107" s="1176" t="s">
        <v>463</v>
      </c>
      <c r="B107" s="1177"/>
      <c r="C107" s="648">
        <f>SUM(C94:C106)</f>
        <v>309059</v>
      </c>
      <c r="D107" s="648">
        <f>SUM(D94:D106)</f>
        <v>227809.16999999998</v>
      </c>
      <c r="E107" s="648">
        <f>SUM(E94:E106)</f>
        <v>148228.26056000002</v>
      </c>
      <c r="F107" s="672">
        <f t="shared" si="8"/>
        <v>65.066854227158657</v>
      </c>
      <c r="G107" s="650"/>
      <c r="H107" s="676"/>
    </row>
    <row r="108" spans="1:11" s="681" customFormat="1" x14ac:dyDescent="0.2">
      <c r="A108" s="589"/>
      <c r="B108" s="677"/>
      <c r="C108" s="589"/>
      <c r="D108" s="589"/>
      <c r="E108" s="589"/>
      <c r="F108" s="678"/>
      <c r="G108" s="679"/>
      <c r="H108" s="680"/>
      <c r="I108" s="605"/>
      <c r="J108" s="605"/>
      <c r="K108" s="605"/>
    </row>
  </sheetData>
  <mergeCells count="12">
    <mergeCell ref="A107:B107"/>
    <mergeCell ref="A1:H1"/>
    <mergeCell ref="A4:B4"/>
    <mergeCell ref="A5:B5"/>
    <mergeCell ref="A6:B6"/>
    <mergeCell ref="A8:B8"/>
    <mergeCell ref="A9:B9"/>
    <mergeCell ref="A10:B10"/>
    <mergeCell ref="A43:B43"/>
    <mergeCell ref="A57:B57"/>
    <mergeCell ref="A60:B60"/>
    <mergeCell ref="A92:B92"/>
  </mergeCells>
  <printOptions horizontalCentered="1"/>
  <pageMargins left="0.31496062992125984" right="0.31496062992125984" top="0.51181102362204722" bottom="0.43307086614173229" header="0.31496062992125984" footer="0.23622047244094491"/>
  <pageSetup paperSize="9" scale="96" firstPageNumber="270" fitToHeight="0" orientation="landscape" useFirstPageNumber="1" r:id="rId1"/>
  <headerFooter>
    <oddHeader>&amp;L&amp;"Tahoma,Kurzíva"&amp;9Závěrečný účet za rok 2019&amp;R&amp;"Tahoma,Kurzíva"&amp;9Tabulka č. 10</oddHeader>
    <oddFooter>&amp;C&amp;"Tahoma,Obyčejné"&amp;10&amp;P</oddFooter>
  </headerFooter>
  <rowBreaks count="1" manualBreakCount="1">
    <brk id="64"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8A19C-F103-47CD-9369-7286EBFB6AC8}">
  <sheetPr>
    <pageSetUpPr fitToPage="1"/>
  </sheetPr>
  <dimension ref="A1:J26"/>
  <sheetViews>
    <sheetView zoomScaleNormal="100" zoomScaleSheetLayoutView="100" workbookViewId="0">
      <selection activeCell="I5" sqref="I5"/>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0" s="461" customFormat="1" ht="18" customHeight="1" x14ac:dyDescent="0.2">
      <c r="A1" s="1180" t="s">
        <v>1809</v>
      </c>
      <c r="B1" s="1180"/>
      <c r="C1" s="1180"/>
      <c r="D1" s="1180"/>
      <c r="E1" s="1180"/>
      <c r="F1" s="1180"/>
      <c r="G1" s="1180"/>
      <c r="H1" s="1180"/>
    </row>
    <row r="2" spans="1:10" ht="12" customHeight="1" x14ac:dyDescent="0.2"/>
    <row r="3" spans="1:10" ht="12" customHeight="1" thickBot="1" x14ac:dyDescent="0.2">
      <c r="A3" s="472"/>
      <c r="F3" s="592" t="s">
        <v>1559</v>
      </c>
    </row>
    <row r="4" spans="1:10" ht="23.45" customHeight="1" x14ac:dyDescent="0.2">
      <c r="A4" s="1181"/>
      <c r="B4" s="1182"/>
      <c r="C4" s="593" t="s">
        <v>1560</v>
      </c>
      <c r="D4" s="593" t="s">
        <v>1561</v>
      </c>
      <c r="E4" s="593" t="s">
        <v>1562</v>
      </c>
      <c r="F4" s="682" t="s">
        <v>406</v>
      </c>
      <c r="G4" s="683"/>
      <c r="H4" s="684"/>
    </row>
    <row r="5" spans="1:10" ht="12.95" customHeight="1" x14ac:dyDescent="0.2">
      <c r="A5" s="1178" t="s">
        <v>1563</v>
      </c>
      <c r="B5" s="1179"/>
      <c r="C5" s="474">
        <f>C25</f>
        <v>50002</v>
      </c>
      <c r="D5" s="474">
        <f>D25</f>
        <v>57360.05</v>
      </c>
      <c r="E5" s="474">
        <f>E25</f>
        <v>44539.992219999993</v>
      </c>
      <c r="F5" s="598">
        <f>E5/D5*100</f>
        <v>77.649849015124616</v>
      </c>
      <c r="G5" s="679"/>
      <c r="H5" s="680"/>
    </row>
    <row r="6" spans="1:10" s="472" customFormat="1" ht="13.5" customHeight="1" thickBot="1" x14ac:dyDescent="0.25">
      <c r="A6" s="1174" t="s">
        <v>463</v>
      </c>
      <c r="B6" s="1175"/>
      <c r="C6" s="601">
        <f>SUM(C5:C5)</f>
        <v>50002</v>
      </c>
      <c r="D6" s="601">
        <f>SUM(D5:D5)</f>
        <v>57360.05</v>
      </c>
      <c r="E6" s="601">
        <f>SUM(E5:E5)</f>
        <v>44539.992219999993</v>
      </c>
      <c r="F6" s="603">
        <f>E6/D6*100</f>
        <v>77.649849015124616</v>
      </c>
      <c r="G6" s="679"/>
      <c r="H6" s="680"/>
    </row>
    <row r="7" spans="1:10" s="607" customFormat="1" ht="10.5" customHeight="1" x14ac:dyDescent="0.2">
      <c r="A7" s="472"/>
      <c r="B7" s="604"/>
      <c r="C7" s="605"/>
      <c r="D7" s="605"/>
      <c r="E7" s="605"/>
      <c r="F7" s="606"/>
      <c r="G7" s="587"/>
      <c r="H7" s="591"/>
      <c r="I7" s="472"/>
      <c r="J7" s="472"/>
    </row>
    <row r="8" spans="1:10" s="607" customFormat="1" ht="10.5" customHeight="1" x14ac:dyDescent="0.2">
      <c r="A8" s="472"/>
      <c r="B8" s="604"/>
      <c r="C8" s="605"/>
      <c r="D8" s="605"/>
      <c r="E8" s="605"/>
      <c r="F8" s="606"/>
      <c r="G8" s="587"/>
      <c r="H8" s="591"/>
      <c r="I8" s="472"/>
      <c r="J8" s="472"/>
    </row>
    <row r="9" spans="1:10" s="607" customFormat="1" ht="10.5" customHeight="1" thickBot="1" x14ac:dyDescent="0.2">
      <c r="A9" s="472"/>
      <c r="B9" s="604"/>
      <c r="C9" s="605"/>
      <c r="D9" s="605"/>
      <c r="E9" s="605"/>
      <c r="F9" s="606"/>
      <c r="G9" s="587"/>
      <c r="H9" s="592" t="s">
        <v>1559</v>
      </c>
      <c r="I9" s="472"/>
      <c r="J9" s="472"/>
    </row>
    <row r="10" spans="1:10" ht="28.5" customHeight="1" thickBot="1" x14ac:dyDescent="0.25">
      <c r="A10" s="608" t="s">
        <v>1567</v>
      </c>
      <c r="B10" s="609" t="s">
        <v>1067</v>
      </c>
      <c r="C10" s="610" t="s">
        <v>1560</v>
      </c>
      <c r="D10" s="610" t="s">
        <v>1561</v>
      </c>
      <c r="E10" s="610" t="s">
        <v>1562</v>
      </c>
      <c r="F10" s="610" t="s">
        <v>406</v>
      </c>
      <c r="G10" s="610" t="s">
        <v>1568</v>
      </c>
      <c r="H10" s="611" t="s">
        <v>1569</v>
      </c>
    </row>
    <row r="11" spans="1:10" ht="15" customHeight="1" thickBot="1" x14ac:dyDescent="0.2">
      <c r="A11" s="685" t="s">
        <v>1570</v>
      </c>
      <c r="B11" s="613"/>
      <c r="C11" s="614"/>
      <c r="D11" s="614"/>
      <c r="E11" s="615"/>
      <c r="F11" s="616"/>
      <c r="G11" s="617"/>
      <c r="H11" s="618"/>
    </row>
    <row r="12" spans="1:10" s="588" customFormat="1" ht="45" customHeight="1" x14ac:dyDescent="0.2">
      <c r="A12" s="686">
        <v>1</v>
      </c>
      <c r="B12" s="627" t="s">
        <v>1810</v>
      </c>
      <c r="C12" s="628">
        <v>900</v>
      </c>
      <c r="D12" s="628">
        <v>1439</v>
      </c>
      <c r="E12" s="628">
        <v>1112.4959999999999</v>
      </c>
      <c r="F12" s="687">
        <f t="shared" ref="F12:F25" si="0">E12/D12*100</f>
        <v>77.310354412786651</v>
      </c>
      <c r="G12" s="624" t="s">
        <v>1572</v>
      </c>
      <c r="H12" s="688" t="s">
        <v>1811</v>
      </c>
    </row>
    <row r="13" spans="1:10" s="588" customFormat="1" ht="78" customHeight="1" x14ac:dyDescent="0.2">
      <c r="A13" s="689">
        <f>A12+1</f>
        <v>2</v>
      </c>
      <c r="B13" s="627" t="s">
        <v>1812</v>
      </c>
      <c r="C13" s="628">
        <v>11930</v>
      </c>
      <c r="D13" s="628">
        <v>11955.51</v>
      </c>
      <c r="E13" s="628">
        <v>10793.09929</v>
      </c>
      <c r="F13" s="634">
        <f t="shared" si="0"/>
        <v>90.277196790433862</v>
      </c>
      <c r="G13" s="630" t="s">
        <v>1572</v>
      </c>
      <c r="H13" s="690" t="s">
        <v>1813</v>
      </c>
    </row>
    <row r="14" spans="1:10" s="588" customFormat="1" ht="142.5" customHeight="1" x14ac:dyDescent="0.2">
      <c r="A14" s="689">
        <f t="shared" ref="A14:A24" si="1">A13+1</f>
        <v>3</v>
      </c>
      <c r="B14" s="627" t="s">
        <v>1814</v>
      </c>
      <c r="C14" s="628">
        <v>27800</v>
      </c>
      <c r="D14" s="628">
        <v>31639.599999999999</v>
      </c>
      <c r="E14" s="628">
        <v>21934.401029999997</v>
      </c>
      <c r="F14" s="629">
        <f t="shared" si="0"/>
        <v>69.32578487085803</v>
      </c>
      <c r="G14" s="630" t="s">
        <v>1572</v>
      </c>
      <c r="H14" s="691" t="s">
        <v>1815</v>
      </c>
    </row>
    <row r="15" spans="1:10" s="588" customFormat="1" ht="24" customHeight="1" x14ac:dyDescent="0.2">
      <c r="A15" s="689">
        <f t="shared" si="1"/>
        <v>4</v>
      </c>
      <c r="B15" s="627" t="s">
        <v>1816</v>
      </c>
      <c r="C15" s="628">
        <v>0</v>
      </c>
      <c r="D15" s="628">
        <v>558.94000000000005</v>
      </c>
      <c r="E15" s="628">
        <v>558.93499999999995</v>
      </c>
      <c r="F15" s="629">
        <f t="shared" si="0"/>
        <v>99.999105449601018</v>
      </c>
      <c r="G15" s="630" t="s">
        <v>1572</v>
      </c>
      <c r="H15" s="691" t="s">
        <v>70</v>
      </c>
    </row>
    <row r="16" spans="1:10" s="588" customFormat="1" ht="12.95" customHeight="1" x14ac:dyDescent="0.2">
      <c r="A16" s="689">
        <f t="shared" si="1"/>
        <v>5</v>
      </c>
      <c r="B16" s="627" t="s">
        <v>721</v>
      </c>
      <c r="C16" s="628">
        <v>4787</v>
      </c>
      <c r="D16" s="628">
        <v>6755</v>
      </c>
      <c r="E16" s="628">
        <v>6682.2510000000002</v>
      </c>
      <c r="F16" s="629">
        <f t="shared" si="0"/>
        <v>98.923034789045147</v>
      </c>
      <c r="G16" s="630" t="s">
        <v>1572</v>
      </c>
      <c r="H16" s="691" t="s">
        <v>70</v>
      </c>
    </row>
    <row r="17" spans="1:10" s="588" customFormat="1" ht="63" x14ac:dyDescent="0.2">
      <c r="A17" s="689">
        <f t="shared" si="1"/>
        <v>6</v>
      </c>
      <c r="B17" s="627" t="s">
        <v>1817</v>
      </c>
      <c r="C17" s="628">
        <v>4585</v>
      </c>
      <c r="D17" s="628">
        <v>4317</v>
      </c>
      <c r="E17" s="628">
        <v>2868.8099000000002</v>
      </c>
      <c r="F17" s="629">
        <f t="shared" si="0"/>
        <v>66.453785035904573</v>
      </c>
      <c r="G17" s="630" t="s">
        <v>1572</v>
      </c>
      <c r="H17" s="691" t="s">
        <v>1818</v>
      </c>
    </row>
    <row r="18" spans="1:10" s="588" customFormat="1" ht="24" customHeight="1" x14ac:dyDescent="0.2">
      <c r="A18" s="689">
        <f t="shared" si="1"/>
        <v>7</v>
      </c>
      <c r="B18" s="627" t="s">
        <v>1819</v>
      </c>
      <c r="C18" s="628">
        <v>0</v>
      </c>
      <c r="D18" s="628">
        <v>70</v>
      </c>
      <c r="E18" s="628">
        <v>70</v>
      </c>
      <c r="F18" s="634">
        <f t="shared" si="0"/>
        <v>100</v>
      </c>
      <c r="G18" s="692" t="s">
        <v>1600</v>
      </c>
      <c r="H18" s="691" t="s">
        <v>70</v>
      </c>
    </row>
    <row r="19" spans="1:10" s="588" customFormat="1" ht="24" customHeight="1" x14ac:dyDescent="0.2">
      <c r="A19" s="689">
        <f t="shared" si="1"/>
        <v>8</v>
      </c>
      <c r="B19" s="627" t="s">
        <v>1820</v>
      </c>
      <c r="C19" s="628">
        <v>0</v>
      </c>
      <c r="D19" s="628">
        <v>80</v>
      </c>
      <c r="E19" s="628">
        <v>80</v>
      </c>
      <c r="F19" s="629">
        <f t="shared" si="0"/>
        <v>100</v>
      </c>
      <c r="G19" s="630" t="s">
        <v>1600</v>
      </c>
      <c r="H19" s="691" t="s">
        <v>70</v>
      </c>
    </row>
    <row r="20" spans="1:10" s="588" customFormat="1" ht="34.5" customHeight="1" x14ac:dyDescent="0.2">
      <c r="A20" s="689">
        <f t="shared" si="1"/>
        <v>9</v>
      </c>
      <c r="B20" s="627" t="s">
        <v>1821</v>
      </c>
      <c r="C20" s="628">
        <v>0</v>
      </c>
      <c r="D20" s="628">
        <v>105</v>
      </c>
      <c r="E20" s="628">
        <v>0</v>
      </c>
      <c r="F20" s="629">
        <f t="shared" si="0"/>
        <v>0</v>
      </c>
      <c r="G20" s="630" t="s">
        <v>1578</v>
      </c>
      <c r="H20" s="691" t="s">
        <v>1822</v>
      </c>
    </row>
    <row r="21" spans="1:10" s="588" customFormat="1" ht="24" customHeight="1" x14ac:dyDescent="0.2">
      <c r="A21" s="689">
        <f t="shared" si="1"/>
        <v>10</v>
      </c>
      <c r="B21" s="627" t="s">
        <v>1823</v>
      </c>
      <c r="C21" s="628">
        <v>0</v>
      </c>
      <c r="D21" s="628">
        <v>40</v>
      </c>
      <c r="E21" s="628">
        <v>40</v>
      </c>
      <c r="F21" s="629">
        <f t="shared" si="0"/>
        <v>100</v>
      </c>
      <c r="G21" s="630" t="s">
        <v>1600</v>
      </c>
      <c r="H21" s="691" t="s">
        <v>70</v>
      </c>
    </row>
    <row r="22" spans="1:10" s="588" customFormat="1" ht="24" customHeight="1" x14ac:dyDescent="0.2">
      <c r="A22" s="689">
        <f t="shared" si="1"/>
        <v>11</v>
      </c>
      <c r="B22" s="627" t="s">
        <v>1824</v>
      </c>
      <c r="C22" s="628">
        <v>0</v>
      </c>
      <c r="D22" s="628">
        <v>150</v>
      </c>
      <c r="E22" s="628">
        <v>150</v>
      </c>
      <c r="F22" s="629">
        <f t="shared" si="0"/>
        <v>100</v>
      </c>
      <c r="G22" s="630" t="s">
        <v>1600</v>
      </c>
      <c r="H22" s="691" t="s">
        <v>70</v>
      </c>
    </row>
    <row r="23" spans="1:10" s="588" customFormat="1" ht="24" customHeight="1" x14ac:dyDescent="0.2">
      <c r="A23" s="689">
        <f t="shared" si="1"/>
        <v>12</v>
      </c>
      <c r="B23" s="627" t="s">
        <v>1825</v>
      </c>
      <c r="C23" s="628">
        <v>0</v>
      </c>
      <c r="D23" s="628">
        <v>50</v>
      </c>
      <c r="E23" s="628">
        <v>50</v>
      </c>
      <c r="F23" s="629">
        <f t="shared" si="0"/>
        <v>100</v>
      </c>
      <c r="G23" s="630" t="s">
        <v>1600</v>
      </c>
      <c r="H23" s="691" t="s">
        <v>70</v>
      </c>
    </row>
    <row r="24" spans="1:10" s="588" customFormat="1" ht="24" customHeight="1" x14ac:dyDescent="0.2">
      <c r="A24" s="689">
        <f t="shared" si="1"/>
        <v>13</v>
      </c>
      <c r="B24" s="627" t="s">
        <v>1826</v>
      </c>
      <c r="C24" s="628">
        <v>0</v>
      </c>
      <c r="D24" s="628">
        <v>200</v>
      </c>
      <c r="E24" s="628">
        <v>200</v>
      </c>
      <c r="F24" s="629">
        <f t="shared" si="0"/>
        <v>100</v>
      </c>
      <c r="G24" s="630" t="s">
        <v>1600</v>
      </c>
      <c r="H24" s="691" t="s">
        <v>70</v>
      </c>
    </row>
    <row r="25" spans="1:10" s="604" customFormat="1" ht="13.5" customHeight="1" thickBot="1" x14ac:dyDescent="0.25">
      <c r="A25" s="1176" t="s">
        <v>463</v>
      </c>
      <c r="B25" s="1177"/>
      <c r="C25" s="648">
        <f>SUM(C12:C24)</f>
        <v>50002</v>
      </c>
      <c r="D25" s="648">
        <f>SUM(D12:D24)</f>
        <v>57360.05</v>
      </c>
      <c r="E25" s="648">
        <f>SUM(E12:E24)</f>
        <v>44539.992219999993</v>
      </c>
      <c r="F25" s="649">
        <f t="shared" si="0"/>
        <v>77.649849015124616</v>
      </c>
      <c r="G25" s="650"/>
      <c r="H25" s="697"/>
    </row>
    <row r="26" spans="1:10" s="681" customFormat="1" x14ac:dyDescent="0.2">
      <c r="A26" s="589"/>
      <c r="B26" s="677"/>
      <c r="C26" s="589"/>
      <c r="D26" s="589"/>
      <c r="E26" s="589"/>
      <c r="F26" s="678"/>
      <c r="G26" s="679"/>
      <c r="H26" s="680"/>
      <c r="I26" s="605"/>
      <c r="J26" s="605"/>
    </row>
  </sheetData>
  <mergeCells count="5">
    <mergeCell ref="A1:H1"/>
    <mergeCell ref="A4:B4"/>
    <mergeCell ref="A5:B5"/>
    <mergeCell ref="A6:B6"/>
    <mergeCell ref="A25:B25"/>
  </mergeCells>
  <printOptions horizontalCentered="1"/>
  <pageMargins left="0.31496062992125984" right="0.31496062992125984" top="0.51181102362204722" bottom="0.43307086614173229" header="0.31496062992125984" footer="0.23622047244094491"/>
  <pageSetup paperSize="9" scale="96" firstPageNumber="279" fitToHeight="0" orientation="landscape" useFirstPageNumber="1" r:id="rId1"/>
  <headerFooter>
    <oddHeader>&amp;L&amp;"Tahoma,Kurzíva"&amp;9Závěrečný účet za rok 2019&amp;R&amp;"Tahoma,Kurzíva"&amp;9Tabulka č. 11</oddHeader>
    <oddFooter>&amp;C&amp;"Tahoma,Obyčejné"&amp;10&amp;P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77597-94BA-49A4-B904-FE90E38498B7}">
  <sheetPr>
    <pageSetUpPr fitToPage="1"/>
  </sheetPr>
  <dimension ref="A1:M51"/>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9" width="9.140625" style="586"/>
    <col min="10" max="10" width="9.140625" style="721"/>
    <col min="11" max="16384" width="9.140625" style="586"/>
  </cols>
  <sheetData>
    <row r="1" spans="1:13" s="461" customFormat="1" ht="18" customHeight="1" x14ac:dyDescent="0.2">
      <c r="A1" s="1180" t="s">
        <v>1827</v>
      </c>
      <c r="B1" s="1180"/>
      <c r="C1" s="1180"/>
      <c r="D1" s="1180"/>
      <c r="E1" s="1180"/>
      <c r="F1" s="1180"/>
      <c r="G1" s="1180"/>
      <c r="H1" s="1180"/>
      <c r="J1" s="720"/>
    </row>
    <row r="2" spans="1:13" ht="12" customHeight="1" x14ac:dyDescent="0.2"/>
    <row r="3" spans="1:13" ht="12" customHeight="1" thickBot="1" x14ac:dyDescent="0.2">
      <c r="A3" s="472"/>
      <c r="F3" s="592" t="s">
        <v>1559</v>
      </c>
    </row>
    <row r="4" spans="1:13" ht="23.45" customHeight="1" x14ac:dyDescent="0.2">
      <c r="A4" s="1181"/>
      <c r="B4" s="1182"/>
      <c r="C4" s="593" t="s">
        <v>1560</v>
      </c>
      <c r="D4" s="593" t="s">
        <v>1561</v>
      </c>
      <c r="E4" s="593" t="s">
        <v>1562</v>
      </c>
      <c r="F4" s="682" t="s">
        <v>406</v>
      </c>
      <c r="G4" s="683"/>
      <c r="H4" s="684"/>
    </row>
    <row r="5" spans="1:13" ht="12.95" customHeight="1" x14ac:dyDescent="0.2">
      <c r="A5" s="1178" t="s">
        <v>1563</v>
      </c>
      <c r="B5" s="1179"/>
      <c r="C5" s="474">
        <f>C43</f>
        <v>203092</v>
      </c>
      <c r="D5" s="474">
        <f>D43</f>
        <v>238426.76000000004</v>
      </c>
      <c r="E5" s="474">
        <f>E43</f>
        <v>196209.28229999996</v>
      </c>
      <c r="F5" s="598">
        <f>E5/D5*100</f>
        <v>82.293314013913516</v>
      </c>
      <c r="G5" s="679"/>
      <c r="H5" s="680"/>
    </row>
    <row r="6" spans="1:13" ht="12.95" customHeight="1" x14ac:dyDescent="0.2">
      <c r="A6" s="1178" t="s">
        <v>1566</v>
      </c>
      <c r="B6" s="1179"/>
      <c r="C6" s="475">
        <f>C50</f>
        <v>20720</v>
      </c>
      <c r="D6" s="475">
        <f>D50</f>
        <v>9693.34</v>
      </c>
      <c r="E6" s="475">
        <f>E50</f>
        <v>6568.35617</v>
      </c>
      <c r="F6" s="598">
        <f>E6/D6*100</f>
        <v>67.761536993440856</v>
      </c>
      <c r="G6" s="679"/>
      <c r="H6" s="680"/>
    </row>
    <row r="7" spans="1:13" s="472" customFormat="1" ht="13.5" customHeight="1" thickBot="1" x14ac:dyDescent="0.25">
      <c r="A7" s="1174" t="s">
        <v>463</v>
      </c>
      <c r="B7" s="1175"/>
      <c r="C7" s="601">
        <f>SUM(C5:C6)</f>
        <v>223812</v>
      </c>
      <c r="D7" s="601">
        <f>SUM(D5:D6)</f>
        <v>248120.10000000003</v>
      </c>
      <c r="E7" s="601">
        <f>SUM(E5:E6)</f>
        <v>202777.63846999998</v>
      </c>
      <c r="F7" s="603">
        <f>E7/D7*100</f>
        <v>81.725599203772674</v>
      </c>
      <c r="G7" s="679"/>
      <c r="H7" s="680"/>
      <c r="J7" s="722"/>
    </row>
    <row r="8" spans="1:13" s="607" customFormat="1" ht="10.5" customHeight="1" x14ac:dyDescent="0.2">
      <c r="A8" s="472"/>
      <c r="B8" s="604"/>
      <c r="C8" s="605"/>
      <c r="D8" s="605"/>
      <c r="E8" s="605"/>
      <c r="F8" s="606"/>
      <c r="G8" s="587"/>
      <c r="H8" s="591"/>
      <c r="I8" s="472"/>
      <c r="J8" s="722"/>
      <c r="K8" s="472"/>
    </row>
    <row r="9" spans="1:13" s="607" customFormat="1" ht="10.5" customHeight="1" x14ac:dyDescent="0.2">
      <c r="A9" s="472"/>
      <c r="B9" s="604"/>
      <c r="C9" s="605"/>
      <c r="D9" s="605"/>
      <c r="E9" s="605"/>
      <c r="F9" s="606"/>
      <c r="G9" s="587"/>
      <c r="H9" s="591"/>
      <c r="I9" s="472"/>
      <c r="J9" s="722"/>
      <c r="K9" s="472"/>
    </row>
    <row r="10" spans="1:13" s="607" customFormat="1" ht="10.5" customHeight="1" thickBot="1" x14ac:dyDescent="0.2">
      <c r="A10" s="472"/>
      <c r="B10" s="604"/>
      <c r="C10" s="605"/>
      <c r="D10" s="605"/>
      <c r="E10" s="605"/>
      <c r="F10" s="606"/>
      <c r="G10" s="587"/>
      <c r="H10" s="592" t="s">
        <v>1559</v>
      </c>
      <c r="I10" s="472"/>
      <c r="J10" s="722"/>
      <c r="K10" s="472"/>
    </row>
    <row r="11" spans="1:13" ht="28.5" customHeight="1" thickBot="1" x14ac:dyDescent="0.25">
      <c r="A11" s="608" t="s">
        <v>1567</v>
      </c>
      <c r="B11" s="609" t="s">
        <v>1067</v>
      </c>
      <c r="C11" s="610" t="s">
        <v>1560</v>
      </c>
      <c r="D11" s="610" t="s">
        <v>1561</v>
      </c>
      <c r="E11" s="610" t="s">
        <v>1562</v>
      </c>
      <c r="F11" s="610" t="s">
        <v>406</v>
      </c>
      <c r="G11" s="610" t="s">
        <v>1568</v>
      </c>
      <c r="H11" s="723" t="s">
        <v>1569</v>
      </c>
    </row>
    <row r="12" spans="1:13" ht="15" customHeight="1" thickBot="1" x14ac:dyDescent="0.2">
      <c r="A12" s="685" t="s">
        <v>1570</v>
      </c>
      <c r="B12" s="613"/>
      <c r="C12" s="614"/>
      <c r="D12" s="614"/>
      <c r="E12" s="615"/>
      <c r="F12" s="616"/>
      <c r="G12" s="617"/>
      <c r="H12" s="618"/>
    </row>
    <row r="13" spans="1:13" s="588" customFormat="1" ht="45" customHeight="1" x14ac:dyDescent="0.2">
      <c r="A13" s="686">
        <v>1</v>
      </c>
      <c r="B13" s="627" t="s">
        <v>1828</v>
      </c>
      <c r="C13" s="628">
        <v>20000</v>
      </c>
      <c r="D13" s="628">
        <v>23629.230000000003</v>
      </c>
      <c r="E13" s="628">
        <v>23533.300159999999</v>
      </c>
      <c r="F13" s="687">
        <f t="shared" ref="F13:F43" si="0">E13/D13*100</f>
        <v>99.594020456866332</v>
      </c>
      <c r="G13" s="624" t="s">
        <v>1572</v>
      </c>
      <c r="H13" s="688" t="s">
        <v>1829</v>
      </c>
      <c r="J13" s="724"/>
      <c r="K13" s="586"/>
    </row>
    <row r="14" spans="1:13" s="588" customFormat="1" ht="78" customHeight="1" x14ac:dyDescent="0.2">
      <c r="A14" s="689">
        <f>A13+1</f>
        <v>2</v>
      </c>
      <c r="B14" s="627" t="s">
        <v>1830</v>
      </c>
      <c r="C14" s="628">
        <v>16735</v>
      </c>
      <c r="D14" s="628">
        <v>18037.800000000003</v>
      </c>
      <c r="E14" s="628">
        <v>14153.23121</v>
      </c>
      <c r="F14" s="634">
        <f t="shared" si="0"/>
        <v>78.464287274501316</v>
      </c>
      <c r="G14" s="630" t="s">
        <v>1572</v>
      </c>
      <c r="H14" s="690" t="s">
        <v>1831</v>
      </c>
      <c r="J14" s="724"/>
      <c r="K14" s="586"/>
      <c r="L14" s="724"/>
    </row>
    <row r="15" spans="1:13" s="588" customFormat="1" ht="24" customHeight="1" x14ac:dyDescent="0.2">
      <c r="A15" s="689">
        <f t="shared" ref="A15:A42" si="1">A14+1</f>
        <v>3</v>
      </c>
      <c r="B15" s="627" t="s">
        <v>1832</v>
      </c>
      <c r="C15" s="628">
        <v>16437.999999999996</v>
      </c>
      <c r="D15" s="628">
        <v>16437.999999999996</v>
      </c>
      <c r="E15" s="628">
        <v>16372.199999999999</v>
      </c>
      <c r="F15" s="629">
        <f t="shared" si="0"/>
        <v>99.599707993673221</v>
      </c>
      <c r="G15" s="630" t="s">
        <v>1572</v>
      </c>
      <c r="H15" s="691" t="s">
        <v>70</v>
      </c>
      <c r="J15" s="724"/>
      <c r="K15" s="586"/>
    </row>
    <row r="16" spans="1:13" s="588" customFormat="1" ht="78" customHeight="1" x14ac:dyDescent="0.25">
      <c r="A16" s="689">
        <f t="shared" si="1"/>
        <v>4</v>
      </c>
      <c r="B16" s="627" t="s">
        <v>1833</v>
      </c>
      <c r="C16" s="628">
        <v>11752</v>
      </c>
      <c r="D16" s="643">
        <v>11785.32</v>
      </c>
      <c r="E16" s="628">
        <v>5260.6024999999991</v>
      </c>
      <c r="F16" s="629">
        <f t="shared" si="0"/>
        <v>44.636908458998136</v>
      </c>
      <c r="G16" s="630" t="s">
        <v>1572</v>
      </c>
      <c r="H16" s="691" t="s">
        <v>1834</v>
      </c>
      <c r="J16" s="724"/>
      <c r="K16" s="725"/>
      <c r="L16" s="677"/>
      <c r="M16" s="677"/>
    </row>
    <row r="17" spans="1:12" s="588" customFormat="1" ht="78" customHeight="1" x14ac:dyDescent="0.2">
      <c r="A17" s="689">
        <f t="shared" si="1"/>
        <v>5</v>
      </c>
      <c r="B17" s="627" t="s">
        <v>1835</v>
      </c>
      <c r="C17" s="628">
        <v>30321</v>
      </c>
      <c r="D17" s="643">
        <v>30603</v>
      </c>
      <c r="E17" s="628">
        <v>18371.154309999998</v>
      </c>
      <c r="F17" s="629">
        <f t="shared" si="0"/>
        <v>60.03056664379308</v>
      </c>
      <c r="G17" s="630" t="s">
        <v>1572</v>
      </c>
      <c r="H17" s="691" t="s">
        <v>1836</v>
      </c>
      <c r="J17" s="724"/>
      <c r="K17" s="586"/>
      <c r="L17" s="677"/>
    </row>
    <row r="18" spans="1:12" s="588" customFormat="1" ht="84" x14ac:dyDescent="0.2">
      <c r="A18" s="689">
        <f t="shared" si="1"/>
        <v>6</v>
      </c>
      <c r="B18" s="627" t="s">
        <v>1837</v>
      </c>
      <c r="C18" s="628">
        <v>5041.9999999999982</v>
      </c>
      <c r="D18" s="628">
        <v>4632.79</v>
      </c>
      <c r="E18" s="628">
        <v>4353.8406999999997</v>
      </c>
      <c r="F18" s="634">
        <f t="shared" si="0"/>
        <v>93.978805428262447</v>
      </c>
      <c r="G18" s="692" t="s">
        <v>1572</v>
      </c>
      <c r="H18" s="691" t="s">
        <v>1838</v>
      </c>
      <c r="J18" s="724"/>
      <c r="K18" s="726"/>
    </row>
    <row r="19" spans="1:12" s="588" customFormat="1" ht="24" customHeight="1" x14ac:dyDescent="0.2">
      <c r="A19" s="689">
        <f t="shared" si="1"/>
        <v>7</v>
      </c>
      <c r="B19" s="627" t="s">
        <v>1839</v>
      </c>
      <c r="C19" s="628">
        <v>0</v>
      </c>
      <c r="D19" s="628">
        <v>20761.28</v>
      </c>
      <c r="E19" s="628">
        <v>20761.28</v>
      </c>
      <c r="F19" s="629">
        <f t="shared" si="0"/>
        <v>100</v>
      </c>
      <c r="G19" s="630" t="s">
        <v>1578</v>
      </c>
      <c r="H19" s="727" t="s">
        <v>70</v>
      </c>
      <c r="J19" s="724"/>
      <c r="K19" s="724"/>
      <c r="L19" s="724"/>
    </row>
    <row r="20" spans="1:12" s="693" customFormat="1" ht="24" customHeight="1" x14ac:dyDescent="0.2">
      <c r="A20" s="689">
        <f t="shared" si="1"/>
        <v>8</v>
      </c>
      <c r="B20" s="627" t="s">
        <v>1840</v>
      </c>
      <c r="C20" s="628">
        <v>1500</v>
      </c>
      <c r="D20" s="628">
        <v>1400</v>
      </c>
      <c r="E20" s="628">
        <v>1263.8484799999999</v>
      </c>
      <c r="F20" s="629">
        <f t="shared" si="0"/>
        <v>90.274891428571422</v>
      </c>
      <c r="G20" s="692" t="s">
        <v>1572</v>
      </c>
      <c r="H20" s="690" t="s">
        <v>1841</v>
      </c>
      <c r="I20" s="444"/>
      <c r="J20" s="724"/>
      <c r="K20" s="724"/>
      <c r="L20" s="724"/>
    </row>
    <row r="21" spans="1:12" s="693" customFormat="1" ht="34.5" customHeight="1" x14ac:dyDescent="0.2">
      <c r="A21" s="689">
        <f t="shared" si="1"/>
        <v>9</v>
      </c>
      <c r="B21" s="627" t="s">
        <v>1842</v>
      </c>
      <c r="C21" s="628">
        <v>700</v>
      </c>
      <c r="D21" s="628">
        <v>210.33</v>
      </c>
      <c r="E21" s="628">
        <v>10.329000000000001</v>
      </c>
      <c r="F21" s="629">
        <f t="shared" si="0"/>
        <v>4.9108543717016122</v>
      </c>
      <c r="G21" s="635" t="s">
        <v>1600</v>
      </c>
      <c r="H21" s="690" t="s">
        <v>1843</v>
      </c>
      <c r="I21" s="588"/>
      <c r="J21" s="724"/>
      <c r="K21" s="724"/>
      <c r="L21" s="724"/>
    </row>
    <row r="22" spans="1:12" s="693" customFormat="1" ht="12.95" customHeight="1" x14ac:dyDescent="0.2">
      <c r="A22" s="689">
        <f t="shared" si="1"/>
        <v>10</v>
      </c>
      <c r="B22" s="627" t="s">
        <v>1844</v>
      </c>
      <c r="C22" s="628">
        <v>0</v>
      </c>
      <c r="D22" s="628">
        <v>8000</v>
      </c>
      <c r="E22" s="628">
        <v>8000</v>
      </c>
      <c r="F22" s="629">
        <f t="shared" si="0"/>
        <v>100</v>
      </c>
      <c r="G22" s="692" t="s">
        <v>1578</v>
      </c>
      <c r="H22" s="691" t="s">
        <v>70</v>
      </c>
      <c r="I22" s="588"/>
      <c r="J22" s="724"/>
      <c r="K22" s="724"/>
      <c r="L22" s="724"/>
    </row>
    <row r="23" spans="1:12" s="693" customFormat="1" ht="57" customHeight="1" x14ac:dyDescent="0.2">
      <c r="A23" s="689">
        <f t="shared" si="1"/>
        <v>11</v>
      </c>
      <c r="B23" s="627" t="s">
        <v>728</v>
      </c>
      <c r="C23" s="628">
        <v>21691</v>
      </c>
      <c r="D23" s="643">
        <v>31655.38</v>
      </c>
      <c r="E23" s="628">
        <v>16608.253639999995</v>
      </c>
      <c r="F23" s="629">
        <f t="shared" si="0"/>
        <v>52.465816679502808</v>
      </c>
      <c r="G23" s="692" t="s">
        <v>1572</v>
      </c>
      <c r="H23" s="691" t="s">
        <v>1845</v>
      </c>
      <c r="I23" s="588"/>
      <c r="J23" s="724"/>
      <c r="K23" s="724"/>
      <c r="L23" s="724"/>
    </row>
    <row r="24" spans="1:12" s="693" customFormat="1" ht="34.5" customHeight="1" x14ac:dyDescent="0.2">
      <c r="A24" s="689">
        <f t="shared" si="1"/>
        <v>12</v>
      </c>
      <c r="B24" s="627" t="s">
        <v>1846</v>
      </c>
      <c r="C24" s="628">
        <v>0</v>
      </c>
      <c r="D24" s="628">
        <v>72</v>
      </c>
      <c r="E24" s="628">
        <v>17.3035</v>
      </c>
      <c r="F24" s="629">
        <f t="shared" si="0"/>
        <v>24.032638888888886</v>
      </c>
      <c r="G24" s="630" t="s">
        <v>1578</v>
      </c>
      <c r="H24" s="690" t="s">
        <v>1847</v>
      </c>
      <c r="I24" s="588"/>
      <c r="J24" s="724"/>
      <c r="K24" s="724"/>
      <c r="L24" s="724"/>
    </row>
    <row r="25" spans="1:12" s="693" customFormat="1" ht="84" x14ac:dyDescent="0.2">
      <c r="A25" s="689">
        <f t="shared" si="1"/>
        <v>13</v>
      </c>
      <c r="B25" s="627" t="s">
        <v>1848</v>
      </c>
      <c r="C25" s="628">
        <v>15000</v>
      </c>
      <c r="D25" s="628">
        <v>24310.01</v>
      </c>
      <c r="E25" s="628">
        <v>23031.014159999999</v>
      </c>
      <c r="F25" s="629">
        <f t="shared" si="0"/>
        <v>94.738809897651208</v>
      </c>
      <c r="G25" s="630" t="s">
        <v>1572</v>
      </c>
      <c r="H25" s="691" t="s">
        <v>1849</v>
      </c>
      <c r="I25" s="588"/>
      <c r="J25" s="724"/>
      <c r="K25" s="724"/>
      <c r="L25" s="724"/>
    </row>
    <row r="26" spans="1:12" s="588" customFormat="1" ht="12.95" customHeight="1" x14ac:dyDescent="0.2">
      <c r="A26" s="689">
        <f t="shared" si="1"/>
        <v>14</v>
      </c>
      <c r="B26" s="627" t="s">
        <v>1850</v>
      </c>
      <c r="C26" s="628">
        <v>525</v>
      </c>
      <c r="D26" s="628">
        <v>525</v>
      </c>
      <c r="E26" s="628">
        <v>525</v>
      </c>
      <c r="F26" s="629">
        <f t="shared" si="0"/>
        <v>100</v>
      </c>
      <c r="G26" s="692" t="s">
        <v>1572</v>
      </c>
      <c r="H26" s="691" t="s">
        <v>70</v>
      </c>
      <c r="J26" s="724"/>
    </row>
    <row r="27" spans="1:12" s="693" customFormat="1" ht="24" customHeight="1" x14ac:dyDescent="0.2">
      <c r="A27" s="689">
        <f t="shared" si="1"/>
        <v>15</v>
      </c>
      <c r="B27" s="627" t="s">
        <v>1851</v>
      </c>
      <c r="C27" s="628">
        <v>5000</v>
      </c>
      <c r="D27" s="628">
        <v>5000</v>
      </c>
      <c r="E27" s="628">
        <v>5000</v>
      </c>
      <c r="F27" s="629">
        <f t="shared" si="0"/>
        <v>100</v>
      </c>
      <c r="G27" s="692" t="s">
        <v>1572</v>
      </c>
      <c r="H27" s="690" t="s">
        <v>70</v>
      </c>
      <c r="I27" s="588"/>
      <c r="J27" s="724"/>
      <c r="K27" s="588"/>
    </row>
    <row r="28" spans="1:12" s="588" customFormat="1" ht="12.95" customHeight="1" x14ac:dyDescent="0.2">
      <c r="A28" s="689">
        <f t="shared" si="1"/>
        <v>16</v>
      </c>
      <c r="B28" s="694" t="s">
        <v>1852</v>
      </c>
      <c r="C28" s="628">
        <v>4000</v>
      </c>
      <c r="D28" s="628">
        <v>4000</v>
      </c>
      <c r="E28" s="628">
        <v>4000</v>
      </c>
      <c r="F28" s="629">
        <f t="shared" si="0"/>
        <v>100</v>
      </c>
      <c r="G28" s="692" t="s">
        <v>1572</v>
      </c>
      <c r="H28" s="691" t="s">
        <v>70</v>
      </c>
      <c r="J28" s="724"/>
    </row>
    <row r="29" spans="1:12" s="693" customFormat="1" ht="52.5" x14ac:dyDescent="0.2">
      <c r="A29" s="689">
        <f t="shared" si="1"/>
        <v>17</v>
      </c>
      <c r="B29" s="694" t="s">
        <v>745</v>
      </c>
      <c r="C29" s="628">
        <v>10586</v>
      </c>
      <c r="D29" s="628">
        <v>12821.48</v>
      </c>
      <c r="E29" s="628">
        <v>11321.471</v>
      </c>
      <c r="F29" s="629">
        <f t="shared" si="0"/>
        <v>88.300812386713545</v>
      </c>
      <c r="G29" s="692" t="s">
        <v>1578</v>
      </c>
      <c r="H29" s="727" t="s">
        <v>1853</v>
      </c>
      <c r="I29" s="588"/>
      <c r="J29" s="724"/>
      <c r="K29" s="588"/>
    </row>
    <row r="30" spans="1:12" s="588" customFormat="1" ht="78" customHeight="1" x14ac:dyDescent="0.2">
      <c r="A30" s="689">
        <f t="shared" si="1"/>
        <v>18</v>
      </c>
      <c r="B30" s="627" t="s">
        <v>1854</v>
      </c>
      <c r="C30" s="628">
        <v>6500</v>
      </c>
      <c r="D30" s="628">
        <v>0</v>
      </c>
      <c r="E30" s="628">
        <v>0</v>
      </c>
      <c r="F30" s="629" t="s">
        <v>204</v>
      </c>
      <c r="G30" s="692" t="s">
        <v>1572</v>
      </c>
      <c r="H30" s="691" t="s">
        <v>1855</v>
      </c>
      <c r="J30" s="724"/>
    </row>
    <row r="31" spans="1:12" s="693" customFormat="1" ht="78" customHeight="1" x14ac:dyDescent="0.2">
      <c r="A31" s="689">
        <f t="shared" si="1"/>
        <v>19</v>
      </c>
      <c r="B31" s="627" t="s">
        <v>1856</v>
      </c>
      <c r="C31" s="628">
        <v>6988</v>
      </c>
      <c r="D31" s="628">
        <v>4651.9400000000005</v>
      </c>
      <c r="E31" s="628">
        <v>3913.4076400000004</v>
      </c>
      <c r="F31" s="634">
        <f t="shared" si="0"/>
        <v>84.124207104992749</v>
      </c>
      <c r="G31" s="692" t="s">
        <v>1572</v>
      </c>
      <c r="H31" s="691" t="s">
        <v>1857</v>
      </c>
      <c r="I31" s="588"/>
      <c r="J31" s="724"/>
      <c r="K31" s="728"/>
      <c r="L31" s="729"/>
    </row>
    <row r="32" spans="1:12" s="588" customFormat="1" ht="34.5" customHeight="1" x14ac:dyDescent="0.2">
      <c r="A32" s="689">
        <f t="shared" si="1"/>
        <v>20</v>
      </c>
      <c r="B32" s="694" t="s">
        <v>1858</v>
      </c>
      <c r="C32" s="628">
        <v>5000</v>
      </c>
      <c r="D32" s="628">
        <v>0</v>
      </c>
      <c r="E32" s="628">
        <v>0</v>
      </c>
      <c r="F32" s="629" t="s">
        <v>204</v>
      </c>
      <c r="G32" s="692" t="s">
        <v>1600</v>
      </c>
      <c r="H32" s="691" t="s">
        <v>1859</v>
      </c>
      <c r="J32" s="724"/>
    </row>
    <row r="33" spans="1:11" s="693" customFormat="1" ht="34.5" customHeight="1" x14ac:dyDescent="0.2">
      <c r="A33" s="689">
        <f t="shared" si="1"/>
        <v>21</v>
      </c>
      <c r="B33" s="694" t="s">
        <v>1860</v>
      </c>
      <c r="C33" s="628">
        <v>6000</v>
      </c>
      <c r="D33" s="628">
        <v>0</v>
      </c>
      <c r="E33" s="628">
        <v>0</v>
      </c>
      <c r="F33" s="629" t="s">
        <v>204</v>
      </c>
      <c r="G33" s="692" t="s">
        <v>1600</v>
      </c>
      <c r="H33" s="691" t="s">
        <v>1861</v>
      </c>
      <c r="I33" s="588"/>
      <c r="J33" s="724"/>
      <c r="K33" s="588"/>
    </row>
    <row r="34" spans="1:11" s="693" customFormat="1" ht="24" customHeight="1" x14ac:dyDescent="0.2">
      <c r="A34" s="689">
        <f t="shared" si="1"/>
        <v>22</v>
      </c>
      <c r="B34" s="694" t="s">
        <v>1862</v>
      </c>
      <c r="C34" s="628">
        <v>864</v>
      </c>
      <c r="D34" s="628">
        <v>823.2</v>
      </c>
      <c r="E34" s="628">
        <v>823.2</v>
      </c>
      <c r="F34" s="629">
        <f t="shared" si="0"/>
        <v>100</v>
      </c>
      <c r="G34" s="692" t="s">
        <v>1572</v>
      </c>
      <c r="H34" s="691" t="s">
        <v>70</v>
      </c>
      <c r="I34" s="588"/>
      <c r="J34" s="724"/>
      <c r="K34" s="588"/>
    </row>
    <row r="35" spans="1:11" s="588" customFormat="1" ht="24" customHeight="1" x14ac:dyDescent="0.2">
      <c r="A35" s="689">
        <f t="shared" si="1"/>
        <v>23</v>
      </c>
      <c r="B35" s="695" t="s">
        <v>726</v>
      </c>
      <c r="C35" s="628">
        <v>17850</v>
      </c>
      <c r="D35" s="628">
        <v>18000</v>
      </c>
      <c r="E35" s="628">
        <v>18000</v>
      </c>
      <c r="F35" s="629">
        <f t="shared" si="0"/>
        <v>100</v>
      </c>
      <c r="G35" s="692" t="s">
        <v>1572</v>
      </c>
      <c r="H35" s="691" t="s">
        <v>70</v>
      </c>
      <c r="J35" s="724"/>
    </row>
    <row r="36" spans="1:11" s="588" customFormat="1" ht="45" customHeight="1" x14ac:dyDescent="0.2">
      <c r="A36" s="689">
        <f t="shared" si="1"/>
        <v>24</v>
      </c>
      <c r="B36" s="696" t="s">
        <v>1863</v>
      </c>
      <c r="C36" s="645">
        <v>600</v>
      </c>
      <c r="D36" s="645">
        <v>600</v>
      </c>
      <c r="E36" s="645">
        <v>469.846</v>
      </c>
      <c r="F36" s="629">
        <f t="shared" si="0"/>
        <v>78.307666666666663</v>
      </c>
      <c r="G36" s="692" t="s">
        <v>1572</v>
      </c>
      <c r="H36" s="691" t="s">
        <v>1864</v>
      </c>
      <c r="J36" s="724"/>
    </row>
    <row r="37" spans="1:11" s="588" customFormat="1" ht="34.5" customHeight="1" x14ac:dyDescent="0.2">
      <c r="A37" s="689">
        <f t="shared" si="1"/>
        <v>25</v>
      </c>
      <c r="B37" s="696" t="s">
        <v>1865</v>
      </c>
      <c r="C37" s="645">
        <v>0</v>
      </c>
      <c r="D37" s="645">
        <v>100</v>
      </c>
      <c r="E37" s="645">
        <v>100</v>
      </c>
      <c r="F37" s="629">
        <f t="shared" si="0"/>
        <v>100</v>
      </c>
      <c r="G37" s="692" t="s">
        <v>1600</v>
      </c>
      <c r="H37" s="691" t="s">
        <v>70</v>
      </c>
      <c r="J37" s="724"/>
    </row>
    <row r="38" spans="1:11" s="588" customFormat="1" ht="24" customHeight="1" x14ac:dyDescent="0.2">
      <c r="A38" s="689">
        <f t="shared" si="1"/>
        <v>26</v>
      </c>
      <c r="B38" s="696" t="s">
        <v>1866</v>
      </c>
      <c r="C38" s="645">
        <v>0</v>
      </c>
      <c r="D38" s="645">
        <v>60</v>
      </c>
      <c r="E38" s="645">
        <v>60</v>
      </c>
      <c r="F38" s="629">
        <f t="shared" si="0"/>
        <v>100</v>
      </c>
      <c r="G38" s="692" t="s">
        <v>1600</v>
      </c>
      <c r="H38" s="691" t="s">
        <v>70</v>
      </c>
      <c r="J38" s="724"/>
    </row>
    <row r="39" spans="1:11" s="588" customFormat="1" ht="67.5" customHeight="1" x14ac:dyDescent="0.2">
      <c r="A39" s="689">
        <f t="shared" si="1"/>
        <v>27</v>
      </c>
      <c r="B39" s="696" t="s">
        <v>1867</v>
      </c>
      <c r="C39" s="645">
        <v>0</v>
      </c>
      <c r="D39" s="645">
        <v>60</v>
      </c>
      <c r="E39" s="645">
        <v>60</v>
      </c>
      <c r="F39" s="629">
        <f t="shared" si="0"/>
        <v>100</v>
      </c>
      <c r="G39" s="692" t="s">
        <v>1600</v>
      </c>
      <c r="H39" s="691" t="s">
        <v>70</v>
      </c>
      <c r="J39" s="724"/>
    </row>
    <row r="40" spans="1:11" s="588" customFormat="1" ht="34.5" customHeight="1" x14ac:dyDescent="0.2">
      <c r="A40" s="689">
        <f t="shared" si="1"/>
        <v>28</v>
      </c>
      <c r="B40" s="696" t="s">
        <v>1868</v>
      </c>
      <c r="C40" s="645">
        <v>0</v>
      </c>
      <c r="D40" s="645">
        <v>50</v>
      </c>
      <c r="E40" s="645">
        <v>50</v>
      </c>
      <c r="F40" s="629">
        <f t="shared" si="0"/>
        <v>100</v>
      </c>
      <c r="G40" s="692" t="s">
        <v>1600</v>
      </c>
      <c r="H40" s="691" t="s">
        <v>70</v>
      </c>
      <c r="J40" s="724"/>
    </row>
    <row r="41" spans="1:11" s="588" customFormat="1" ht="34.5" customHeight="1" x14ac:dyDescent="0.2">
      <c r="A41" s="689">
        <f t="shared" si="1"/>
        <v>29</v>
      </c>
      <c r="B41" s="696" t="s">
        <v>1869</v>
      </c>
      <c r="C41" s="645">
        <v>0</v>
      </c>
      <c r="D41" s="645">
        <v>50</v>
      </c>
      <c r="E41" s="645">
        <v>0</v>
      </c>
      <c r="F41" s="629">
        <f t="shared" si="0"/>
        <v>0</v>
      </c>
      <c r="G41" s="692" t="s">
        <v>1578</v>
      </c>
      <c r="H41" s="691" t="s">
        <v>1870</v>
      </c>
      <c r="J41" s="724"/>
    </row>
    <row r="42" spans="1:11" s="588" customFormat="1" ht="24" customHeight="1" x14ac:dyDescent="0.2">
      <c r="A42" s="689">
        <f t="shared" si="1"/>
        <v>30</v>
      </c>
      <c r="B42" s="696" t="s">
        <v>1871</v>
      </c>
      <c r="C42" s="645">
        <v>0</v>
      </c>
      <c r="D42" s="645">
        <v>150</v>
      </c>
      <c r="E42" s="645">
        <v>150</v>
      </c>
      <c r="F42" s="629">
        <f t="shared" si="0"/>
        <v>100</v>
      </c>
      <c r="G42" s="692" t="s">
        <v>1600</v>
      </c>
      <c r="H42" s="691" t="s">
        <v>70</v>
      </c>
      <c r="J42" s="724"/>
    </row>
    <row r="43" spans="1:11" s="604" customFormat="1" ht="13.5" customHeight="1" thickBot="1" x14ac:dyDescent="0.25">
      <c r="A43" s="1176" t="s">
        <v>463</v>
      </c>
      <c r="B43" s="1177"/>
      <c r="C43" s="648">
        <f>SUM(C13:C42)</f>
        <v>203092</v>
      </c>
      <c r="D43" s="648">
        <f>SUM(D13:D42)</f>
        <v>238426.76000000004</v>
      </c>
      <c r="E43" s="648">
        <f>SUM(E13:E42)</f>
        <v>196209.28229999996</v>
      </c>
      <c r="F43" s="649">
        <f t="shared" si="0"/>
        <v>82.293314013913516</v>
      </c>
      <c r="G43" s="650"/>
      <c r="H43" s="697"/>
      <c r="J43" s="724"/>
    </row>
    <row r="44" spans="1:11" ht="18" customHeight="1" thickBot="1" x14ac:dyDescent="0.2">
      <c r="A44" s="685" t="s">
        <v>1566</v>
      </c>
      <c r="B44" s="613"/>
      <c r="C44" s="614"/>
      <c r="D44" s="614"/>
      <c r="E44" s="615"/>
      <c r="F44" s="616"/>
      <c r="G44" s="617"/>
      <c r="H44" s="703"/>
    </row>
    <row r="45" spans="1:11" s="588" customFormat="1" ht="52.5" x14ac:dyDescent="0.2">
      <c r="A45" s="686">
        <f>A42+1</f>
        <v>31</v>
      </c>
      <c r="B45" s="627" t="s">
        <v>1331</v>
      </c>
      <c r="C45" s="628">
        <v>2005</v>
      </c>
      <c r="D45" s="628">
        <v>1001.8699999999999</v>
      </c>
      <c r="E45" s="628">
        <v>999.19475</v>
      </c>
      <c r="F45" s="629">
        <f t="shared" ref="F45:F50" si="2">E45/D45*100</f>
        <v>99.732974337987983</v>
      </c>
      <c r="G45" s="675" t="s">
        <v>1600</v>
      </c>
      <c r="H45" s="691" t="s">
        <v>1872</v>
      </c>
      <c r="J45" s="724"/>
    </row>
    <row r="46" spans="1:11" s="588" customFormat="1" ht="63" x14ac:dyDescent="0.2">
      <c r="A46" s="689">
        <f>A45+1</f>
        <v>32</v>
      </c>
      <c r="B46" s="627" t="s">
        <v>1332</v>
      </c>
      <c r="C46" s="628">
        <v>700</v>
      </c>
      <c r="D46" s="628">
        <v>824.83999999999992</v>
      </c>
      <c r="E46" s="628">
        <v>739.69772000000012</v>
      </c>
      <c r="F46" s="634">
        <f t="shared" si="2"/>
        <v>89.677721739973833</v>
      </c>
      <c r="G46" s="669" t="s">
        <v>1578</v>
      </c>
      <c r="H46" s="691" t="s">
        <v>1873</v>
      </c>
      <c r="J46" s="724"/>
    </row>
    <row r="47" spans="1:11" s="588" customFormat="1" ht="57" customHeight="1" x14ac:dyDescent="0.2">
      <c r="A47" s="689">
        <f>A46+1</f>
        <v>33</v>
      </c>
      <c r="B47" s="627" t="s">
        <v>1333</v>
      </c>
      <c r="C47" s="628">
        <v>691</v>
      </c>
      <c r="D47" s="628">
        <v>736.49</v>
      </c>
      <c r="E47" s="628">
        <v>640.92870000000016</v>
      </c>
      <c r="F47" s="629">
        <f t="shared" si="2"/>
        <v>87.024766120381841</v>
      </c>
      <c r="G47" s="669" t="s">
        <v>1578</v>
      </c>
      <c r="H47" s="691" t="s">
        <v>1874</v>
      </c>
      <c r="J47" s="724"/>
    </row>
    <row r="48" spans="1:11" s="588" customFormat="1" ht="24" customHeight="1" x14ac:dyDescent="0.2">
      <c r="A48" s="689">
        <f>A47+1</f>
        <v>34</v>
      </c>
      <c r="B48" s="627" t="s">
        <v>1334</v>
      </c>
      <c r="C48" s="628">
        <v>2324</v>
      </c>
      <c r="D48" s="628">
        <v>4196.6399999999994</v>
      </c>
      <c r="E48" s="628">
        <v>4078.4250000000002</v>
      </c>
      <c r="F48" s="629">
        <f t="shared" si="2"/>
        <v>97.183103625757767</v>
      </c>
      <c r="G48" s="669" t="s">
        <v>1600</v>
      </c>
      <c r="H48" s="691" t="s">
        <v>1181</v>
      </c>
      <c r="J48" s="724"/>
    </row>
    <row r="49" spans="1:11" s="588" customFormat="1" ht="111" customHeight="1" x14ac:dyDescent="0.2">
      <c r="A49" s="689">
        <f>A48+1</f>
        <v>35</v>
      </c>
      <c r="B49" s="627" t="s">
        <v>1875</v>
      </c>
      <c r="C49" s="628">
        <v>15000</v>
      </c>
      <c r="D49" s="628">
        <v>2933.5</v>
      </c>
      <c r="E49" s="628">
        <v>110.11</v>
      </c>
      <c r="F49" s="629">
        <f t="shared" si="2"/>
        <v>3.7535367308675642</v>
      </c>
      <c r="G49" s="669" t="s">
        <v>1572</v>
      </c>
      <c r="H49" s="691" t="s">
        <v>1876</v>
      </c>
      <c r="J49" s="724"/>
    </row>
    <row r="50" spans="1:11" s="588" customFormat="1" ht="13.5" customHeight="1" thickBot="1" x14ac:dyDescent="0.25">
      <c r="A50" s="1176" t="s">
        <v>463</v>
      </c>
      <c r="B50" s="1177"/>
      <c r="C50" s="648">
        <f>SUM(C45:C49)</f>
        <v>20720</v>
      </c>
      <c r="D50" s="648">
        <f>SUM(D45:D49)</f>
        <v>9693.34</v>
      </c>
      <c r="E50" s="648">
        <f>SUM(E45:E49)</f>
        <v>6568.35617</v>
      </c>
      <c r="F50" s="672">
        <f t="shared" si="2"/>
        <v>67.761536993440856</v>
      </c>
      <c r="G50" s="650"/>
      <c r="H50" s="704"/>
      <c r="J50" s="724"/>
    </row>
    <row r="51" spans="1:11" s="681" customFormat="1" x14ac:dyDescent="0.2">
      <c r="A51" s="589"/>
      <c r="B51" s="677"/>
      <c r="C51" s="589"/>
      <c r="D51" s="589"/>
      <c r="E51" s="589"/>
      <c r="F51" s="678"/>
      <c r="G51" s="679"/>
      <c r="H51" s="680"/>
      <c r="I51" s="605"/>
      <c r="J51" s="722"/>
      <c r="K51" s="605"/>
    </row>
  </sheetData>
  <mergeCells count="7">
    <mergeCell ref="A50:B50"/>
    <mergeCell ref="A1:H1"/>
    <mergeCell ref="A4:B4"/>
    <mergeCell ref="A5:B5"/>
    <mergeCell ref="A6:B6"/>
    <mergeCell ref="A7:B7"/>
    <mergeCell ref="A43:B43"/>
  </mergeCells>
  <printOptions horizontalCentered="1"/>
  <pageMargins left="0.31496062992125984" right="0.31496062992125984" top="0.51181102362204722" bottom="0.43307086614173229" header="0.31496062992125984" footer="0.23622047244094491"/>
  <pageSetup paperSize="9" scale="96" firstPageNumber="281" fitToHeight="0" orientation="landscape" useFirstPageNumber="1" r:id="rId1"/>
  <headerFooter>
    <oddHeader>&amp;L&amp;"Tahoma,Kurzíva"&amp;9Závěrečný účet za rok 2019&amp;R&amp;"Tahoma,Kurzíva"&amp;9Tabulka č. 12</oddHeader>
    <oddFooter>&amp;C&amp;"Tahoma,Obyčejné"&amp;10&amp;P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showGridLines="0" topLeftCell="B1" zoomScaleNormal="100" zoomScaleSheetLayoutView="100" workbookViewId="0">
      <selection activeCell="M41" sqref="M41"/>
    </sheetView>
  </sheetViews>
  <sheetFormatPr defaultColWidth="9.140625" defaultRowHeight="12.75" x14ac:dyDescent="0.2"/>
  <cols>
    <col min="1" max="1" width="2.85546875" style="16" hidden="1" customWidth="1"/>
    <col min="2" max="2" width="10.28515625" style="16" customWidth="1"/>
    <col min="3" max="3" width="16.85546875" style="16" customWidth="1"/>
    <col min="4" max="11" width="11.7109375" style="16" customWidth="1"/>
    <col min="12" max="16384" width="9.140625" style="16"/>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ht="34.5" customHeight="1"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5"/>
      <c r="E32" s="5"/>
      <c r="F32" s="5"/>
      <c r="G32" s="5"/>
      <c r="H32" s="5"/>
      <c r="I32" s="5" t="s">
        <v>12</v>
      </c>
    </row>
    <row r="33" spans="2:10" ht="15.75" customHeight="1" x14ac:dyDescent="0.2">
      <c r="C33" s="6"/>
      <c r="D33" s="7" t="s">
        <v>13</v>
      </c>
      <c r="E33" s="7" t="s">
        <v>56</v>
      </c>
      <c r="F33" s="7" t="s">
        <v>57</v>
      </c>
      <c r="G33" s="7" t="s">
        <v>58</v>
      </c>
      <c r="H33" s="7" t="s">
        <v>60</v>
      </c>
      <c r="I33" s="8" t="s">
        <v>61</v>
      </c>
    </row>
    <row r="34" spans="2:10" ht="15.75" customHeight="1" x14ac:dyDescent="0.2">
      <c r="C34" s="9" t="s">
        <v>4</v>
      </c>
      <c r="D34" s="11">
        <v>15138.14</v>
      </c>
      <c r="E34" s="11">
        <v>16356.737999999999</v>
      </c>
      <c r="F34" s="11">
        <v>16889.752</v>
      </c>
      <c r="G34" s="11">
        <v>18636.111000000001</v>
      </c>
      <c r="H34" s="11">
        <v>21071.899700000002</v>
      </c>
      <c r="I34" s="12">
        <v>24267.163</v>
      </c>
    </row>
    <row r="35" spans="2:10" ht="15.75" customHeight="1" x14ac:dyDescent="0.2">
      <c r="C35" s="9" t="s">
        <v>3</v>
      </c>
      <c r="D35" s="11">
        <v>2299.4070000000002</v>
      </c>
      <c r="E35" s="11">
        <v>4409.991</v>
      </c>
      <c r="F35" s="11">
        <v>1192.5619999999999</v>
      </c>
      <c r="G35" s="11">
        <v>1361.5730000000001</v>
      </c>
      <c r="H35" s="11">
        <v>3075.1028999999999</v>
      </c>
      <c r="I35" s="12">
        <v>3013.68</v>
      </c>
    </row>
    <row r="36" spans="2:10" ht="15.75" customHeight="1" thickBot="1" x14ac:dyDescent="0.25">
      <c r="C36" s="13" t="s">
        <v>11</v>
      </c>
      <c r="D36" s="14">
        <f t="shared" ref="D36:I36" si="0">SUM(D34:D35)</f>
        <v>17437.546999999999</v>
      </c>
      <c r="E36" s="14">
        <f t="shared" si="0"/>
        <v>20766.728999999999</v>
      </c>
      <c r="F36" s="14">
        <f t="shared" si="0"/>
        <v>18082.313999999998</v>
      </c>
      <c r="G36" s="14">
        <f t="shared" si="0"/>
        <v>19997.684000000001</v>
      </c>
      <c r="H36" s="14">
        <f t="shared" si="0"/>
        <v>24147.0026</v>
      </c>
      <c r="I36" s="15">
        <f t="shared" si="0"/>
        <v>27280.843000000001</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69" orientation="landscape" useFirstPageNumber="1" r:id="rId2"/>
  <headerFooter scaleWithDoc="0" alignWithMargins="0">
    <oddHeader>&amp;L&amp;"Tahoma,Kurzíva"&amp;9Závěrečný účet za rok 2019&amp;R&amp;"Tahoma,Kurzíva"&amp;9Graf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50DC-64BE-4EF3-AD46-4383592A0BEE}">
  <sheetPr>
    <pageSetUpPr fitToPage="1"/>
  </sheetPr>
  <dimension ref="A1:Q45"/>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9" width="9.140625" style="586"/>
    <col min="10" max="11" width="10.7109375" style="586" bestFit="1" customWidth="1"/>
    <col min="12" max="16384" width="9.140625" style="586"/>
  </cols>
  <sheetData>
    <row r="1" spans="1:11" s="461" customFormat="1" ht="18" customHeight="1" x14ac:dyDescent="0.2">
      <c r="A1" s="1180" t="s">
        <v>1877</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C31</f>
        <v>74755</v>
      </c>
      <c r="D5" s="474">
        <f>D31</f>
        <v>106508.1</v>
      </c>
      <c r="E5" s="474">
        <f>E31</f>
        <v>84606.412700000001</v>
      </c>
      <c r="F5" s="598">
        <f>E5/D5*100</f>
        <v>79.436599376009895</v>
      </c>
      <c r="G5" s="679"/>
      <c r="H5" s="680"/>
    </row>
    <row r="6" spans="1:11" ht="12.95" customHeight="1" x14ac:dyDescent="0.2">
      <c r="A6" s="1178" t="s">
        <v>1564</v>
      </c>
      <c r="B6" s="1179"/>
      <c r="C6" s="475">
        <f>C34</f>
        <v>0</v>
      </c>
      <c r="D6" s="475">
        <f>D34</f>
        <v>200</v>
      </c>
      <c r="E6" s="475">
        <f>E34</f>
        <v>200</v>
      </c>
      <c r="F6" s="598">
        <f>E6/D6*100</f>
        <v>100</v>
      </c>
      <c r="G6" s="679"/>
      <c r="H6" s="680"/>
    </row>
    <row r="7" spans="1:11" ht="12.95" customHeight="1" x14ac:dyDescent="0.2">
      <c r="A7" s="1178" t="s">
        <v>1565</v>
      </c>
      <c r="B7" s="1179"/>
      <c r="C7" s="475">
        <f>C39</f>
        <v>2700</v>
      </c>
      <c r="D7" s="475">
        <f>D39</f>
        <v>12385.960000000003</v>
      </c>
      <c r="E7" s="475">
        <f>E39</f>
        <v>8475.9667200000004</v>
      </c>
      <c r="F7" s="598">
        <f>E7/D7*100</f>
        <v>68.432053066536611</v>
      </c>
      <c r="G7" s="679"/>
      <c r="H7" s="680"/>
    </row>
    <row r="8" spans="1:11" ht="12.95" customHeight="1" x14ac:dyDescent="0.2">
      <c r="A8" s="1178" t="s">
        <v>1566</v>
      </c>
      <c r="B8" s="1179"/>
      <c r="C8" s="475">
        <f>C44</f>
        <v>2620</v>
      </c>
      <c r="D8" s="475">
        <f>D44</f>
        <v>2907.98</v>
      </c>
      <c r="E8" s="475">
        <f>E44</f>
        <v>2181.0641899999996</v>
      </c>
      <c r="F8" s="598">
        <f>E8/D8*100</f>
        <v>75.002723196170535</v>
      </c>
      <c r="G8" s="679"/>
      <c r="H8" s="680"/>
    </row>
    <row r="9" spans="1:11" s="472" customFormat="1" ht="13.5" customHeight="1" thickBot="1" x14ac:dyDescent="0.25">
      <c r="A9" s="1174" t="s">
        <v>463</v>
      </c>
      <c r="B9" s="1175"/>
      <c r="C9" s="601">
        <f>SUM(C5:C8)</f>
        <v>80075</v>
      </c>
      <c r="D9" s="601">
        <f>SUM(D5:D8)</f>
        <v>122002.04000000001</v>
      </c>
      <c r="E9" s="601">
        <f>SUM(E5:E8)</f>
        <v>95463.443610000002</v>
      </c>
      <c r="F9" s="603">
        <f>E9/D9*100</f>
        <v>78.247415871078871</v>
      </c>
      <c r="G9" s="679"/>
      <c r="H9" s="680"/>
    </row>
    <row r="10" spans="1:11" s="607" customFormat="1" ht="10.5" customHeight="1" x14ac:dyDescent="0.2">
      <c r="A10" s="472"/>
      <c r="B10" s="604"/>
      <c r="C10" s="605"/>
      <c r="D10" s="605"/>
      <c r="E10" s="605"/>
      <c r="F10" s="606"/>
      <c r="G10" s="587"/>
      <c r="H10" s="591"/>
      <c r="I10" s="472"/>
      <c r="J10" s="472"/>
      <c r="K10" s="472"/>
    </row>
    <row r="11" spans="1:11" s="607" customFormat="1" ht="10.5" customHeight="1" x14ac:dyDescent="0.2">
      <c r="A11" s="472"/>
      <c r="B11" s="604"/>
      <c r="C11" s="605"/>
      <c r="D11" s="605"/>
      <c r="E11" s="605"/>
      <c r="F11" s="606"/>
      <c r="G11" s="587"/>
      <c r="H11" s="591"/>
      <c r="I11" s="472"/>
      <c r="J11" s="472"/>
      <c r="K11" s="472"/>
    </row>
    <row r="12" spans="1:11" s="607" customFormat="1" ht="10.5" customHeight="1" thickBot="1" x14ac:dyDescent="0.2">
      <c r="A12" s="472"/>
      <c r="B12" s="604"/>
      <c r="C12" s="605"/>
      <c r="D12" s="605"/>
      <c r="E12" s="605"/>
      <c r="F12" s="606"/>
      <c r="G12" s="587"/>
      <c r="H12" s="592" t="s">
        <v>1559</v>
      </c>
      <c r="I12" s="472"/>
      <c r="J12" s="472"/>
      <c r="K12" s="472"/>
    </row>
    <row r="13" spans="1:11" ht="28.5" customHeight="1" thickBot="1" x14ac:dyDescent="0.25">
      <c r="A13" s="608" t="s">
        <v>1567</v>
      </c>
      <c r="B13" s="609" t="s">
        <v>1067</v>
      </c>
      <c r="C13" s="610" t="s">
        <v>1560</v>
      </c>
      <c r="D13" s="610" t="s">
        <v>1561</v>
      </c>
      <c r="E13" s="610" t="s">
        <v>1562</v>
      </c>
      <c r="F13" s="610" t="s">
        <v>406</v>
      </c>
      <c r="G13" s="610" t="s">
        <v>1568</v>
      </c>
      <c r="H13" s="611" t="s">
        <v>1569</v>
      </c>
    </row>
    <row r="14" spans="1:11" ht="15" customHeight="1" thickBot="1" x14ac:dyDescent="0.2">
      <c r="A14" s="685" t="s">
        <v>1570</v>
      </c>
      <c r="B14" s="613"/>
      <c r="C14" s="614"/>
      <c r="D14" s="614"/>
      <c r="E14" s="615"/>
      <c r="F14" s="616"/>
      <c r="G14" s="617"/>
      <c r="H14" s="618"/>
    </row>
    <row r="15" spans="1:11" s="588" customFormat="1" ht="24" customHeight="1" x14ac:dyDescent="0.2">
      <c r="A15" s="686">
        <v>1</v>
      </c>
      <c r="B15" s="627" t="s">
        <v>1878</v>
      </c>
      <c r="C15" s="628">
        <v>2999.9999999999995</v>
      </c>
      <c r="D15" s="628">
        <v>1523.5199999999998</v>
      </c>
      <c r="E15" s="628">
        <v>1523.502</v>
      </c>
      <c r="F15" s="687">
        <f t="shared" ref="F15:F31" si="0">E15/D15*100</f>
        <v>99.998818525519866</v>
      </c>
      <c r="G15" s="624" t="s">
        <v>1578</v>
      </c>
      <c r="H15" s="688" t="s">
        <v>70</v>
      </c>
      <c r="J15" s="724"/>
    </row>
    <row r="16" spans="1:11" s="588" customFormat="1" ht="45" customHeight="1" x14ac:dyDescent="0.2">
      <c r="A16" s="689">
        <f>A15+1</f>
        <v>2</v>
      </c>
      <c r="B16" s="627" t="s">
        <v>1879</v>
      </c>
      <c r="C16" s="628">
        <v>2000</v>
      </c>
      <c r="D16" s="628">
        <v>2063.1999999999998</v>
      </c>
      <c r="E16" s="628">
        <v>2052.6527999999998</v>
      </c>
      <c r="F16" s="634">
        <f t="shared" si="0"/>
        <v>99.488794106242722</v>
      </c>
      <c r="G16" s="630" t="s">
        <v>1572</v>
      </c>
      <c r="H16" s="690" t="s">
        <v>1880</v>
      </c>
      <c r="J16" s="724"/>
    </row>
    <row r="17" spans="1:17" s="588" customFormat="1" ht="45" customHeight="1" x14ac:dyDescent="0.2">
      <c r="A17" s="689">
        <f t="shared" ref="A17:A30" si="1">A16+1</f>
        <v>3</v>
      </c>
      <c r="B17" s="627" t="s">
        <v>1881</v>
      </c>
      <c r="C17" s="628">
        <v>5500</v>
      </c>
      <c r="D17" s="628">
        <v>7922.74</v>
      </c>
      <c r="E17" s="628">
        <v>7382.0935000000018</v>
      </c>
      <c r="F17" s="629">
        <f t="shared" si="0"/>
        <v>93.176016125734307</v>
      </c>
      <c r="G17" s="630" t="s">
        <v>1572</v>
      </c>
      <c r="H17" s="691" t="s">
        <v>1882</v>
      </c>
      <c r="J17" s="724"/>
    </row>
    <row r="18" spans="1:17" s="588" customFormat="1" ht="45" customHeight="1" x14ac:dyDescent="0.2">
      <c r="A18" s="689">
        <f t="shared" si="1"/>
        <v>4</v>
      </c>
      <c r="B18" s="627" t="s">
        <v>1883</v>
      </c>
      <c r="C18" s="628">
        <v>3000</v>
      </c>
      <c r="D18" s="628">
        <v>1579.18</v>
      </c>
      <c r="E18" s="628">
        <v>1525.8458499999999</v>
      </c>
      <c r="F18" s="629">
        <f t="shared" si="0"/>
        <v>96.62266809356754</v>
      </c>
      <c r="G18" s="630" t="s">
        <v>1572</v>
      </c>
      <c r="H18" s="691" t="s">
        <v>1884</v>
      </c>
      <c r="J18" s="724"/>
    </row>
    <row r="19" spans="1:17" s="588" customFormat="1" ht="45" customHeight="1" x14ac:dyDescent="0.2">
      <c r="A19" s="689">
        <f t="shared" si="1"/>
        <v>5</v>
      </c>
      <c r="B19" s="627" t="s">
        <v>1885</v>
      </c>
      <c r="C19" s="628">
        <v>5425</v>
      </c>
      <c r="D19" s="628">
        <v>5279.52</v>
      </c>
      <c r="E19" s="628">
        <v>5102.6478099999995</v>
      </c>
      <c r="F19" s="629">
        <f t="shared" si="0"/>
        <v>96.649843356971829</v>
      </c>
      <c r="G19" s="630" t="s">
        <v>1572</v>
      </c>
      <c r="H19" s="691" t="s">
        <v>1886</v>
      </c>
      <c r="J19" s="724"/>
    </row>
    <row r="20" spans="1:17" s="588" customFormat="1" ht="120" customHeight="1" x14ac:dyDescent="0.2">
      <c r="A20" s="689">
        <f t="shared" si="1"/>
        <v>6</v>
      </c>
      <c r="B20" s="627" t="s">
        <v>1887</v>
      </c>
      <c r="C20" s="628">
        <v>10871</v>
      </c>
      <c r="D20" s="628">
        <v>17200.160000000003</v>
      </c>
      <c r="E20" s="628">
        <v>8014.4121099999984</v>
      </c>
      <c r="F20" s="629">
        <f t="shared" si="0"/>
        <v>46.594985802457636</v>
      </c>
      <c r="G20" s="630" t="s">
        <v>1572</v>
      </c>
      <c r="H20" s="691" t="s">
        <v>1888</v>
      </c>
      <c r="I20" s="677"/>
      <c r="J20" s="724"/>
    </row>
    <row r="21" spans="1:17" s="588" customFormat="1" ht="78" customHeight="1" x14ac:dyDescent="0.2">
      <c r="A21" s="689">
        <f t="shared" si="1"/>
        <v>7</v>
      </c>
      <c r="B21" s="627" t="s">
        <v>1889</v>
      </c>
      <c r="C21" s="628">
        <v>440</v>
      </c>
      <c r="D21" s="628">
        <v>482</v>
      </c>
      <c r="E21" s="628">
        <v>171.845</v>
      </c>
      <c r="F21" s="629">
        <f t="shared" si="0"/>
        <v>35.652489626556019</v>
      </c>
      <c r="G21" s="630" t="s">
        <v>1572</v>
      </c>
      <c r="H21" s="727" t="s">
        <v>1890</v>
      </c>
      <c r="J21" s="724"/>
      <c r="L21" s="677"/>
    </row>
    <row r="22" spans="1:17" s="693" customFormat="1" ht="63" x14ac:dyDescent="0.2">
      <c r="A22" s="689">
        <f t="shared" si="1"/>
        <v>8</v>
      </c>
      <c r="B22" s="627" t="s">
        <v>755</v>
      </c>
      <c r="C22" s="628">
        <v>5000</v>
      </c>
      <c r="D22" s="628">
        <v>13731.579999999998</v>
      </c>
      <c r="E22" s="628">
        <v>12341.777410000001</v>
      </c>
      <c r="F22" s="629">
        <f t="shared" si="0"/>
        <v>89.878786053753473</v>
      </c>
      <c r="G22" s="692" t="s">
        <v>1572</v>
      </c>
      <c r="H22" s="727" t="s">
        <v>1891</v>
      </c>
      <c r="I22" s="492"/>
      <c r="J22" s="724"/>
      <c r="K22" s="588"/>
      <c r="L22" s="588"/>
      <c r="M22" s="588"/>
      <c r="N22" s="588"/>
      <c r="O22" s="588"/>
      <c r="P22" s="588"/>
      <c r="Q22" s="588"/>
    </row>
    <row r="23" spans="1:17" s="693" customFormat="1" ht="57" customHeight="1" x14ac:dyDescent="0.2">
      <c r="A23" s="689">
        <f t="shared" si="1"/>
        <v>9</v>
      </c>
      <c r="B23" s="627" t="s">
        <v>1892</v>
      </c>
      <c r="C23" s="628">
        <v>7000</v>
      </c>
      <c r="D23" s="628">
        <v>9000</v>
      </c>
      <c r="E23" s="628">
        <v>8199.9979999999996</v>
      </c>
      <c r="F23" s="629">
        <f t="shared" si="0"/>
        <v>91.111088888888887</v>
      </c>
      <c r="G23" s="692" t="s">
        <v>1572</v>
      </c>
      <c r="H23" s="690" t="s">
        <v>1893</v>
      </c>
      <c r="I23" s="588"/>
      <c r="J23" s="724"/>
      <c r="K23" s="588"/>
      <c r="L23" s="588"/>
      <c r="M23" s="588"/>
      <c r="N23" s="588"/>
      <c r="O23" s="588"/>
      <c r="P23" s="588"/>
      <c r="Q23" s="588"/>
    </row>
    <row r="24" spans="1:17" s="693" customFormat="1" ht="45" customHeight="1" x14ac:dyDescent="0.2">
      <c r="A24" s="689">
        <f t="shared" si="1"/>
        <v>10</v>
      </c>
      <c r="B24" s="627" t="s">
        <v>1894</v>
      </c>
      <c r="C24" s="628">
        <v>18000</v>
      </c>
      <c r="D24" s="628">
        <v>20451.559999999998</v>
      </c>
      <c r="E24" s="628">
        <v>16989.321510000002</v>
      </c>
      <c r="F24" s="629">
        <f t="shared" si="0"/>
        <v>83.071029838310636</v>
      </c>
      <c r="G24" s="692" t="s">
        <v>1572</v>
      </c>
      <c r="H24" s="691" t="s">
        <v>1895</v>
      </c>
      <c r="I24" s="588"/>
      <c r="J24" s="724"/>
      <c r="K24" s="677"/>
      <c r="L24" s="588"/>
      <c r="M24" s="588"/>
      <c r="N24" s="588"/>
      <c r="O24" s="588"/>
      <c r="P24" s="588"/>
      <c r="Q24" s="588"/>
    </row>
    <row r="25" spans="1:17" s="693" customFormat="1" ht="12.95" customHeight="1" x14ac:dyDescent="0.2">
      <c r="A25" s="689">
        <f t="shared" si="1"/>
        <v>11</v>
      </c>
      <c r="B25" s="627" t="s">
        <v>802</v>
      </c>
      <c r="C25" s="628">
        <v>700</v>
      </c>
      <c r="D25" s="628">
        <v>700</v>
      </c>
      <c r="E25" s="628">
        <v>700</v>
      </c>
      <c r="F25" s="629">
        <f t="shared" si="0"/>
        <v>100</v>
      </c>
      <c r="G25" s="692" t="s">
        <v>1572</v>
      </c>
      <c r="H25" s="691" t="s">
        <v>70</v>
      </c>
      <c r="I25" s="588"/>
      <c r="J25" s="724"/>
      <c r="K25" s="588"/>
    </row>
    <row r="26" spans="1:17" s="693" customFormat="1" ht="57" customHeight="1" x14ac:dyDescent="0.2">
      <c r="A26" s="689">
        <f t="shared" si="1"/>
        <v>12</v>
      </c>
      <c r="B26" s="627" t="s">
        <v>754</v>
      </c>
      <c r="C26" s="628">
        <v>7220</v>
      </c>
      <c r="D26" s="628">
        <v>12277.94</v>
      </c>
      <c r="E26" s="628">
        <v>11742.519039999999</v>
      </c>
      <c r="F26" s="629">
        <f t="shared" si="0"/>
        <v>95.639162921467275</v>
      </c>
      <c r="G26" s="630" t="s">
        <v>1572</v>
      </c>
      <c r="H26" s="690" t="s">
        <v>1896</v>
      </c>
      <c r="I26" s="588"/>
      <c r="J26" s="724"/>
      <c r="K26" s="588"/>
    </row>
    <row r="27" spans="1:17" s="693" customFormat="1" ht="42" x14ac:dyDescent="0.2">
      <c r="A27" s="689">
        <f t="shared" si="1"/>
        <v>13</v>
      </c>
      <c r="B27" s="627" t="s">
        <v>801</v>
      </c>
      <c r="C27" s="628">
        <v>2000</v>
      </c>
      <c r="D27" s="628">
        <v>2000</v>
      </c>
      <c r="E27" s="628">
        <v>1933.3340699999999</v>
      </c>
      <c r="F27" s="629">
        <f t="shared" si="0"/>
        <v>96.666703499999997</v>
      </c>
      <c r="G27" s="630" t="s">
        <v>1572</v>
      </c>
      <c r="H27" s="691" t="s">
        <v>1897</v>
      </c>
      <c r="I27" s="588"/>
      <c r="J27" s="724"/>
      <c r="K27" s="588"/>
    </row>
    <row r="28" spans="1:17" s="588" customFormat="1" ht="52.5" x14ac:dyDescent="0.2">
      <c r="A28" s="689">
        <f t="shared" si="1"/>
        <v>14</v>
      </c>
      <c r="B28" s="627" t="s">
        <v>1898</v>
      </c>
      <c r="C28" s="628">
        <v>4359</v>
      </c>
      <c r="D28" s="628">
        <v>11916.7</v>
      </c>
      <c r="E28" s="628">
        <v>6547.838600000001</v>
      </c>
      <c r="F28" s="629">
        <f t="shared" si="0"/>
        <v>54.946743645472331</v>
      </c>
      <c r="G28" s="692" t="s">
        <v>1572</v>
      </c>
      <c r="H28" s="691" t="s">
        <v>1899</v>
      </c>
      <c r="J28" s="724"/>
      <c r="K28" s="677"/>
    </row>
    <row r="29" spans="1:17" s="693" customFormat="1" ht="12.95" customHeight="1" x14ac:dyDescent="0.2">
      <c r="A29" s="689">
        <f t="shared" si="1"/>
        <v>15</v>
      </c>
      <c r="B29" s="627" t="s">
        <v>1900</v>
      </c>
      <c r="C29" s="628">
        <v>240</v>
      </c>
      <c r="D29" s="628">
        <v>180</v>
      </c>
      <c r="E29" s="628">
        <v>178.625</v>
      </c>
      <c r="F29" s="629">
        <f t="shared" si="0"/>
        <v>99.236111111111114</v>
      </c>
      <c r="G29" s="692" t="s">
        <v>1572</v>
      </c>
      <c r="H29" s="690" t="s">
        <v>70</v>
      </c>
      <c r="I29" s="588"/>
      <c r="J29" s="724"/>
      <c r="K29" s="588"/>
    </row>
    <row r="30" spans="1:17" s="588" customFormat="1" ht="24" customHeight="1" x14ac:dyDescent="0.2">
      <c r="A30" s="689">
        <f t="shared" si="1"/>
        <v>16</v>
      </c>
      <c r="B30" s="694" t="s">
        <v>1901</v>
      </c>
      <c r="C30" s="628">
        <v>0</v>
      </c>
      <c r="D30" s="628">
        <v>200</v>
      </c>
      <c r="E30" s="628">
        <v>200</v>
      </c>
      <c r="F30" s="629">
        <f t="shared" si="0"/>
        <v>100</v>
      </c>
      <c r="G30" s="692" t="s">
        <v>1600</v>
      </c>
      <c r="H30" s="691" t="s">
        <v>70</v>
      </c>
      <c r="J30" s="724"/>
    </row>
    <row r="31" spans="1:17" s="604" customFormat="1" ht="13.5" customHeight="1" thickBot="1" x14ac:dyDescent="0.25">
      <c r="A31" s="1176" t="s">
        <v>463</v>
      </c>
      <c r="B31" s="1177"/>
      <c r="C31" s="648">
        <f>SUM(C15:C30)</f>
        <v>74755</v>
      </c>
      <c r="D31" s="648">
        <f>SUM(D15:D30)</f>
        <v>106508.1</v>
      </c>
      <c r="E31" s="648">
        <f>SUM(E15:E30)</f>
        <v>84606.412700000001</v>
      </c>
      <c r="F31" s="649">
        <f t="shared" si="0"/>
        <v>79.436599376009895</v>
      </c>
      <c r="G31" s="650"/>
      <c r="H31" s="697"/>
      <c r="J31" s="724"/>
    </row>
    <row r="32" spans="1:17" s="472" customFormat="1" ht="18" customHeight="1" thickBot="1" x14ac:dyDescent="0.2">
      <c r="A32" s="685" t="s">
        <v>1564</v>
      </c>
      <c r="B32" s="652"/>
      <c r="C32" s="653"/>
      <c r="D32" s="653"/>
      <c r="E32" s="654"/>
      <c r="F32" s="616"/>
      <c r="G32" s="617"/>
      <c r="H32" s="730"/>
      <c r="J32" s="724"/>
    </row>
    <row r="33" spans="1:11" s="588" customFormat="1" ht="24" customHeight="1" x14ac:dyDescent="0.2">
      <c r="A33" s="731">
        <f>A30+1</f>
        <v>17</v>
      </c>
      <c r="B33" s="639" t="s">
        <v>1902</v>
      </c>
      <c r="C33" s="640">
        <v>0</v>
      </c>
      <c r="D33" s="640">
        <v>200</v>
      </c>
      <c r="E33" s="640">
        <v>200</v>
      </c>
      <c r="F33" s="629">
        <f>E33/D33*100</f>
        <v>100</v>
      </c>
      <c r="G33" s="675" t="s">
        <v>1572</v>
      </c>
      <c r="H33" s="727" t="s">
        <v>70</v>
      </c>
      <c r="J33" s="724"/>
    </row>
    <row r="34" spans="1:11" s="588" customFormat="1" ht="13.5" customHeight="1" thickBot="1" x14ac:dyDescent="0.25">
      <c r="A34" s="1176" t="s">
        <v>463</v>
      </c>
      <c r="B34" s="1177"/>
      <c r="C34" s="648">
        <f>SUM(C33:C33)</f>
        <v>0</v>
      </c>
      <c r="D34" s="648">
        <f>SUM(D33:D33)</f>
        <v>200</v>
      </c>
      <c r="E34" s="648">
        <f>SUM(E33:E33)</f>
        <v>200</v>
      </c>
      <c r="F34" s="649">
        <f>E34/D34*100</f>
        <v>100</v>
      </c>
      <c r="G34" s="650"/>
      <c r="H34" s="697"/>
      <c r="J34" s="724"/>
    </row>
    <row r="35" spans="1:11" ht="18" customHeight="1" thickBot="1" x14ac:dyDescent="0.2">
      <c r="A35" s="698" t="s">
        <v>1621</v>
      </c>
      <c r="B35" s="662"/>
      <c r="C35" s="663"/>
      <c r="D35" s="663"/>
      <c r="E35" s="664"/>
      <c r="F35" s="665"/>
      <c r="G35" s="699"/>
      <c r="H35" s="700"/>
      <c r="J35" s="724"/>
    </row>
    <row r="36" spans="1:11" s="588" customFormat="1" ht="45" customHeight="1" x14ac:dyDescent="0.2">
      <c r="A36" s="731">
        <f>A33+1</f>
        <v>18</v>
      </c>
      <c r="B36" s="627" t="s">
        <v>1542</v>
      </c>
      <c r="C36" s="628">
        <v>0</v>
      </c>
      <c r="D36" s="628">
        <v>7164.11</v>
      </c>
      <c r="E36" s="628">
        <v>3254.1437499999993</v>
      </c>
      <c r="F36" s="629">
        <f>E36/D36*100</f>
        <v>45.422861318433128</v>
      </c>
      <c r="G36" s="675" t="s">
        <v>1572</v>
      </c>
      <c r="H36" s="688" t="s">
        <v>1903</v>
      </c>
      <c r="J36" s="724"/>
    </row>
    <row r="37" spans="1:11" s="588" customFormat="1" ht="24" customHeight="1" x14ac:dyDescent="0.2">
      <c r="A37" s="689">
        <f>A36+1</f>
        <v>19</v>
      </c>
      <c r="B37" s="627" t="s">
        <v>1148</v>
      </c>
      <c r="C37" s="628">
        <v>2700</v>
      </c>
      <c r="D37" s="628">
        <v>5121.8500000000022</v>
      </c>
      <c r="E37" s="628">
        <v>5121.8229700000011</v>
      </c>
      <c r="F37" s="629">
        <f>E37/D37*100</f>
        <v>99.999472260999426</v>
      </c>
      <c r="G37" s="669" t="s">
        <v>1600</v>
      </c>
      <c r="H37" s="690" t="s">
        <v>70</v>
      </c>
      <c r="I37" s="604"/>
      <c r="J37" s="724"/>
    </row>
    <row r="38" spans="1:11" s="588" customFormat="1" ht="24" customHeight="1" x14ac:dyDescent="0.2">
      <c r="A38" s="689">
        <f>A37+1</f>
        <v>20</v>
      </c>
      <c r="B38" s="627" t="s">
        <v>1902</v>
      </c>
      <c r="C38" s="628">
        <v>0</v>
      </c>
      <c r="D38" s="628">
        <v>100</v>
      </c>
      <c r="E38" s="628">
        <v>100</v>
      </c>
      <c r="F38" s="629">
        <f>E38/D38*100</f>
        <v>100</v>
      </c>
      <c r="G38" s="669" t="s">
        <v>1572</v>
      </c>
      <c r="H38" s="690" t="s">
        <v>70</v>
      </c>
      <c r="I38" s="604"/>
      <c r="J38" s="724"/>
    </row>
    <row r="39" spans="1:11" s="588" customFormat="1" ht="13.5" customHeight="1" thickBot="1" x14ac:dyDescent="0.25">
      <c r="A39" s="1176" t="s">
        <v>463</v>
      </c>
      <c r="B39" s="1177"/>
      <c r="C39" s="648">
        <f>SUM(C36:C38)</f>
        <v>2700</v>
      </c>
      <c r="D39" s="671">
        <f>SUM(D36:D38)</f>
        <v>12385.960000000003</v>
      </c>
      <c r="E39" s="671">
        <f>SUM(E36:E38)</f>
        <v>8475.9667200000004</v>
      </c>
      <c r="F39" s="672">
        <f>E39/D39*100</f>
        <v>68.432053066536611</v>
      </c>
      <c r="G39" s="650"/>
      <c r="H39" s="676"/>
      <c r="I39" s="604"/>
      <c r="J39" s="724"/>
    </row>
    <row r="40" spans="1:11" ht="18" customHeight="1" thickBot="1" x14ac:dyDescent="0.2">
      <c r="A40" s="685" t="s">
        <v>1566</v>
      </c>
      <c r="B40" s="613"/>
      <c r="C40" s="614"/>
      <c r="D40" s="614"/>
      <c r="E40" s="615"/>
      <c r="F40" s="616"/>
      <c r="G40" s="617"/>
      <c r="H40" s="703"/>
      <c r="I40" s="472"/>
    </row>
    <row r="41" spans="1:11" s="588" customFormat="1" ht="45" customHeight="1" x14ac:dyDescent="0.2">
      <c r="A41" s="731">
        <f>A38+1</f>
        <v>21</v>
      </c>
      <c r="B41" s="627" t="s">
        <v>1904</v>
      </c>
      <c r="C41" s="628">
        <v>120</v>
      </c>
      <c r="D41" s="628">
        <v>0</v>
      </c>
      <c r="E41" s="628">
        <v>0</v>
      </c>
      <c r="F41" s="629" t="s">
        <v>204</v>
      </c>
      <c r="G41" s="675" t="s">
        <v>1578</v>
      </c>
      <c r="H41" s="691" t="s">
        <v>1905</v>
      </c>
      <c r="I41" s="604"/>
    </row>
    <row r="42" spans="1:11" s="588" customFormat="1" ht="12.95" customHeight="1" x14ac:dyDescent="0.2">
      <c r="A42" s="689">
        <f>A41+1</f>
        <v>22</v>
      </c>
      <c r="B42" s="627" t="s">
        <v>1335</v>
      </c>
      <c r="C42" s="628">
        <v>2500</v>
      </c>
      <c r="D42" s="628">
        <v>2256.59</v>
      </c>
      <c r="E42" s="628">
        <v>2143.8351899999998</v>
      </c>
      <c r="F42" s="629">
        <f>E42/D42*100</f>
        <v>95.003309861339432</v>
      </c>
      <c r="G42" s="669" t="s">
        <v>1600</v>
      </c>
      <c r="H42" s="691" t="s">
        <v>1181</v>
      </c>
      <c r="I42" s="604"/>
    </row>
    <row r="43" spans="1:11" s="588" customFormat="1" ht="57" customHeight="1" x14ac:dyDescent="0.2">
      <c r="A43" s="689">
        <f>A42+1</f>
        <v>23</v>
      </c>
      <c r="B43" s="627" t="s">
        <v>1336</v>
      </c>
      <c r="C43" s="628">
        <v>0</v>
      </c>
      <c r="D43" s="628">
        <v>651.39</v>
      </c>
      <c r="E43" s="628">
        <v>37.228999999999999</v>
      </c>
      <c r="F43" s="629">
        <f>E43/D43*100</f>
        <v>5.7153164770721077</v>
      </c>
      <c r="G43" s="669" t="s">
        <v>1578</v>
      </c>
      <c r="H43" s="691" t="s">
        <v>1906</v>
      </c>
      <c r="I43" s="604"/>
    </row>
    <row r="44" spans="1:11" s="588" customFormat="1" ht="13.5" customHeight="1" thickBot="1" x14ac:dyDescent="0.25">
      <c r="A44" s="1176" t="s">
        <v>463</v>
      </c>
      <c r="B44" s="1177"/>
      <c r="C44" s="648">
        <f>SUM(C41:C43)</f>
        <v>2620</v>
      </c>
      <c r="D44" s="648">
        <f>SUM(D41:D43)</f>
        <v>2907.98</v>
      </c>
      <c r="E44" s="648">
        <f>SUM(E41:E43)</f>
        <v>2181.0641899999996</v>
      </c>
      <c r="F44" s="672">
        <f>E44/D44*100</f>
        <v>75.002723196170535</v>
      </c>
      <c r="G44" s="650"/>
      <c r="H44" s="704"/>
    </row>
    <row r="45" spans="1:11" s="681" customFormat="1" x14ac:dyDescent="0.2">
      <c r="A45" s="589"/>
      <c r="B45" s="677"/>
      <c r="C45" s="589"/>
      <c r="D45" s="589"/>
      <c r="E45" s="589"/>
      <c r="F45" s="678"/>
      <c r="G45" s="679"/>
      <c r="H45" s="680"/>
      <c r="I45" s="605"/>
      <c r="J45" s="605"/>
      <c r="K45" s="605"/>
    </row>
  </sheetData>
  <mergeCells count="11">
    <mergeCell ref="A8:B8"/>
    <mergeCell ref="A1:H1"/>
    <mergeCell ref="A4:B4"/>
    <mergeCell ref="A5:B5"/>
    <mergeCell ref="A6:B6"/>
    <mergeCell ref="A7:B7"/>
    <mergeCell ref="A9:B9"/>
    <mergeCell ref="A31:B31"/>
    <mergeCell ref="A34:B34"/>
    <mergeCell ref="A39:B39"/>
    <mergeCell ref="A44:B44"/>
  </mergeCells>
  <printOptions horizontalCentered="1"/>
  <pageMargins left="0.31496062992125984" right="0.31496062992125984" top="0.51181102362204722" bottom="0.43307086614173229" header="0.31496062992125984" footer="0.23622047244094491"/>
  <pageSetup paperSize="9" scale="96" firstPageNumber="285" fitToHeight="0" orientation="landscape" useFirstPageNumber="1" r:id="rId1"/>
  <headerFooter>
    <oddHeader>&amp;L&amp;"Tahoma,Kurzíva"&amp;9Závěrečný účet za rok 2019&amp;R&amp;"Tahoma,Kurzíva"&amp;9Tabulka č. 13</oddHeader>
    <oddFooter>&amp;C&amp;"Tahoma,Obyčejné"&amp;10&amp;P</oddFooter>
  </headerFooter>
  <rowBreaks count="1" manualBreakCount="1">
    <brk id="34"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B112-EEFA-4EB5-BC1E-F8B8AC4871F4}">
  <sheetPr>
    <pageSetUpPr fitToPage="1"/>
  </sheetPr>
  <dimension ref="A1:K124"/>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1907</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C45</f>
        <v>216475</v>
      </c>
      <c r="D5" s="474">
        <f>D45</f>
        <v>1645652.3399999999</v>
      </c>
      <c r="E5" s="474">
        <f>E45</f>
        <v>1639138.65607</v>
      </c>
      <c r="F5" s="598">
        <f t="shared" ref="F5:F10" si="0">E5/D5*100</f>
        <v>99.604188334821686</v>
      </c>
      <c r="G5" s="679"/>
      <c r="H5" s="680"/>
    </row>
    <row r="6" spans="1:11" ht="12.95" customHeight="1" x14ac:dyDescent="0.2">
      <c r="A6" s="1178" t="s">
        <v>1564</v>
      </c>
      <c r="B6" s="1179"/>
      <c r="C6" s="475">
        <f>C55</f>
        <v>333500</v>
      </c>
      <c r="D6" s="475">
        <f>D55</f>
        <v>715511.17</v>
      </c>
      <c r="E6" s="475">
        <f>E55</f>
        <v>713575.81599999999</v>
      </c>
      <c r="F6" s="598">
        <f t="shared" si="0"/>
        <v>99.729514495210452</v>
      </c>
      <c r="G6" s="679"/>
      <c r="H6" s="680"/>
    </row>
    <row r="7" spans="1:11" ht="12.95" customHeight="1" x14ac:dyDescent="0.2">
      <c r="A7" s="705" t="s">
        <v>1722</v>
      </c>
      <c r="B7" s="706"/>
      <c r="C7" s="475">
        <f>C58</f>
        <v>104600</v>
      </c>
      <c r="D7" s="475">
        <f>D58</f>
        <v>104600</v>
      </c>
      <c r="E7" s="475">
        <f>E58</f>
        <v>104600</v>
      </c>
      <c r="F7" s="598">
        <f t="shared" si="0"/>
        <v>100</v>
      </c>
      <c r="G7" s="679"/>
      <c r="H7" s="680"/>
    </row>
    <row r="8" spans="1:11" ht="12.95" customHeight="1" x14ac:dyDescent="0.2">
      <c r="A8" s="1178" t="s">
        <v>1565</v>
      </c>
      <c r="B8" s="1179"/>
      <c r="C8" s="475">
        <f>C84</f>
        <v>135975</v>
      </c>
      <c r="D8" s="475">
        <f>D84</f>
        <v>147612.32</v>
      </c>
      <c r="E8" s="475">
        <f>E84</f>
        <v>44753.68576</v>
      </c>
      <c r="F8" s="598">
        <f t="shared" si="0"/>
        <v>30.318394670580339</v>
      </c>
      <c r="G8" s="679"/>
      <c r="H8" s="680"/>
    </row>
    <row r="9" spans="1:11" ht="12.95" customHeight="1" x14ac:dyDescent="0.2">
      <c r="A9" s="1178" t="s">
        <v>1566</v>
      </c>
      <c r="B9" s="1179"/>
      <c r="C9" s="475">
        <f>C123</f>
        <v>202028</v>
      </c>
      <c r="D9" s="475">
        <f>D123</f>
        <v>523978.89999999991</v>
      </c>
      <c r="E9" s="475">
        <f>E123</f>
        <v>220008.26347999997</v>
      </c>
      <c r="F9" s="598">
        <f t="shared" si="0"/>
        <v>41.988000562618076</v>
      </c>
      <c r="G9" s="679"/>
      <c r="H9" s="680"/>
    </row>
    <row r="10" spans="1:11" s="472" customFormat="1" ht="13.5" customHeight="1" thickBot="1" x14ac:dyDescent="0.25">
      <c r="A10" s="1174" t="s">
        <v>463</v>
      </c>
      <c r="B10" s="1175"/>
      <c r="C10" s="601">
        <f>SUM(C5:C9)</f>
        <v>992578</v>
      </c>
      <c r="D10" s="601">
        <f>SUM(D5:D9)</f>
        <v>3137354.7299999995</v>
      </c>
      <c r="E10" s="601">
        <f>SUM(E5:E9)</f>
        <v>2722076.4213100001</v>
      </c>
      <c r="F10" s="603">
        <f t="shared" si="0"/>
        <v>86.763425100801413</v>
      </c>
      <c r="G10" s="679"/>
      <c r="H10" s="680"/>
    </row>
    <row r="11" spans="1:11" s="607" customFormat="1" ht="10.5" customHeight="1" x14ac:dyDescent="0.2">
      <c r="A11" s="472"/>
      <c r="B11" s="604"/>
      <c r="C11" s="605"/>
      <c r="D11" s="605"/>
      <c r="E11" s="605"/>
      <c r="F11" s="606"/>
      <c r="G11" s="587"/>
      <c r="H11" s="591"/>
      <c r="I11" s="472"/>
      <c r="J11" s="472"/>
      <c r="K11" s="472"/>
    </row>
    <row r="12" spans="1:11" s="607" customFormat="1" ht="10.5" customHeight="1" x14ac:dyDescent="0.2">
      <c r="A12" s="472"/>
      <c r="B12" s="604"/>
      <c r="C12" s="605"/>
      <c r="D12" s="605"/>
      <c r="E12" s="605"/>
      <c r="F12" s="606"/>
      <c r="G12" s="587"/>
      <c r="H12" s="591"/>
      <c r="I12" s="472"/>
      <c r="J12" s="472"/>
      <c r="K12" s="472"/>
    </row>
    <row r="13" spans="1:11" s="607" customFormat="1" ht="10.5" customHeight="1" thickBot="1" x14ac:dyDescent="0.2">
      <c r="A13" s="472"/>
      <c r="B13" s="604"/>
      <c r="C13" s="605"/>
      <c r="D13" s="605"/>
      <c r="E13" s="605"/>
      <c r="F13" s="606"/>
      <c r="G13" s="587"/>
      <c r="H13" s="592" t="s">
        <v>1559</v>
      </c>
      <c r="I13" s="472"/>
      <c r="J13" s="472"/>
      <c r="K13" s="472"/>
    </row>
    <row r="14" spans="1:11" ht="28.5" customHeight="1" thickBot="1" x14ac:dyDescent="0.25">
      <c r="A14" s="608" t="s">
        <v>1567</v>
      </c>
      <c r="B14" s="609" t="s">
        <v>1067</v>
      </c>
      <c r="C14" s="610" t="s">
        <v>1560</v>
      </c>
      <c r="D14" s="610" t="s">
        <v>1561</v>
      </c>
      <c r="E14" s="610" t="s">
        <v>1562</v>
      </c>
      <c r="F14" s="610" t="s">
        <v>406</v>
      </c>
      <c r="G14" s="610" t="s">
        <v>1568</v>
      </c>
      <c r="H14" s="611" t="s">
        <v>1569</v>
      </c>
    </row>
    <row r="15" spans="1:11" ht="15" customHeight="1" thickBot="1" x14ac:dyDescent="0.2">
      <c r="A15" s="685" t="s">
        <v>1570</v>
      </c>
      <c r="B15" s="613"/>
      <c r="C15" s="614"/>
      <c r="D15" s="614"/>
      <c r="E15" s="615"/>
      <c r="F15" s="616"/>
      <c r="G15" s="617"/>
      <c r="H15" s="618"/>
    </row>
    <row r="16" spans="1:11" s="588" customFormat="1" ht="24" customHeight="1" x14ac:dyDescent="0.2">
      <c r="A16" s="686">
        <v>1</v>
      </c>
      <c r="B16" s="627" t="s">
        <v>1908</v>
      </c>
      <c r="C16" s="628">
        <v>3000</v>
      </c>
      <c r="D16" s="628">
        <v>3497.52</v>
      </c>
      <c r="E16" s="628">
        <v>3489.6664000000005</v>
      </c>
      <c r="F16" s="687">
        <f t="shared" ref="F16:F45" si="1">E16/D16*100</f>
        <v>99.775452320501401</v>
      </c>
      <c r="G16" s="624" t="s">
        <v>1572</v>
      </c>
      <c r="H16" s="688" t="s">
        <v>70</v>
      </c>
    </row>
    <row r="17" spans="1:11" s="588" customFormat="1" ht="24" customHeight="1" x14ac:dyDescent="0.2">
      <c r="A17" s="689">
        <f>A16+1</f>
        <v>2</v>
      </c>
      <c r="B17" s="627" t="s">
        <v>1909</v>
      </c>
      <c r="C17" s="628">
        <v>800</v>
      </c>
      <c r="D17" s="628">
        <v>800</v>
      </c>
      <c r="E17" s="628">
        <v>800</v>
      </c>
      <c r="F17" s="634">
        <f t="shared" si="1"/>
        <v>100</v>
      </c>
      <c r="G17" s="630" t="s">
        <v>1572</v>
      </c>
      <c r="H17" s="690" t="s">
        <v>70</v>
      </c>
    </row>
    <row r="18" spans="1:11" s="588" customFormat="1" ht="34.5" customHeight="1" x14ac:dyDescent="0.2">
      <c r="A18" s="689">
        <f t="shared" ref="A18:A44" si="2">A17+1</f>
        <v>3</v>
      </c>
      <c r="B18" s="627" t="s">
        <v>1910</v>
      </c>
      <c r="C18" s="628">
        <v>4000</v>
      </c>
      <c r="D18" s="628">
        <v>4600</v>
      </c>
      <c r="E18" s="628">
        <v>4600</v>
      </c>
      <c r="F18" s="629">
        <f t="shared" si="1"/>
        <v>100</v>
      </c>
      <c r="G18" s="630" t="s">
        <v>1572</v>
      </c>
      <c r="H18" s="691" t="s">
        <v>70</v>
      </c>
    </row>
    <row r="19" spans="1:11" s="588" customFormat="1" ht="24" customHeight="1" x14ac:dyDescent="0.2">
      <c r="A19" s="689">
        <f t="shared" si="2"/>
        <v>4</v>
      </c>
      <c r="B19" s="627" t="s">
        <v>1911</v>
      </c>
      <c r="C19" s="628">
        <v>35000</v>
      </c>
      <c r="D19" s="628">
        <v>34736.480000000003</v>
      </c>
      <c r="E19" s="628">
        <v>34654.385000000009</v>
      </c>
      <c r="F19" s="629">
        <f t="shared" si="1"/>
        <v>99.76366344546139</v>
      </c>
      <c r="G19" s="630" t="s">
        <v>1572</v>
      </c>
      <c r="H19" s="691" t="s">
        <v>70</v>
      </c>
    </row>
    <row r="20" spans="1:11" s="588" customFormat="1" ht="34.5" customHeight="1" x14ac:dyDescent="0.2">
      <c r="A20" s="689">
        <f t="shared" si="2"/>
        <v>5</v>
      </c>
      <c r="B20" s="627" t="s">
        <v>1912</v>
      </c>
      <c r="C20" s="628">
        <v>3200</v>
      </c>
      <c r="D20" s="628">
        <v>4389.66</v>
      </c>
      <c r="E20" s="628">
        <v>4388.152</v>
      </c>
      <c r="F20" s="629">
        <f t="shared" si="1"/>
        <v>99.965646542101211</v>
      </c>
      <c r="G20" s="630" t="s">
        <v>1572</v>
      </c>
      <c r="H20" s="691" t="s">
        <v>70</v>
      </c>
    </row>
    <row r="21" spans="1:11" s="588" customFormat="1" ht="34.5" customHeight="1" x14ac:dyDescent="0.2">
      <c r="A21" s="689">
        <f t="shared" si="2"/>
        <v>6</v>
      </c>
      <c r="B21" s="627" t="s">
        <v>1913</v>
      </c>
      <c r="C21" s="628">
        <v>70000</v>
      </c>
      <c r="D21" s="628">
        <v>69547</v>
      </c>
      <c r="E21" s="628">
        <v>69547</v>
      </c>
      <c r="F21" s="629">
        <f t="shared" si="1"/>
        <v>100</v>
      </c>
      <c r="G21" s="630" t="s">
        <v>1572</v>
      </c>
      <c r="H21" s="691" t="s">
        <v>70</v>
      </c>
    </row>
    <row r="22" spans="1:11" s="588" customFormat="1" ht="34.5" customHeight="1" x14ac:dyDescent="0.2">
      <c r="A22" s="689">
        <f t="shared" si="2"/>
        <v>7</v>
      </c>
      <c r="B22" s="627" t="s">
        <v>1914</v>
      </c>
      <c r="C22" s="628">
        <v>500</v>
      </c>
      <c r="D22" s="628">
        <v>500</v>
      </c>
      <c r="E22" s="628">
        <v>500</v>
      </c>
      <c r="F22" s="629">
        <f t="shared" si="1"/>
        <v>100</v>
      </c>
      <c r="G22" s="630" t="s">
        <v>1572</v>
      </c>
      <c r="H22" s="727" t="s">
        <v>70</v>
      </c>
    </row>
    <row r="23" spans="1:11" s="693" customFormat="1" ht="24" customHeight="1" x14ac:dyDescent="0.2">
      <c r="A23" s="689">
        <f t="shared" si="2"/>
        <v>8</v>
      </c>
      <c r="B23" s="627" t="s">
        <v>1915</v>
      </c>
      <c r="C23" s="628">
        <v>0</v>
      </c>
      <c r="D23" s="628">
        <v>1409564.38</v>
      </c>
      <c r="E23" s="628">
        <v>1409564.38</v>
      </c>
      <c r="F23" s="629">
        <f t="shared" si="1"/>
        <v>100</v>
      </c>
      <c r="G23" s="692" t="s">
        <v>1572</v>
      </c>
      <c r="H23" s="690" t="s">
        <v>70</v>
      </c>
      <c r="I23" s="444"/>
      <c r="J23" s="588"/>
      <c r="K23" s="588"/>
    </row>
    <row r="24" spans="1:11" s="693" customFormat="1" ht="24" customHeight="1" x14ac:dyDescent="0.2">
      <c r="A24" s="689">
        <f t="shared" si="2"/>
        <v>9</v>
      </c>
      <c r="B24" s="627" t="s">
        <v>1916</v>
      </c>
      <c r="C24" s="628">
        <v>90229</v>
      </c>
      <c r="D24" s="628">
        <v>89829</v>
      </c>
      <c r="E24" s="628">
        <v>89829</v>
      </c>
      <c r="F24" s="629">
        <f t="shared" si="1"/>
        <v>100</v>
      </c>
      <c r="G24" s="692" t="s">
        <v>1572</v>
      </c>
      <c r="H24" s="690" t="s">
        <v>70</v>
      </c>
      <c r="I24" s="588"/>
      <c r="J24" s="588"/>
      <c r="K24" s="588"/>
    </row>
    <row r="25" spans="1:11" s="693" customFormat="1" ht="24" customHeight="1" x14ac:dyDescent="0.2">
      <c r="A25" s="689">
        <f t="shared" si="2"/>
        <v>10</v>
      </c>
      <c r="B25" s="627" t="s">
        <v>1917</v>
      </c>
      <c r="C25" s="628">
        <v>700</v>
      </c>
      <c r="D25" s="628">
        <v>700</v>
      </c>
      <c r="E25" s="628">
        <v>700</v>
      </c>
      <c r="F25" s="629">
        <f t="shared" si="1"/>
        <v>100</v>
      </c>
      <c r="G25" s="630" t="s">
        <v>1572</v>
      </c>
      <c r="H25" s="690" t="s">
        <v>70</v>
      </c>
      <c r="I25" s="588"/>
      <c r="J25" s="588"/>
      <c r="K25" s="588"/>
    </row>
    <row r="26" spans="1:11" s="693" customFormat="1" ht="12.95" customHeight="1" x14ac:dyDescent="0.2">
      <c r="A26" s="689">
        <f t="shared" si="2"/>
        <v>11</v>
      </c>
      <c r="B26" s="627" t="s">
        <v>1918</v>
      </c>
      <c r="C26" s="628">
        <v>300</v>
      </c>
      <c r="D26" s="628">
        <v>170</v>
      </c>
      <c r="E26" s="628">
        <v>169.99299999999999</v>
      </c>
      <c r="F26" s="629">
        <f t="shared" si="1"/>
        <v>99.99588235294118</v>
      </c>
      <c r="G26" s="630" t="s">
        <v>1572</v>
      </c>
      <c r="H26" s="691" t="s">
        <v>70</v>
      </c>
      <c r="I26" s="588"/>
      <c r="J26" s="588"/>
      <c r="K26" s="588"/>
    </row>
    <row r="27" spans="1:11" s="588" customFormat="1" ht="24" customHeight="1" x14ac:dyDescent="0.2">
      <c r="A27" s="689">
        <f t="shared" si="2"/>
        <v>12</v>
      </c>
      <c r="B27" s="627" t="s">
        <v>1919</v>
      </c>
      <c r="C27" s="628">
        <v>80</v>
      </c>
      <c r="D27" s="628">
        <v>32</v>
      </c>
      <c r="E27" s="628">
        <v>21.395000000000003</v>
      </c>
      <c r="F27" s="629">
        <f t="shared" si="1"/>
        <v>66.859375000000014</v>
      </c>
      <c r="G27" s="692" t="s">
        <v>1572</v>
      </c>
      <c r="H27" s="732" t="s">
        <v>1920</v>
      </c>
    </row>
    <row r="28" spans="1:11" s="693" customFormat="1" ht="12.95" customHeight="1" x14ac:dyDescent="0.2">
      <c r="A28" s="689">
        <f t="shared" si="2"/>
        <v>13</v>
      </c>
      <c r="B28" s="627" t="s">
        <v>834</v>
      </c>
      <c r="C28" s="628">
        <v>200</v>
      </c>
      <c r="D28" s="628">
        <v>300</v>
      </c>
      <c r="E28" s="628">
        <v>300</v>
      </c>
      <c r="F28" s="634">
        <f t="shared" si="1"/>
        <v>100</v>
      </c>
      <c r="G28" s="692" t="s">
        <v>1572</v>
      </c>
      <c r="H28" s="691" t="s">
        <v>70</v>
      </c>
      <c r="I28" s="588"/>
      <c r="J28" s="588"/>
      <c r="K28" s="588"/>
    </row>
    <row r="29" spans="1:11" s="588" customFormat="1" ht="99" customHeight="1" x14ac:dyDescent="0.2">
      <c r="A29" s="689">
        <f t="shared" si="2"/>
        <v>14</v>
      </c>
      <c r="B29" s="694" t="s">
        <v>836</v>
      </c>
      <c r="C29" s="628">
        <v>1145</v>
      </c>
      <c r="D29" s="628">
        <v>2034.47</v>
      </c>
      <c r="E29" s="628">
        <v>1923.605</v>
      </c>
      <c r="F29" s="629">
        <f t="shared" si="1"/>
        <v>94.550669216061195</v>
      </c>
      <c r="G29" s="692" t="s">
        <v>1572</v>
      </c>
      <c r="H29" s="733" t="s">
        <v>1921</v>
      </c>
    </row>
    <row r="30" spans="1:11" s="693" customFormat="1" ht="57" customHeight="1" x14ac:dyDescent="0.2">
      <c r="A30" s="689">
        <f t="shared" si="2"/>
        <v>15</v>
      </c>
      <c r="B30" s="694" t="s">
        <v>825</v>
      </c>
      <c r="C30" s="628">
        <v>2300</v>
      </c>
      <c r="D30" s="628">
        <v>3965</v>
      </c>
      <c r="E30" s="628">
        <v>3720.752</v>
      </c>
      <c r="F30" s="629">
        <f t="shared" si="1"/>
        <v>93.839899117276161</v>
      </c>
      <c r="G30" s="692" t="s">
        <v>1572</v>
      </c>
      <c r="H30" s="733" t="s">
        <v>1922</v>
      </c>
      <c r="I30" s="588"/>
      <c r="J30" s="588"/>
      <c r="K30" s="588"/>
    </row>
    <row r="31" spans="1:11" s="693" customFormat="1" ht="178.5" x14ac:dyDescent="0.2">
      <c r="A31" s="689">
        <f t="shared" si="2"/>
        <v>16</v>
      </c>
      <c r="B31" s="694" t="s">
        <v>833</v>
      </c>
      <c r="C31" s="628">
        <v>1500</v>
      </c>
      <c r="D31" s="628">
        <v>3991.56</v>
      </c>
      <c r="E31" s="628">
        <v>1951.9582</v>
      </c>
      <c r="F31" s="629">
        <f t="shared" si="1"/>
        <v>48.902138512260876</v>
      </c>
      <c r="G31" s="692" t="s">
        <v>1572</v>
      </c>
      <c r="H31" s="733" t="s">
        <v>5469</v>
      </c>
      <c r="I31" s="588"/>
      <c r="J31" s="588"/>
      <c r="K31" s="588"/>
    </row>
    <row r="32" spans="1:11" s="588" customFormat="1" ht="21" x14ac:dyDescent="0.2">
      <c r="A32" s="689">
        <f t="shared" si="2"/>
        <v>17</v>
      </c>
      <c r="B32" s="695" t="s">
        <v>807</v>
      </c>
      <c r="C32" s="628">
        <v>3000</v>
      </c>
      <c r="D32" s="628">
        <v>3200</v>
      </c>
      <c r="E32" s="628">
        <v>3200</v>
      </c>
      <c r="F32" s="629">
        <f t="shared" si="1"/>
        <v>100</v>
      </c>
      <c r="G32" s="692" t="s">
        <v>1572</v>
      </c>
      <c r="H32" s="691" t="s">
        <v>70</v>
      </c>
    </row>
    <row r="33" spans="1:11" s="693" customFormat="1" ht="24" customHeight="1" x14ac:dyDescent="0.2">
      <c r="A33" s="689">
        <f t="shared" si="2"/>
        <v>18</v>
      </c>
      <c r="B33" s="627" t="s">
        <v>1923</v>
      </c>
      <c r="C33" s="628">
        <v>0</v>
      </c>
      <c r="D33" s="628">
        <v>100</v>
      </c>
      <c r="E33" s="628">
        <v>100</v>
      </c>
      <c r="F33" s="629">
        <f t="shared" si="1"/>
        <v>100</v>
      </c>
      <c r="G33" s="692" t="s">
        <v>1600</v>
      </c>
      <c r="H33" s="691" t="s">
        <v>70</v>
      </c>
      <c r="I33" s="588"/>
      <c r="J33" s="588"/>
      <c r="K33" s="588"/>
    </row>
    <row r="34" spans="1:11" s="693" customFormat="1" ht="34.5" customHeight="1" x14ac:dyDescent="0.2">
      <c r="A34" s="689">
        <f t="shared" si="2"/>
        <v>19</v>
      </c>
      <c r="B34" s="627" t="s">
        <v>1924</v>
      </c>
      <c r="C34" s="628">
        <v>521</v>
      </c>
      <c r="D34" s="628">
        <v>198</v>
      </c>
      <c r="E34" s="628">
        <v>167.01046999999997</v>
      </c>
      <c r="F34" s="629">
        <f t="shared" si="1"/>
        <v>84.348722222222207</v>
      </c>
      <c r="G34" s="692" t="s">
        <v>1572</v>
      </c>
      <c r="H34" s="691" t="s">
        <v>1925</v>
      </c>
      <c r="I34" s="588"/>
      <c r="J34" s="588"/>
      <c r="K34" s="588"/>
    </row>
    <row r="35" spans="1:11" s="588" customFormat="1" ht="45" customHeight="1" x14ac:dyDescent="0.2">
      <c r="A35" s="689">
        <f t="shared" si="2"/>
        <v>20</v>
      </c>
      <c r="B35" s="734" t="s">
        <v>1926</v>
      </c>
      <c r="C35" s="645">
        <v>0</v>
      </c>
      <c r="D35" s="645">
        <v>415</v>
      </c>
      <c r="E35" s="645">
        <v>323.88</v>
      </c>
      <c r="F35" s="629">
        <f t="shared" si="1"/>
        <v>78.043373493975892</v>
      </c>
      <c r="G35" s="692" t="s">
        <v>1572</v>
      </c>
      <c r="H35" s="732" t="s">
        <v>1927</v>
      </c>
    </row>
    <row r="36" spans="1:11" s="588" customFormat="1" ht="12.95" customHeight="1" x14ac:dyDescent="0.2">
      <c r="A36" s="689">
        <f t="shared" si="2"/>
        <v>21</v>
      </c>
      <c r="B36" s="735" t="s">
        <v>1928</v>
      </c>
      <c r="C36" s="645">
        <v>0</v>
      </c>
      <c r="D36" s="645">
        <v>1675.67</v>
      </c>
      <c r="E36" s="645">
        <v>1675.6789999999999</v>
      </c>
      <c r="F36" s="634">
        <f t="shared" si="1"/>
        <v>100.00053709859338</v>
      </c>
      <c r="G36" s="692" t="s">
        <v>1572</v>
      </c>
      <c r="H36" s="691" t="s">
        <v>70</v>
      </c>
    </row>
    <row r="37" spans="1:11" s="588" customFormat="1" ht="78" customHeight="1" x14ac:dyDescent="0.2">
      <c r="A37" s="689">
        <f t="shared" si="2"/>
        <v>22</v>
      </c>
      <c r="B37" s="696" t="s">
        <v>1929</v>
      </c>
      <c r="C37" s="645">
        <v>0</v>
      </c>
      <c r="D37" s="645">
        <v>10000</v>
      </c>
      <c r="E37" s="645">
        <v>6855.2</v>
      </c>
      <c r="F37" s="629">
        <f t="shared" si="1"/>
        <v>68.552000000000007</v>
      </c>
      <c r="G37" s="692" t="s">
        <v>1572</v>
      </c>
      <c r="H37" s="733" t="s">
        <v>1930</v>
      </c>
    </row>
    <row r="38" spans="1:11" s="588" customFormat="1" ht="34.5" customHeight="1" x14ac:dyDescent="0.2">
      <c r="A38" s="689">
        <f t="shared" si="2"/>
        <v>23</v>
      </c>
      <c r="B38" s="696" t="s">
        <v>1931</v>
      </c>
      <c r="C38" s="645">
        <v>0</v>
      </c>
      <c r="D38" s="645">
        <v>60</v>
      </c>
      <c r="E38" s="645">
        <v>60</v>
      </c>
      <c r="F38" s="629">
        <f t="shared" si="1"/>
        <v>100</v>
      </c>
      <c r="G38" s="692" t="s">
        <v>1600</v>
      </c>
      <c r="H38" s="691" t="s">
        <v>70</v>
      </c>
    </row>
    <row r="39" spans="1:11" s="588" customFormat="1" ht="24" customHeight="1" x14ac:dyDescent="0.2">
      <c r="A39" s="689">
        <f t="shared" si="2"/>
        <v>24</v>
      </c>
      <c r="B39" s="696" t="s">
        <v>1932</v>
      </c>
      <c r="C39" s="645">
        <v>0</v>
      </c>
      <c r="D39" s="645">
        <v>199.6</v>
      </c>
      <c r="E39" s="645">
        <v>199.6</v>
      </c>
      <c r="F39" s="629">
        <f t="shared" si="1"/>
        <v>100</v>
      </c>
      <c r="G39" s="692" t="s">
        <v>1600</v>
      </c>
      <c r="H39" s="691" t="s">
        <v>70</v>
      </c>
    </row>
    <row r="40" spans="1:11" s="588" customFormat="1" ht="24" customHeight="1" x14ac:dyDescent="0.2">
      <c r="A40" s="689">
        <f t="shared" si="2"/>
        <v>25</v>
      </c>
      <c r="B40" s="696" t="s">
        <v>1933</v>
      </c>
      <c r="C40" s="645">
        <v>0</v>
      </c>
      <c r="D40" s="645">
        <v>160</v>
      </c>
      <c r="E40" s="645">
        <v>160</v>
      </c>
      <c r="F40" s="629">
        <f t="shared" si="1"/>
        <v>100</v>
      </c>
      <c r="G40" s="692" t="s">
        <v>1600</v>
      </c>
      <c r="H40" s="691" t="s">
        <v>70</v>
      </c>
    </row>
    <row r="41" spans="1:11" s="588" customFormat="1" ht="24" customHeight="1" x14ac:dyDescent="0.2">
      <c r="A41" s="689">
        <f t="shared" si="2"/>
        <v>26</v>
      </c>
      <c r="B41" s="696" t="s">
        <v>1934</v>
      </c>
      <c r="C41" s="645">
        <v>0</v>
      </c>
      <c r="D41" s="645">
        <v>21</v>
      </c>
      <c r="E41" s="645">
        <v>21</v>
      </c>
      <c r="F41" s="629">
        <f t="shared" si="1"/>
        <v>100</v>
      </c>
      <c r="G41" s="692" t="s">
        <v>1600</v>
      </c>
      <c r="H41" s="691" t="s">
        <v>70</v>
      </c>
    </row>
    <row r="42" spans="1:11" s="588" customFormat="1" ht="24" customHeight="1" x14ac:dyDescent="0.2">
      <c r="A42" s="689">
        <f t="shared" si="2"/>
        <v>27</v>
      </c>
      <c r="B42" s="696" t="s">
        <v>1935</v>
      </c>
      <c r="C42" s="645">
        <v>0</v>
      </c>
      <c r="D42" s="645">
        <v>196</v>
      </c>
      <c r="E42" s="645">
        <v>196</v>
      </c>
      <c r="F42" s="629">
        <f t="shared" si="1"/>
        <v>100</v>
      </c>
      <c r="G42" s="692" t="s">
        <v>1600</v>
      </c>
      <c r="H42" s="691" t="s">
        <v>70</v>
      </c>
    </row>
    <row r="43" spans="1:11" s="588" customFormat="1" ht="99" customHeight="1" x14ac:dyDescent="0.2">
      <c r="A43" s="689">
        <f t="shared" si="2"/>
        <v>28</v>
      </c>
      <c r="B43" s="696" t="s">
        <v>1936</v>
      </c>
      <c r="C43" s="645">
        <v>0</v>
      </c>
      <c r="D43" s="645">
        <v>750</v>
      </c>
      <c r="E43" s="645">
        <v>0</v>
      </c>
      <c r="F43" s="629">
        <f t="shared" si="1"/>
        <v>0</v>
      </c>
      <c r="G43" s="692" t="s">
        <v>1578</v>
      </c>
      <c r="H43" s="733" t="s">
        <v>1937</v>
      </c>
    </row>
    <row r="44" spans="1:11" s="588" customFormat="1" ht="24" customHeight="1" x14ac:dyDescent="0.2">
      <c r="A44" s="689">
        <f t="shared" si="2"/>
        <v>29</v>
      </c>
      <c r="B44" s="696" t="s">
        <v>1938</v>
      </c>
      <c r="C44" s="645">
        <v>0</v>
      </c>
      <c r="D44" s="645">
        <v>20</v>
      </c>
      <c r="E44" s="645">
        <v>20</v>
      </c>
      <c r="F44" s="629">
        <f t="shared" si="1"/>
        <v>100</v>
      </c>
      <c r="G44" s="692" t="s">
        <v>1600</v>
      </c>
      <c r="H44" s="691" t="s">
        <v>70</v>
      </c>
    </row>
    <row r="45" spans="1:11" s="604" customFormat="1" ht="13.5" customHeight="1" thickBot="1" x14ac:dyDescent="0.25">
      <c r="A45" s="1176" t="s">
        <v>463</v>
      </c>
      <c r="B45" s="1177"/>
      <c r="C45" s="648">
        <f>SUM(C16:C44)</f>
        <v>216475</v>
      </c>
      <c r="D45" s="648">
        <f>SUM(D16:D44)</f>
        <v>1645652.3399999999</v>
      </c>
      <c r="E45" s="648">
        <f>SUM(E16:E44)</f>
        <v>1639138.65607</v>
      </c>
      <c r="F45" s="649">
        <f t="shared" si="1"/>
        <v>99.604188334821686</v>
      </c>
      <c r="G45" s="650"/>
      <c r="H45" s="697"/>
    </row>
    <row r="46" spans="1:11" s="472" customFormat="1" ht="18" customHeight="1" thickBot="1" x14ac:dyDescent="0.2">
      <c r="A46" s="685" t="s">
        <v>1564</v>
      </c>
      <c r="B46" s="652"/>
      <c r="C46" s="653"/>
      <c r="D46" s="653"/>
      <c r="E46" s="654"/>
      <c r="F46" s="616"/>
      <c r="G46" s="617"/>
      <c r="H46" s="730"/>
    </row>
    <row r="47" spans="1:11" s="588" customFormat="1" ht="24" customHeight="1" x14ac:dyDescent="0.2">
      <c r="A47" s="731">
        <f>A44+1</f>
        <v>30</v>
      </c>
      <c r="B47" s="639" t="s">
        <v>1939</v>
      </c>
      <c r="C47" s="640">
        <v>127440</v>
      </c>
      <c r="D47" s="640">
        <v>148790</v>
      </c>
      <c r="E47" s="640">
        <v>148790</v>
      </c>
      <c r="F47" s="629">
        <f>E47/D47*100</f>
        <v>100</v>
      </c>
      <c r="G47" s="675" t="s">
        <v>1572</v>
      </c>
      <c r="H47" s="727" t="s">
        <v>70</v>
      </c>
    </row>
    <row r="48" spans="1:11" s="588" customFormat="1" ht="24" customHeight="1" x14ac:dyDescent="0.2">
      <c r="A48" s="689">
        <f t="shared" ref="A48:A54" si="3">A47+1</f>
        <v>31</v>
      </c>
      <c r="B48" s="639" t="s">
        <v>1940</v>
      </c>
      <c r="C48" s="640">
        <v>26160</v>
      </c>
      <c r="D48" s="640">
        <v>26380</v>
      </c>
      <c r="E48" s="640">
        <v>26380</v>
      </c>
      <c r="F48" s="629">
        <f>E48/D48*100</f>
        <v>100</v>
      </c>
      <c r="G48" s="675" t="s">
        <v>1572</v>
      </c>
      <c r="H48" s="727" t="s">
        <v>70</v>
      </c>
    </row>
    <row r="49" spans="1:9" s="588" customFormat="1" ht="34.5" customHeight="1" x14ac:dyDescent="0.2">
      <c r="A49" s="689">
        <f t="shared" si="3"/>
        <v>32</v>
      </c>
      <c r="B49" s="627" t="s">
        <v>1941</v>
      </c>
      <c r="C49" s="628">
        <v>7900</v>
      </c>
      <c r="D49" s="628">
        <v>6650</v>
      </c>
      <c r="E49" s="628">
        <v>6650</v>
      </c>
      <c r="F49" s="629">
        <f>E49/D49*100</f>
        <v>100</v>
      </c>
      <c r="G49" s="669" t="s">
        <v>1572</v>
      </c>
      <c r="H49" s="691" t="s">
        <v>70</v>
      </c>
      <c r="I49" s="586"/>
    </row>
    <row r="50" spans="1:9" s="588" customFormat="1" ht="12.95" customHeight="1" x14ac:dyDescent="0.2">
      <c r="A50" s="689">
        <f t="shared" si="3"/>
        <v>33</v>
      </c>
      <c r="B50" s="627" t="s">
        <v>1942</v>
      </c>
      <c r="C50" s="628">
        <v>12000</v>
      </c>
      <c r="D50" s="628">
        <v>1800</v>
      </c>
      <c r="E50" s="628">
        <v>1800</v>
      </c>
      <c r="F50" s="634">
        <f>E50/D50*100</f>
        <v>100</v>
      </c>
      <c r="G50" s="669" t="s">
        <v>1572</v>
      </c>
      <c r="H50" s="691" t="s">
        <v>70</v>
      </c>
    </row>
    <row r="51" spans="1:9" s="588" customFormat="1" ht="126" x14ac:dyDescent="0.2">
      <c r="A51" s="689">
        <f t="shared" si="3"/>
        <v>34</v>
      </c>
      <c r="B51" s="627" t="s">
        <v>1943</v>
      </c>
      <c r="C51" s="628">
        <v>160000</v>
      </c>
      <c r="D51" s="628">
        <v>0</v>
      </c>
      <c r="E51" s="628">
        <v>0</v>
      </c>
      <c r="F51" s="629" t="s">
        <v>204</v>
      </c>
      <c r="G51" s="669" t="s">
        <v>1572</v>
      </c>
      <c r="H51" s="733" t="s">
        <v>1944</v>
      </c>
    </row>
    <row r="52" spans="1:9" s="588" customFormat="1" ht="24" customHeight="1" x14ac:dyDescent="0.2">
      <c r="A52" s="689">
        <f t="shared" si="3"/>
        <v>35</v>
      </c>
      <c r="B52" s="627" t="s">
        <v>1945</v>
      </c>
      <c r="C52" s="628">
        <v>0</v>
      </c>
      <c r="D52" s="628">
        <v>607.39</v>
      </c>
      <c r="E52" s="628">
        <v>607.39</v>
      </c>
      <c r="F52" s="629">
        <f>E52/D52*100</f>
        <v>100</v>
      </c>
      <c r="G52" s="675" t="s">
        <v>1572</v>
      </c>
      <c r="H52" s="691" t="s">
        <v>70</v>
      </c>
    </row>
    <row r="53" spans="1:9" s="588" customFormat="1" ht="89.45" customHeight="1" x14ac:dyDescent="0.2">
      <c r="A53" s="689">
        <f t="shared" si="3"/>
        <v>36</v>
      </c>
      <c r="B53" s="735" t="s">
        <v>1929</v>
      </c>
      <c r="C53" s="628">
        <v>0</v>
      </c>
      <c r="D53" s="628">
        <v>7507.22</v>
      </c>
      <c r="E53" s="628">
        <v>5571.8620000000001</v>
      </c>
      <c r="F53" s="629">
        <f>E53/D53*100</f>
        <v>74.220044170811562</v>
      </c>
      <c r="G53" s="630" t="s">
        <v>1572</v>
      </c>
      <c r="H53" s="733" t="s">
        <v>1946</v>
      </c>
    </row>
    <row r="54" spans="1:9" s="588" customFormat="1" ht="24" customHeight="1" x14ac:dyDescent="0.2">
      <c r="A54" s="689">
        <f t="shared" si="3"/>
        <v>37</v>
      </c>
      <c r="B54" s="627" t="s">
        <v>1947</v>
      </c>
      <c r="C54" s="628">
        <v>0</v>
      </c>
      <c r="D54" s="628">
        <v>523776.56</v>
      </c>
      <c r="E54" s="628">
        <v>523776.56400000001</v>
      </c>
      <c r="F54" s="629">
        <f>E54/D54*100</f>
        <v>100.00000076368443</v>
      </c>
      <c r="G54" s="669" t="s">
        <v>1572</v>
      </c>
      <c r="H54" s="690" t="s">
        <v>70</v>
      </c>
    </row>
    <row r="55" spans="1:9" s="588" customFormat="1" ht="13.5" customHeight="1" thickBot="1" x14ac:dyDescent="0.25">
      <c r="A55" s="1176" t="s">
        <v>463</v>
      </c>
      <c r="B55" s="1177"/>
      <c r="C55" s="648">
        <f>SUM(C47:C54)</f>
        <v>333500</v>
      </c>
      <c r="D55" s="648">
        <f>SUM(D47:D54)</f>
        <v>715511.17</v>
      </c>
      <c r="E55" s="648">
        <f>SUM(E47:E54)</f>
        <v>713575.81599999999</v>
      </c>
      <c r="F55" s="649">
        <f>E55/D55*100</f>
        <v>99.729514495210452</v>
      </c>
      <c r="G55" s="650"/>
      <c r="H55" s="697"/>
    </row>
    <row r="56" spans="1:9" s="472" customFormat="1" ht="18" customHeight="1" thickBot="1" x14ac:dyDescent="0.2">
      <c r="A56" s="685" t="s">
        <v>1722</v>
      </c>
      <c r="B56" s="652"/>
      <c r="C56" s="654"/>
      <c r="D56" s="654"/>
      <c r="E56" s="654"/>
      <c r="F56" s="616"/>
      <c r="G56" s="617"/>
      <c r="H56" s="730"/>
    </row>
    <row r="57" spans="1:9" s="588" customFormat="1" ht="24" customHeight="1" x14ac:dyDescent="0.2">
      <c r="A57" s="731">
        <f>A54+1</f>
        <v>38</v>
      </c>
      <c r="B57" s="736" t="s">
        <v>1948</v>
      </c>
      <c r="C57" s="714">
        <v>104600</v>
      </c>
      <c r="D57" s="714">
        <v>104600</v>
      </c>
      <c r="E57" s="714">
        <v>104600</v>
      </c>
      <c r="F57" s="629">
        <f>E57/D57*100</f>
        <v>100</v>
      </c>
      <c r="G57" s="675" t="s">
        <v>1572</v>
      </c>
      <c r="H57" s="727" t="s">
        <v>70</v>
      </c>
    </row>
    <row r="58" spans="1:9" s="588" customFormat="1" ht="13.5" customHeight="1" thickBot="1" x14ac:dyDescent="0.25">
      <c r="A58" s="1176" t="s">
        <v>463</v>
      </c>
      <c r="B58" s="1177"/>
      <c r="C58" s="648">
        <f>SUM(C57:C57)</f>
        <v>104600</v>
      </c>
      <c r="D58" s="648">
        <f>SUM(D57:D57)</f>
        <v>104600</v>
      </c>
      <c r="E58" s="648">
        <f>SUM(E57:E57)</f>
        <v>104600</v>
      </c>
      <c r="F58" s="672">
        <f>E58/D58*100</f>
        <v>100</v>
      </c>
      <c r="G58" s="650"/>
      <c r="H58" s="697"/>
    </row>
    <row r="59" spans="1:9" ht="18" customHeight="1" thickBot="1" x14ac:dyDescent="0.2">
      <c r="A59" s="698" t="s">
        <v>1621</v>
      </c>
      <c r="B59" s="662"/>
      <c r="C59" s="663"/>
      <c r="D59" s="663"/>
      <c r="E59" s="664"/>
      <c r="F59" s="665"/>
      <c r="G59" s="699"/>
      <c r="H59" s="700"/>
    </row>
    <row r="60" spans="1:9" s="588" customFormat="1" ht="78" customHeight="1" x14ac:dyDescent="0.2">
      <c r="A60" s="731">
        <f>A57+1</f>
        <v>39</v>
      </c>
      <c r="B60" s="627" t="s">
        <v>1949</v>
      </c>
      <c r="C60" s="628">
        <v>0</v>
      </c>
      <c r="D60" s="628">
        <v>1740</v>
      </c>
      <c r="E60" s="628">
        <v>0</v>
      </c>
      <c r="F60" s="629">
        <f t="shared" ref="F60:F84" si="4">E60/D60*100</f>
        <v>0</v>
      </c>
      <c r="G60" s="675" t="s">
        <v>1578</v>
      </c>
      <c r="H60" s="732" t="s">
        <v>1950</v>
      </c>
    </row>
    <row r="61" spans="1:9" s="588" customFormat="1" ht="84" x14ac:dyDescent="0.2">
      <c r="A61" s="689">
        <f>A60+1</f>
        <v>40</v>
      </c>
      <c r="B61" s="627" t="s">
        <v>1951</v>
      </c>
      <c r="C61" s="628">
        <v>0</v>
      </c>
      <c r="D61" s="628">
        <v>17600</v>
      </c>
      <c r="E61" s="628">
        <v>0</v>
      </c>
      <c r="F61" s="634">
        <f t="shared" si="4"/>
        <v>0</v>
      </c>
      <c r="G61" s="669" t="s">
        <v>1578</v>
      </c>
      <c r="H61" s="733" t="s">
        <v>1952</v>
      </c>
    </row>
    <row r="62" spans="1:9" s="588" customFormat="1" ht="84" x14ac:dyDescent="0.2">
      <c r="A62" s="689">
        <f t="shared" ref="A62:A83" si="5">A61+1</f>
        <v>41</v>
      </c>
      <c r="B62" s="627" t="s">
        <v>1152</v>
      </c>
      <c r="C62" s="628">
        <v>0</v>
      </c>
      <c r="D62" s="628">
        <v>3900</v>
      </c>
      <c r="E62" s="628">
        <v>2400</v>
      </c>
      <c r="F62" s="629">
        <f t="shared" si="4"/>
        <v>61.53846153846154</v>
      </c>
      <c r="G62" s="669" t="s">
        <v>1572</v>
      </c>
      <c r="H62" s="719" t="s">
        <v>1953</v>
      </c>
    </row>
    <row r="63" spans="1:9" s="588" customFormat="1" ht="67.5" customHeight="1" x14ac:dyDescent="0.2">
      <c r="A63" s="689">
        <f t="shared" si="5"/>
        <v>42</v>
      </c>
      <c r="B63" s="627" t="s">
        <v>1954</v>
      </c>
      <c r="C63" s="628">
        <v>0</v>
      </c>
      <c r="D63" s="628">
        <v>1200</v>
      </c>
      <c r="E63" s="628">
        <v>0</v>
      </c>
      <c r="F63" s="629">
        <f t="shared" si="4"/>
        <v>0</v>
      </c>
      <c r="G63" s="669" t="s">
        <v>1578</v>
      </c>
      <c r="H63" s="732" t="s">
        <v>1955</v>
      </c>
    </row>
    <row r="64" spans="1:9" s="588" customFormat="1" ht="57" customHeight="1" x14ac:dyDescent="0.2">
      <c r="A64" s="689">
        <f t="shared" si="5"/>
        <v>43</v>
      </c>
      <c r="B64" s="627" t="s">
        <v>1153</v>
      </c>
      <c r="C64" s="628">
        <v>24500</v>
      </c>
      <c r="D64" s="628">
        <v>26823.170000000002</v>
      </c>
      <c r="E64" s="628">
        <v>15246.689880000002</v>
      </c>
      <c r="F64" s="629">
        <f t="shared" si="4"/>
        <v>56.841491441913838</v>
      </c>
      <c r="G64" s="669" t="s">
        <v>1578</v>
      </c>
      <c r="H64" s="732" t="s">
        <v>1956</v>
      </c>
    </row>
    <row r="65" spans="1:9" s="588" customFormat="1" ht="111" customHeight="1" x14ac:dyDescent="0.2">
      <c r="A65" s="689">
        <f t="shared" si="5"/>
        <v>44</v>
      </c>
      <c r="B65" s="627" t="s">
        <v>1154</v>
      </c>
      <c r="C65" s="628">
        <v>2500</v>
      </c>
      <c r="D65" s="628">
        <v>2500</v>
      </c>
      <c r="E65" s="628">
        <v>1500</v>
      </c>
      <c r="F65" s="629">
        <f t="shared" si="4"/>
        <v>60</v>
      </c>
      <c r="G65" s="669" t="s">
        <v>1572</v>
      </c>
      <c r="H65" s="733" t="s">
        <v>1957</v>
      </c>
    </row>
    <row r="66" spans="1:9" s="588" customFormat="1" ht="89.45" customHeight="1" x14ac:dyDescent="0.2">
      <c r="A66" s="689">
        <f t="shared" si="5"/>
        <v>45</v>
      </c>
      <c r="B66" s="627" t="s">
        <v>1155</v>
      </c>
      <c r="C66" s="628">
        <v>41515</v>
      </c>
      <c r="D66" s="628">
        <v>35542.75</v>
      </c>
      <c r="E66" s="628">
        <v>8659.3028400000003</v>
      </c>
      <c r="F66" s="629">
        <f t="shared" si="4"/>
        <v>24.363063747177698</v>
      </c>
      <c r="G66" s="669" t="s">
        <v>1578</v>
      </c>
      <c r="H66" s="733" t="s">
        <v>1958</v>
      </c>
    </row>
    <row r="67" spans="1:9" s="588" customFormat="1" ht="63" x14ac:dyDescent="0.2">
      <c r="A67" s="689">
        <f t="shared" si="5"/>
        <v>46</v>
      </c>
      <c r="B67" s="627" t="s">
        <v>1157</v>
      </c>
      <c r="C67" s="628">
        <v>12060</v>
      </c>
      <c r="D67" s="628">
        <v>12060</v>
      </c>
      <c r="E67" s="628">
        <v>82.885000000000005</v>
      </c>
      <c r="F67" s="629">
        <f t="shared" si="4"/>
        <v>0.68727197346600333</v>
      </c>
      <c r="G67" s="669" t="s">
        <v>1578</v>
      </c>
      <c r="H67" s="732" t="s">
        <v>1959</v>
      </c>
    </row>
    <row r="68" spans="1:9" s="588" customFormat="1" ht="34.5" customHeight="1" x14ac:dyDescent="0.2">
      <c r="A68" s="689">
        <f t="shared" si="5"/>
        <v>47</v>
      </c>
      <c r="B68" s="627" t="s">
        <v>1158</v>
      </c>
      <c r="C68" s="628">
        <v>0</v>
      </c>
      <c r="D68" s="628">
        <v>1464.27</v>
      </c>
      <c r="E68" s="628">
        <v>1464.2650000000001</v>
      </c>
      <c r="F68" s="634">
        <f t="shared" si="4"/>
        <v>99.999658532920847</v>
      </c>
      <c r="G68" s="669" t="s">
        <v>1600</v>
      </c>
      <c r="H68" s="691" t="s">
        <v>70</v>
      </c>
    </row>
    <row r="69" spans="1:9" s="588" customFormat="1" ht="94.5" x14ac:dyDescent="0.2">
      <c r="A69" s="689">
        <f t="shared" si="5"/>
        <v>48</v>
      </c>
      <c r="B69" s="627" t="s">
        <v>1159</v>
      </c>
      <c r="C69" s="628">
        <v>23500</v>
      </c>
      <c r="D69" s="628">
        <v>350</v>
      </c>
      <c r="E69" s="628">
        <v>302.5</v>
      </c>
      <c r="F69" s="629">
        <f t="shared" si="4"/>
        <v>86.428571428571431</v>
      </c>
      <c r="G69" s="669" t="s">
        <v>1578</v>
      </c>
      <c r="H69" s="732" t="s">
        <v>1960</v>
      </c>
    </row>
    <row r="70" spans="1:9" s="588" customFormat="1" ht="24" customHeight="1" x14ac:dyDescent="0.2">
      <c r="A70" s="689">
        <f t="shared" si="5"/>
        <v>49</v>
      </c>
      <c r="B70" s="627" t="s">
        <v>1160</v>
      </c>
      <c r="C70" s="628">
        <v>6000</v>
      </c>
      <c r="D70" s="628">
        <v>6927.12</v>
      </c>
      <c r="E70" s="628">
        <v>6925.0380399999995</v>
      </c>
      <c r="F70" s="629">
        <f t="shared" si="4"/>
        <v>99.96994479668318</v>
      </c>
      <c r="G70" s="669" t="s">
        <v>1600</v>
      </c>
      <c r="H70" s="733" t="s">
        <v>70</v>
      </c>
    </row>
    <row r="71" spans="1:9" s="588" customFormat="1" ht="24" customHeight="1" x14ac:dyDescent="0.2">
      <c r="A71" s="689">
        <f t="shared" si="5"/>
        <v>50</v>
      </c>
      <c r="B71" s="627" t="s">
        <v>1161</v>
      </c>
      <c r="C71" s="628">
        <v>0</v>
      </c>
      <c r="D71" s="628">
        <v>500</v>
      </c>
      <c r="E71" s="628">
        <v>500</v>
      </c>
      <c r="F71" s="629">
        <f t="shared" si="4"/>
        <v>100</v>
      </c>
      <c r="G71" s="669" t="s">
        <v>1600</v>
      </c>
      <c r="H71" s="691" t="s">
        <v>70</v>
      </c>
    </row>
    <row r="72" spans="1:9" s="588" customFormat="1" ht="84" x14ac:dyDescent="0.2">
      <c r="A72" s="689">
        <f t="shared" si="5"/>
        <v>51</v>
      </c>
      <c r="B72" s="627" t="s">
        <v>1961</v>
      </c>
      <c r="C72" s="628">
        <v>4500</v>
      </c>
      <c r="D72" s="628">
        <v>4500</v>
      </c>
      <c r="E72" s="628">
        <v>0</v>
      </c>
      <c r="F72" s="629">
        <f t="shared" si="4"/>
        <v>0</v>
      </c>
      <c r="G72" s="669" t="s">
        <v>1578</v>
      </c>
      <c r="H72" s="732" t="s">
        <v>1962</v>
      </c>
    </row>
    <row r="73" spans="1:9" s="588" customFormat="1" ht="57" customHeight="1" x14ac:dyDescent="0.2">
      <c r="A73" s="689">
        <f t="shared" si="5"/>
        <v>52</v>
      </c>
      <c r="B73" s="627" t="s">
        <v>1963</v>
      </c>
      <c r="C73" s="628">
        <v>16100</v>
      </c>
      <c r="D73" s="628">
        <v>18032</v>
      </c>
      <c r="E73" s="628">
        <v>0</v>
      </c>
      <c r="F73" s="629">
        <f t="shared" si="4"/>
        <v>0</v>
      </c>
      <c r="G73" s="669" t="s">
        <v>1578</v>
      </c>
      <c r="H73" s="732" t="s">
        <v>1964</v>
      </c>
    </row>
    <row r="74" spans="1:9" s="588" customFormat="1" ht="57" customHeight="1" x14ac:dyDescent="0.2">
      <c r="A74" s="689">
        <f t="shared" si="5"/>
        <v>53</v>
      </c>
      <c r="B74" s="627" t="s">
        <v>1965</v>
      </c>
      <c r="C74" s="628">
        <v>2100</v>
      </c>
      <c r="D74" s="628">
        <v>2100</v>
      </c>
      <c r="E74" s="628">
        <v>0</v>
      </c>
      <c r="F74" s="629">
        <f t="shared" si="4"/>
        <v>0</v>
      </c>
      <c r="G74" s="669" t="s">
        <v>1578</v>
      </c>
      <c r="H74" s="732" t="s">
        <v>1966</v>
      </c>
    </row>
    <row r="75" spans="1:9" s="588" customFormat="1" ht="24" customHeight="1" x14ac:dyDescent="0.2">
      <c r="A75" s="689">
        <f t="shared" si="5"/>
        <v>54</v>
      </c>
      <c r="B75" s="627" t="s">
        <v>1162</v>
      </c>
      <c r="C75" s="628">
        <v>1900</v>
      </c>
      <c r="D75" s="628">
        <v>1900</v>
      </c>
      <c r="E75" s="628">
        <v>1900</v>
      </c>
      <c r="F75" s="629">
        <f t="shared" si="4"/>
        <v>100</v>
      </c>
      <c r="G75" s="669" t="s">
        <v>1600</v>
      </c>
      <c r="H75" s="691" t="s">
        <v>70</v>
      </c>
    </row>
    <row r="76" spans="1:9" s="588" customFormat="1" ht="24" customHeight="1" x14ac:dyDescent="0.2">
      <c r="A76" s="689">
        <f t="shared" si="5"/>
        <v>55</v>
      </c>
      <c r="B76" s="627" t="s">
        <v>1163</v>
      </c>
      <c r="C76" s="628">
        <v>1300</v>
      </c>
      <c r="D76" s="628">
        <v>1300</v>
      </c>
      <c r="E76" s="628">
        <v>1300</v>
      </c>
      <c r="F76" s="629">
        <f t="shared" si="4"/>
        <v>100</v>
      </c>
      <c r="G76" s="669" t="s">
        <v>1600</v>
      </c>
      <c r="H76" s="691" t="s">
        <v>70</v>
      </c>
    </row>
    <row r="77" spans="1:9" s="588" customFormat="1" ht="24" customHeight="1" x14ac:dyDescent="0.2">
      <c r="A77" s="689">
        <f t="shared" si="5"/>
        <v>56</v>
      </c>
      <c r="B77" s="627" t="s">
        <v>1164</v>
      </c>
      <c r="C77" s="628">
        <v>0</v>
      </c>
      <c r="D77" s="628">
        <v>193.01</v>
      </c>
      <c r="E77" s="628">
        <v>193.005</v>
      </c>
      <c r="F77" s="629">
        <f t="shared" si="4"/>
        <v>99.997409460649706</v>
      </c>
      <c r="G77" s="669" t="s">
        <v>1600</v>
      </c>
      <c r="H77" s="691" t="s">
        <v>70</v>
      </c>
    </row>
    <row r="78" spans="1:9" s="588" customFormat="1" ht="120" customHeight="1" x14ac:dyDescent="0.2">
      <c r="A78" s="689">
        <f t="shared" si="5"/>
        <v>57</v>
      </c>
      <c r="B78" s="627" t="s">
        <v>1165</v>
      </c>
      <c r="C78" s="628">
        <v>0</v>
      </c>
      <c r="D78" s="628">
        <v>4000</v>
      </c>
      <c r="E78" s="628">
        <v>3000</v>
      </c>
      <c r="F78" s="634">
        <f t="shared" si="4"/>
        <v>75</v>
      </c>
      <c r="G78" s="669" t="s">
        <v>1578</v>
      </c>
      <c r="H78" s="732" t="s">
        <v>1967</v>
      </c>
    </row>
    <row r="79" spans="1:9" s="588" customFormat="1" ht="67.5" customHeight="1" x14ac:dyDescent="0.2">
      <c r="A79" s="689">
        <f t="shared" si="5"/>
        <v>58</v>
      </c>
      <c r="B79" s="627" t="s">
        <v>1968</v>
      </c>
      <c r="C79" s="628">
        <v>0</v>
      </c>
      <c r="D79" s="628">
        <v>3000</v>
      </c>
      <c r="E79" s="628">
        <v>0</v>
      </c>
      <c r="F79" s="629">
        <f t="shared" si="4"/>
        <v>0</v>
      </c>
      <c r="G79" s="669" t="s">
        <v>1578</v>
      </c>
      <c r="H79" s="732" t="s">
        <v>1969</v>
      </c>
    </row>
    <row r="80" spans="1:9" s="588" customFormat="1" ht="24" customHeight="1" x14ac:dyDescent="0.2">
      <c r="A80" s="689">
        <f t="shared" si="5"/>
        <v>59</v>
      </c>
      <c r="B80" s="627" t="s">
        <v>1166</v>
      </c>
      <c r="C80" s="628">
        <v>0</v>
      </c>
      <c r="D80" s="628">
        <v>485</v>
      </c>
      <c r="E80" s="628">
        <v>485</v>
      </c>
      <c r="F80" s="629">
        <f t="shared" si="4"/>
        <v>100</v>
      </c>
      <c r="G80" s="669" t="s">
        <v>1600</v>
      </c>
      <c r="H80" s="691" t="s">
        <v>70</v>
      </c>
      <c r="I80" s="586"/>
    </row>
    <row r="81" spans="1:8" s="588" customFormat="1" ht="99" customHeight="1" x14ac:dyDescent="0.2">
      <c r="A81" s="689">
        <f t="shared" si="5"/>
        <v>60</v>
      </c>
      <c r="B81" s="627" t="s">
        <v>1970</v>
      </c>
      <c r="C81" s="628">
        <v>0</v>
      </c>
      <c r="D81" s="628">
        <v>700</v>
      </c>
      <c r="E81" s="628">
        <v>0</v>
      </c>
      <c r="F81" s="629">
        <f t="shared" si="4"/>
        <v>0</v>
      </c>
      <c r="G81" s="670" t="s">
        <v>1578</v>
      </c>
      <c r="H81" s="733" t="s">
        <v>1971</v>
      </c>
    </row>
    <row r="82" spans="1:8" s="588" customFormat="1" ht="24" customHeight="1" x14ac:dyDescent="0.2">
      <c r="A82" s="689">
        <f t="shared" si="5"/>
        <v>61</v>
      </c>
      <c r="B82" s="627" t="s">
        <v>1167</v>
      </c>
      <c r="C82" s="628">
        <v>0</v>
      </c>
      <c r="D82" s="628">
        <v>600</v>
      </c>
      <c r="E82" s="628">
        <v>600</v>
      </c>
      <c r="F82" s="629">
        <f t="shared" si="4"/>
        <v>100</v>
      </c>
      <c r="G82" s="670" t="s">
        <v>1600</v>
      </c>
      <c r="H82" s="691" t="s">
        <v>70</v>
      </c>
    </row>
    <row r="83" spans="1:8" s="588" customFormat="1" ht="24" customHeight="1" x14ac:dyDescent="0.2">
      <c r="A83" s="689">
        <f t="shared" si="5"/>
        <v>62</v>
      </c>
      <c r="B83" s="627" t="s">
        <v>1168</v>
      </c>
      <c r="C83" s="628">
        <v>0</v>
      </c>
      <c r="D83" s="628">
        <v>195</v>
      </c>
      <c r="E83" s="628">
        <v>195</v>
      </c>
      <c r="F83" s="629">
        <f t="shared" si="4"/>
        <v>100</v>
      </c>
      <c r="G83" s="670" t="s">
        <v>1600</v>
      </c>
      <c r="H83" s="691" t="s">
        <v>70</v>
      </c>
    </row>
    <row r="84" spans="1:8" s="588" customFormat="1" ht="13.5" customHeight="1" thickBot="1" x14ac:dyDescent="0.25">
      <c r="A84" s="1176" t="s">
        <v>463</v>
      </c>
      <c r="B84" s="1177"/>
      <c r="C84" s="648">
        <f>SUM(C60:C83)</f>
        <v>135975</v>
      </c>
      <c r="D84" s="671">
        <f>SUM(D60:D83)</f>
        <v>147612.32</v>
      </c>
      <c r="E84" s="671">
        <f>SUM(E60:E83)</f>
        <v>44753.68576</v>
      </c>
      <c r="F84" s="672">
        <f t="shared" si="4"/>
        <v>30.318394670580339</v>
      </c>
      <c r="G84" s="650"/>
      <c r="H84" s="676"/>
    </row>
    <row r="85" spans="1:8" ht="18" customHeight="1" thickBot="1" x14ac:dyDescent="0.2">
      <c r="A85" s="685" t="s">
        <v>1566</v>
      </c>
      <c r="B85" s="613"/>
      <c r="C85" s="614"/>
      <c r="D85" s="614"/>
      <c r="E85" s="615"/>
      <c r="F85" s="616"/>
      <c r="G85" s="617"/>
      <c r="H85" s="703"/>
    </row>
    <row r="86" spans="1:8" s="588" customFormat="1" ht="67.5" customHeight="1" x14ac:dyDescent="0.2">
      <c r="A86" s="686">
        <f>A83+1</f>
        <v>63</v>
      </c>
      <c r="B86" s="627" t="s">
        <v>1972</v>
      </c>
      <c r="C86" s="628">
        <v>0</v>
      </c>
      <c r="D86" s="628">
        <v>229.9</v>
      </c>
      <c r="E86" s="628">
        <v>173.126</v>
      </c>
      <c r="F86" s="629">
        <f t="shared" ref="F86:F107" si="6">E86/D86*100</f>
        <v>75.304915180513262</v>
      </c>
      <c r="G86" s="675" t="s">
        <v>1578</v>
      </c>
      <c r="H86" s="732" t="s">
        <v>1973</v>
      </c>
    </row>
    <row r="87" spans="1:8" s="588" customFormat="1" ht="24" customHeight="1" x14ac:dyDescent="0.2">
      <c r="A87" s="689">
        <f t="shared" ref="A87:A122" si="7">A86+1</f>
        <v>64</v>
      </c>
      <c r="B87" s="627" t="s">
        <v>1337</v>
      </c>
      <c r="C87" s="628">
        <v>0</v>
      </c>
      <c r="D87" s="628">
        <v>453.72</v>
      </c>
      <c r="E87" s="628">
        <v>442.99967000000004</v>
      </c>
      <c r="F87" s="629">
        <f t="shared" si="6"/>
        <v>97.637236621705014</v>
      </c>
      <c r="G87" s="669" t="s">
        <v>1600</v>
      </c>
      <c r="H87" s="691" t="s">
        <v>70</v>
      </c>
    </row>
    <row r="88" spans="1:8" s="588" customFormat="1" ht="99" customHeight="1" x14ac:dyDescent="0.2">
      <c r="A88" s="689">
        <f t="shared" si="7"/>
        <v>65</v>
      </c>
      <c r="B88" s="627" t="s">
        <v>1338</v>
      </c>
      <c r="C88" s="628">
        <v>21706</v>
      </c>
      <c r="D88" s="628">
        <v>188.24</v>
      </c>
      <c r="E88" s="628">
        <v>176.26298</v>
      </c>
      <c r="F88" s="634">
        <f t="shared" si="6"/>
        <v>93.637367190820214</v>
      </c>
      <c r="G88" s="669" t="s">
        <v>1578</v>
      </c>
      <c r="H88" s="732" t="s">
        <v>1974</v>
      </c>
    </row>
    <row r="89" spans="1:8" s="588" customFormat="1" ht="111" customHeight="1" x14ac:dyDescent="0.2">
      <c r="A89" s="689">
        <f t="shared" si="7"/>
        <v>66</v>
      </c>
      <c r="B89" s="627" t="s">
        <v>1339</v>
      </c>
      <c r="C89" s="628">
        <v>28494</v>
      </c>
      <c r="D89" s="628">
        <v>229.65999999999997</v>
      </c>
      <c r="E89" s="628">
        <v>214.26467</v>
      </c>
      <c r="F89" s="629">
        <f t="shared" si="6"/>
        <v>93.296468692850311</v>
      </c>
      <c r="G89" s="669" t="s">
        <v>1578</v>
      </c>
      <c r="H89" s="732" t="s">
        <v>1975</v>
      </c>
    </row>
    <row r="90" spans="1:8" s="588" customFormat="1" ht="178.5" x14ac:dyDescent="0.2">
      <c r="A90" s="689">
        <f t="shared" si="7"/>
        <v>67</v>
      </c>
      <c r="B90" s="627" t="s">
        <v>1340</v>
      </c>
      <c r="C90" s="628">
        <v>25920</v>
      </c>
      <c r="D90" s="628">
        <v>540.01</v>
      </c>
      <c r="E90" s="628">
        <v>229.84064999999998</v>
      </c>
      <c r="F90" s="629">
        <f t="shared" si="6"/>
        <v>42.562295142682537</v>
      </c>
      <c r="G90" s="669" t="s">
        <v>1578</v>
      </c>
      <c r="H90" s="732" t="s">
        <v>1976</v>
      </c>
    </row>
    <row r="91" spans="1:8" s="588" customFormat="1" ht="12.95" customHeight="1" x14ac:dyDescent="0.2">
      <c r="A91" s="689">
        <f t="shared" si="7"/>
        <v>68</v>
      </c>
      <c r="B91" s="627" t="s">
        <v>1341</v>
      </c>
      <c r="C91" s="628">
        <v>13</v>
      </c>
      <c r="D91" s="628">
        <v>667.12000000000012</v>
      </c>
      <c r="E91" s="628">
        <v>665.52717999999993</v>
      </c>
      <c r="F91" s="629">
        <f t="shared" si="6"/>
        <v>99.761239357237059</v>
      </c>
      <c r="G91" s="669" t="s">
        <v>1600</v>
      </c>
      <c r="H91" s="691" t="s">
        <v>70</v>
      </c>
    </row>
    <row r="92" spans="1:8" s="588" customFormat="1" ht="73.5" x14ac:dyDescent="0.2">
      <c r="A92" s="689">
        <f t="shared" si="7"/>
        <v>69</v>
      </c>
      <c r="B92" s="627" t="s">
        <v>1342</v>
      </c>
      <c r="C92" s="628">
        <v>110</v>
      </c>
      <c r="D92" s="628">
        <v>3083.9900000000002</v>
      </c>
      <c r="E92" s="628">
        <v>678.57734999999991</v>
      </c>
      <c r="F92" s="629">
        <f t="shared" si="6"/>
        <v>22.003227961180155</v>
      </c>
      <c r="G92" s="669" t="s">
        <v>1600</v>
      </c>
      <c r="H92" s="732" t="s">
        <v>1977</v>
      </c>
    </row>
    <row r="93" spans="1:8" s="588" customFormat="1" ht="12.95" customHeight="1" x14ac:dyDescent="0.2">
      <c r="A93" s="689">
        <f t="shared" si="7"/>
        <v>70</v>
      </c>
      <c r="B93" s="627" t="s">
        <v>1343</v>
      </c>
      <c r="C93" s="628">
        <v>172</v>
      </c>
      <c r="D93" s="628">
        <v>2049.84</v>
      </c>
      <c r="E93" s="628">
        <v>2049.62426</v>
      </c>
      <c r="F93" s="629">
        <f t="shared" si="6"/>
        <v>99.989475276119109</v>
      </c>
      <c r="G93" s="669" t="s">
        <v>1600</v>
      </c>
      <c r="H93" s="691" t="s">
        <v>70</v>
      </c>
    </row>
    <row r="94" spans="1:8" s="588" customFormat="1" ht="45" customHeight="1" x14ac:dyDescent="0.2">
      <c r="A94" s="689">
        <f t="shared" si="7"/>
        <v>71</v>
      </c>
      <c r="B94" s="627" t="s">
        <v>1344</v>
      </c>
      <c r="C94" s="628">
        <v>163</v>
      </c>
      <c r="D94" s="628">
        <v>715.62999999999988</v>
      </c>
      <c r="E94" s="628">
        <v>615.61877999999979</v>
      </c>
      <c r="F94" s="629">
        <f t="shared" si="6"/>
        <v>86.024730656903685</v>
      </c>
      <c r="G94" s="669" t="s">
        <v>1600</v>
      </c>
      <c r="H94" s="732" t="s">
        <v>1978</v>
      </c>
    </row>
    <row r="95" spans="1:8" s="588" customFormat="1" ht="78" customHeight="1" x14ac:dyDescent="0.2">
      <c r="A95" s="689">
        <f t="shared" si="7"/>
        <v>72</v>
      </c>
      <c r="B95" s="627" t="s">
        <v>1345</v>
      </c>
      <c r="C95" s="628">
        <v>81</v>
      </c>
      <c r="D95" s="628">
        <v>4501.99</v>
      </c>
      <c r="E95" s="628">
        <v>1905.3421299999998</v>
      </c>
      <c r="F95" s="634">
        <f t="shared" si="6"/>
        <v>42.32222039586938</v>
      </c>
      <c r="G95" s="669" t="s">
        <v>1578</v>
      </c>
      <c r="H95" s="732" t="s">
        <v>1979</v>
      </c>
    </row>
    <row r="96" spans="1:8" s="588" customFormat="1" ht="67.5" customHeight="1" x14ac:dyDescent="0.2">
      <c r="A96" s="689">
        <f t="shared" si="7"/>
        <v>73</v>
      </c>
      <c r="B96" s="627" t="s">
        <v>1346</v>
      </c>
      <c r="C96" s="628">
        <v>35193</v>
      </c>
      <c r="D96" s="628">
        <v>136169.7999999999</v>
      </c>
      <c r="E96" s="628">
        <v>132290.07735999994</v>
      </c>
      <c r="F96" s="629">
        <f t="shared" si="6"/>
        <v>97.1508200496733</v>
      </c>
      <c r="G96" s="669" t="s">
        <v>1578</v>
      </c>
      <c r="H96" s="732" t="s">
        <v>1980</v>
      </c>
    </row>
    <row r="97" spans="1:8" s="588" customFormat="1" ht="12.95" customHeight="1" x14ac:dyDescent="0.2">
      <c r="A97" s="689">
        <f t="shared" si="7"/>
        <v>74</v>
      </c>
      <c r="B97" s="627" t="s">
        <v>1347</v>
      </c>
      <c r="C97" s="628">
        <v>0</v>
      </c>
      <c r="D97" s="628">
        <v>3764.71</v>
      </c>
      <c r="E97" s="628">
        <v>3652.1676399999997</v>
      </c>
      <c r="F97" s="629">
        <f t="shared" si="6"/>
        <v>97.010596832159706</v>
      </c>
      <c r="G97" s="669" t="s">
        <v>1600</v>
      </c>
      <c r="H97" s="691" t="s">
        <v>70</v>
      </c>
    </row>
    <row r="98" spans="1:8" s="588" customFormat="1" ht="67.5" customHeight="1" x14ac:dyDescent="0.2">
      <c r="A98" s="689">
        <f t="shared" si="7"/>
        <v>75</v>
      </c>
      <c r="B98" s="627" t="s">
        <v>1348</v>
      </c>
      <c r="C98" s="628">
        <v>158</v>
      </c>
      <c r="D98" s="628">
        <v>3783.0999999999995</v>
      </c>
      <c r="E98" s="628">
        <v>2257.4822300000001</v>
      </c>
      <c r="F98" s="629">
        <f t="shared" si="6"/>
        <v>59.672814094261327</v>
      </c>
      <c r="G98" s="669" t="s">
        <v>1578</v>
      </c>
      <c r="H98" s="732" t="s">
        <v>1981</v>
      </c>
    </row>
    <row r="99" spans="1:8" s="588" customFormat="1" ht="67.5" customHeight="1" x14ac:dyDescent="0.2">
      <c r="A99" s="689">
        <f t="shared" si="7"/>
        <v>76</v>
      </c>
      <c r="B99" s="627" t="s">
        <v>1349</v>
      </c>
      <c r="C99" s="628">
        <v>1715</v>
      </c>
      <c r="D99" s="628">
        <v>10425.68</v>
      </c>
      <c r="E99" s="628">
        <v>393.62716999999998</v>
      </c>
      <c r="F99" s="629">
        <f t="shared" si="6"/>
        <v>3.7755539207034934</v>
      </c>
      <c r="G99" s="669" t="s">
        <v>1578</v>
      </c>
      <c r="H99" s="732" t="s">
        <v>1982</v>
      </c>
    </row>
    <row r="100" spans="1:8" s="588" customFormat="1" ht="168" x14ac:dyDescent="0.2">
      <c r="A100" s="689">
        <f t="shared" si="7"/>
        <v>77</v>
      </c>
      <c r="B100" s="627" t="s">
        <v>1350</v>
      </c>
      <c r="C100" s="628">
        <v>5000</v>
      </c>
      <c r="D100" s="628">
        <v>2057.54</v>
      </c>
      <c r="E100" s="628">
        <v>976.71199999999999</v>
      </c>
      <c r="F100" s="634">
        <f t="shared" si="6"/>
        <v>47.46989122933212</v>
      </c>
      <c r="G100" s="669" t="s">
        <v>1578</v>
      </c>
      <c r="H100" s="732" t="s">
        <v>1983</v>
      </c>
    </row>
    <row r="101" spans="1:8" s="588" customFormat="1" ht="168" x14ac:dyDescent="0.2">
      <c r="A101" s="689">
        <f t="shared" si="7"/>
        <v>78</v>
      </c>
      <c r="B101" s="627" t="s">
        <v>1351</v>
      </c>
      <c r="C101" s="628">
        <v>13620</v>
      </c>
      <c r="D101" s="628">
        <v>651.61</v>
      </c>
      <c r="E101" s="628">
        <v>154.88</v>
      </c>
      <c r="F101" s="629">
        <f t="shared" si="6"/>
        <v>23.768818771964824</v>
      </c>
      <c r="G101" s="669" t="s">
        <v>1578</v>
      </c>
      <c r="H101" s="732" t="s">
        <v>1984</v>
      </c>
    </row>
    <row r="102" spans="1:8" s="588" customFormat="1" ht="78" customHeight="1" x14ac:dyDescent="0.2">
      <c r="A102" s="689">
        <f t="shared" si="7"/>
        <v>79</v>
      </c>
      <c r="B102" s="627" t="s">
        <v>1985</v>
      </c>
      <c r="C102" s="628">
        <v>8000</v>
      </c>
      <c r="D102" s="628">
        <v>190.71</v>
      </c>
      <c r="E102" s="628">
        <v>0</v>
      </c>
      <c r="F102" s="629">
        <f t="shared" si="6"/>
        <v>0</v>
      </c>
      <c r="G102" s="669" t="s">
        <v>1578</v>
      </c>
      <c r="H102" s="732" t="s">
        <v>1986</v>
      </c>
    </row>
    <row r="103" spans="1:8" s="588" customFormat="1" ht="63" x14ac:dyDescent="0.2">
      <c r="A103" s="689">
        <f t="shared" si="7"/>
        <v>80</v>
      </c>
      <c r="B103" s="627" t="s">
        <v>1352</v>
      </c>
      <c r="C103" s="628">
        <v>8217</v>
      </c>
      <c r="D103" s="628">
        <v>61581.89</v>
      </c>
      <c r="E103" s="628">
        <v>49400.897939999995</v>
      </c>
      <c r="F103" s="629">
        <f t="shared" si="6"/>
        <v>80.219847003721384</v>
      </c>
      <c r="G103" s="669" t="s">
        <v>1578</v>
      </c>
      <c r="H103" s="732" t="s">
        <v>1987</v>
      </c>
    </row>
    <row r="104" spans="1:8" s="588" customFormat="1" ht="63" x14ac:dyDescent="0.2">
      <c r="A104" s="689">
        <f t="shared" si="7"/>
        <v>81</v>
      </c>
      <c r="B104" s="627" t="s">
        <v>1353</v>
      </c>
      <c r="C104" s="628">
        <v>500</v>
      </c>
      <c r="D104" s="628">
        <v>9736.9500000000007</v>
      </c>
      <c r="E104" s="628">
        <v>1968.02475</v>
      </c>
      <c r="F104" s="629">
        <f t="shared" si="6"/>
        <v>20.211922111133362</v>
      </c>
      <c r="G104" s="669" t="s">
        <v>1578</v>
      </c>
      <c r="H104" s="732" t="s">
        <v>1988</v>
      </c>
    </row>
    <row r="105" spans="1:8" s="588" customFormat="1" ht="136.5" x14ac:dyDescent="0.2">
      <c r="A105" s="689">
        <f t="shared" si="7"/>
        <v>82</v>
      </c>
      <c r="B105" s="627" t="s">
        <v>1354</v>
      </c>
      <c r="C105" s="628">
        <v>30284</v>
      </c>
      <c r="D105" s="628">
        <v>3017.8599999999997</v>
      </c>
      <c r="E105" s="628">
        <v>832.48</v>
      </c>
      <c r="F105" s="634">
        <f t="shared" si="6"/>
        <v>27.585109978594108</v>
      </c>
      <c r="G105" s="669" t="s">
        <v>1578</v>
      </c>
      <c r="H105" s="732" t="s">
        <v>1989</v>
      </c>
    </row>
    <row r="106" spans="1:8" s="588" customFormat="1" ht="78" customHeight="1" x14ac:dyDescent="0.2">
      <c r="A106" s="689">
        <f t="shared" si="7"/>
        <v>83</v>
      </c>
      <c r="B106" s="627" t="s">
        <v>1355</v>
      </c>
      <c r="C106" s="628">
        <v>9602</v>
      </c>
      <c r="D106" s="628">
        <v>13866.920000000004</v>
      </c>
      <c r="E106" s="628">
        <v>9048.4475599999951</v>
      </c>
      <c r="F106" s="629">
        <f t="shared" si="6"/>
        <v>65.252035491659228</v>
      </c>
      <c r="G106" s="669" t="s">
        <v>1578</v>
      </c>
      <c r="H106" s="732" t="s">
        <v>1990</v>
      </c>
    </row>
    <row r="107" spans="1:8" s="588" customFormat="1" ht="78" customHeight="1" x14ac:dyDescent="0.2">
      <c r="A107" s="689">
        <f t="shared" si="7"/>
        <v>84</v>
      </c>
      <c r="B107" s="627" t="s">
        <v>1356</v>
      </c>
      <c r="C107" s="628">
        <v>0</v>
      </c>
      <c r="D107" s="628">
        <v>1681.3</v>
      </c>
      <c r="E107" s="628">
        <v>29.645</v>
      </c>
      <c r="F107" s="629">
        <f t="shared" si="6"/>
        <v>1.7632189377267591</v>
      </c>
      <c r="G107" s="669" t="s">
        <v>1578</v>
      </c>
      <c r="H107" s="732" t="s">
        <v>1991</v>
      </c>
    </row>
    <row r="108" spans="1:8" s="588" customFormat="1" ht="57" customHeight="1" x14ac:dyDescent="0.2">
      <c r="A108" s="689">
        <f t="shared" si="7"/>
        <v>85</v>
      </c>
      <c r="B108" s="627" t="s">
        <v>1992</v>
      </c>
      <c r="C108" s="628">
        <v>650</v>
      </c>
      <c r="D108" s="628">
        <v>0</v>
      </c>
      <c r="E108" s="628">
        <v>0</v>
      </c>
      <c r="F108" s="629" t="s">
        <v>204</v>
      </c>
      <c r="G108" s="669" t="s">
        <v>1578</v>
      </c>
      <c r="H108" s="732" t="s">
        <v>1993</v>
      </c>
    </row>
    <row r="109" spans="1:8" s="588" customFormat="1" ht="89.45" customHeight="1" x14ac:dyDescent="0.2">
      <c r="A109" s="689">
        <f t="shared" si="7"/>
        <v>86</v>
      </c>
      <c r="B109" s="627" t="s">
        <v>1357</v>
      </c>
      <c r="C109" s="628">
        <v>490</v>
      </c>
      <c r="D109" s="628">
        <v>6552.1399999999985</v>
      </c>
      <c r="E109" s="628">
        <v>2863.6144099999997</v>
      </c>
      <c r="F109" s="629">
        <f>E109/D109*100</f>
        <v>43.705024770532994</v>
      </c>
      <c r="G109" s="669" t="s">
        <v>1578</v>
      </c>
      <c r="H109" s="732" t="s">
        <v>1994</v>
      </c>
    </row>
    <row r="110" spans="1:8" s="588" customFormat="1" ht="67.5" customHeight="1" x14ac:dyDescent="0.2">
      <c r="A110" s="689">
        <f t="shared" si="7"/>
        <v>87</v>
      </c>
      <c r="B110" s="627" t="s">
        <v>1358</v>
      </c>
      <c r="C110" s="628">
        <v>500</v>
      </c>
      <c r="D110" s="628">
        <v>6344.4399999999978</v>
      </c>
      <c r="E110" s="628">
        <v>772.43265000000042</v>
      </c>
      <c r="F110" s="629">
        <f>E110/D110*100</f>
        <v>12.17495397544938</v>
      </c>
      <c r="G110" s="669" t="s">
        <v>1578</v>
      </c>
      <c r="H110" s="732" t="s">
        <v>1995</v>
      </c>
    </row>
    <row r="111" spans="1:8" s="588" customFormat="1" ht="67.5" customHeight="1" x14ac:dyDescent="0.2">
      <c r="A111" s="689">
        <f t="shared" si="7"/>
        <v>88</v>
      </c>
      <c r="B111" s="627" t="s">
        <v>1359</v>
      </c>
      <c r="C111" s="628">
        <v>940</v>
      </c>
      <c r="D111" s="628">
        <v>9895.989999999998</v>
      </c>
      <c r="E111" s="628">
        <v>13.363789999999998</v>
      </c>
      <c r="F111" s="629">
        <f>E111/D111*100</f>
        <v>0.13504247680120937</v>
      </c>
      <c r="G111" s="669" t="s">
        <v>1578</v>
      </c>
      <c r="H111" s="732" t="s">
        <v>1996</v>
      </c>
    </row>
    <row r="112" spans="1:8" s="588" customFormat="1" ht="67.5" customHeight="1" x14ac:dyDescent="0.2">
      <c r="A112" s="689">
        <f t="shared" si="7"/>
        <v>89</v>
      </c>
      <c r="B112" s="627" t="s">
        <v>1360</v>
      </c>
      <c r="C112" s="628">
        <v>350</v>
      </c>
      <c r="D112" s="628">
        <v>6612.73</v>
      </c>
      <c r="E112" s="628">
        <v>889.99379999999996</v>
      </c>
      <c r="F112" s="634">
        <f>E112/D112*100</f>
        <v>13.458795384054694</v>
      </c>
      <c r="G112" s="669" t="s">
        <v>1578</v>
      </c>
      <c r="H112" s="732" t="s">
        <v>1997</v>
      </c>
    </row>
    <row r="113" spans="1:11" s="588" customFormat="1" ht="34.5" customHeight="1" x14ac:dyDescent="0.2">
      <c r="A113" s="689">
        <f t="shared" si="7"/>
        <v>90</v>
      </c>
      <c r="B113" s="627" t="s">
        <v>1998</v>
      </c>
      <c r="C113" s="628">
        <v>150</v>
      </c>
      <c r="D113" s="628">
        <v>0</v>
      </c>
      <c r="E113" s="628">
        <v>0</v>
      </c>
      <c r="F113" s="629" t="s">
        <v>204</v>
      </c>
      <c r="G113" s="669" t="s">
        <v>1600</v>
      </c>
      <c r="H113" s="732" t="s">
        <v>1999</v>
      </c>
    </row>
    <row r="114" spans="1:11" s="588" customFormat="1" ht="78" customHeight="1" x14ac:dyDescent="0.2">
      <c r="A114" s="689">
        <f t="shared" si="7"/>
        <v>91</v>
      </c>
      <c r="B114" s="627" t="s">
        <v>2000</v>
      </c>
      <c r="C114" s="628">
        <v>10000</v>
      </c>
      <c r="D114" s="628">
        <v>400</v>
      </c>
      <c r="E114" s="628">
        <v>0</v>
      </c>
      <c r="F114" s="629">
        <f t="shared" ref="F114:F123" si="8">E114/D114*100</f>
        <v>0</v>
      </c>
      <c r="G114" s="669" t="s">
        <v>1578</v>
      </c>
      <c r="H114" s="732" t="s">
        <v>2001</v>
      </c>
    </row>
    <row r="115" spans="1:11" s="588" customFormat="1" ht="67.5" customHeight="1" x14ac:dyDescent="0.2">
      <c r="A115" s="689">
        <f t="shared" si="7"/>
        <v>92</v>
      </c>
      <c r="B115" s="627" t="s">
        <v>1361</v>
      </c>
      <c r="C115" s="628">
        <v>0</v>
      </c>
      <c r="D115" s="628">
        <v>13017.11</v>
      </c>
      <c r="E115" s="628">
        <v>789.83362000000011</v>
      </c>
      <c r="F115" s="629">
        <f t="shared" si="8"/>
        <v>6.0676572603289065</v>
      </c>
      <c r="G115" s="669" t="s">
        <v>1578</v>
      </c>
      <c r="H115" s="732" t="s">
        <v>2002</v>
      </c>
    </row>
    <row r="116" spans="1:11" s="588" customFormat="1" ht="67.5" customHeight="1" x14ac:dyDescent="0.2">
      <c r="A116" s="689">
        <f t="shared" si="7"/>
        <v>93</v>
      </c>
      <c r="B116" s="627" t="s">
        <v>2003</v>
      </c>
      <c r="C116" s="628">
        <v>0</v>
      </c>
      <c r="D116" s="628">
        <v>214894.91</v>
      </c>
      <c r="E116" s="628">
        <v>0</v>
      </c>
      <c r="F116" s="629">
        <f t="shared" si="8"/>
        <v>0</v>
      </c>
      <c r="G116" s="669" t="s">
        <v>1578</v>
      </c>
      <c r="H116" s="732" t="s">
        <v>2004</v>
      </c>
    </row>
    <row r="117" spans="1:11" s="588" customFormat="1" ht="57" customHeight="1" x14ac:dyDescent="0.2">
      <c r="A117" s="689">
        <f t="shared" si="7"/>
        <v>94</v>
      </c>
      <c r="B117" s="627" t="s">
        <v>2005</v>
      </c>
      <c r="C117" s="628">
        <v>0</v>
      </c>
      <c r="D117" s="628">
        <v>150</v>
      </c>
      <c r="E117" s="628">
        <v>0</v>
      </c>
      <c r="F117" s="629">
        <f t="shared" si="8"/>
        <v>0</v>
      </c>
      <c r="G117" s="669" t="s">
        <v>1578</v>
      </c>
      <c r="H117" s="732" t="s">
        <v>2006</v>
      </c>
    </row>
    <row r="118" spans="1:11" s="588" customFormat="1" ht="24.95" customHeight="1" x14ac:dyDescent="0.2">
      <c r="A118" s="689">
        <f t="shared" si="7"/>
        <v>95</v>
      </c>
      <c r="B118" s="627" t="s">
        <v>2007</v>
      </c>
      <c r="C118" s="628">
        <v>0</v>
      </c>
      <c r="D118" s="628">
        <v>812.25</v>
      </c>
      <c r="E118" s="628">
        <v>812.24999000000003</v>
      </c>
      <c r="F118" s="629">
        <f t="shared" si="8"/>
        <v>99.999998768851967</v>
      </c>
      <c r="G118" s="669" t="s">
        <v>1578</v>
      </c>
      <c r="H118" s="691" t="s">
        <v>70</v>
      </c>
    </row>
    <row r="119" spans="1:11" s="588" customFormat="1" ht="24.95" customHeight="1" x14ac:dyDescent="0.2">
      <c r="A119" s="689">
        <f t="shared" si="7"/>
        <v>96</v>
      </c>
      <c r="B119" s="627" t="s">
        <v>2008</v>
      </c>
      <c r="C119" s="628">
        <v>0</v>
      </c>
      <c r="D119" s="628">
        <v>64.34</v>
      </c>
      <c r="E119" s="628">
        <v>64.33874999999999</v>
      </c>
      <c r="F119" s="629">
        <f t="shared" si="8"/>
        <v>99.998057196145467</v>
      </c>
      <c r="G119" s="669" t="s">
        <v>1578</v>
      </c>
      <c r="H119" s="691" t="s">
        <v>70</v>
      </c>
    </row>
    <row r="120" spans="1:11" s="588" customFormat="1" ht="24.95" customHeight="1" x14ac:dyDescent="0.2">
      <c r="A120" s="689">
        <f t="shared" si="7"/>
        <v>97</v>
      </c>
      <c r="B120" s="627" t="s">
        <v>2009</v>
      </c>
      <c r="C120" s="628">
        <v>0</v>
      </c>
      <c r="D120" s="628">
        <v>3664.06</v>
      </c>
      <c r="E120" s="628">
        <v>3664.0597500000003</v>
      </c>
      <c r="F120" s="629">
        <f t="shared" si="8"/>
        <v>99.999993176967635</v>
      </c>
      <c r="G120" s="669" t="s">
        <v>1578</v>
      </c>
      <c r="H120" s="691" t="s">
        <v>70</v>
      </c>
    </row>
    <row r="121" spans="1:11" s="588" customFormat="1" ht="24.95" customHeight="1" x14ac:dyDescent="0.2">
      <c r="A121" s="689">
        <f t="shared" si="7"/>
        <v>98</v>
      </c>
      <c r="B121" s="627" t="s">
        <v>2010</v>
      </c>
      <c r="C121" s="628">
        <v>0</v>
      </c>
      <c r="D121" s="628">
        <v>1696.55</v>
      </c>
      <c r="E121" s="628">
        <v>1696.5444299999999</v>
      </c>
      <c r="F121" s="629">
        <f t="shared" si="8"/>
        <v>99.999671686658218</v>
      </c>
      <c r="G121" s="669" t="s">
        <v>1578</v>
      </c>
      <c r="H121" s="691" t="s">
        <v>70</v>
      </c>
    </row>
    <row r="122" spans="1:11" s="588" customFormat="1" ht="24.95" customHeight="1" x14ac:dyDescent="0.2">
      <c r="A122" s="689">
        <f t="shared" si="7"/>
        <v>99</v>
      </c>
      <c r="B122" s="627" t="s">
        <v>2011</v>
      </c>
      <c r="C122" s="628">
        <v>0</v>
      </c>
      <c r="D122" s="628">
        <v>286.20999999999998</v>
      </c>
      <c r="E122" s="628">
        <v>286.20697000000001</v>
      </c>
      <c r="F122" s="629">
        <f t="shared" si="8"/>
        <v>99.998941336780703</v>
      </c>
      <c r="G122" s="669" t="s">
        <v>1578</v>
      </c>
      <c r="H122" s="691" t="s">
        <v>70</v>
      </c>
    </row>
    <row r="123" spans="1:11" s="588" customFormat="1" ht="13.5" customHeight="1" thickBot="1" x14ac:dyDescent="0.25">
      <c r="A123" s="1176" t="s">
        <v>463</v>
      </c>
      <c r="B123" s="1177"/>
      <c r="C123" s="648">
        <f>SUM(C86:C122)</f>
        <v>202028</v>
      </c>
      <c r="D123" s="648">
        <f>SUM(D86:D122)</f>
        <v>523978.89999999991</v>
      </c>
      <c r="E123" s="648">
        <f>SUM(E86:E122)</f>
        <v>220008.26347999997</v>
      </c>
      <c r="F123" s="672">
        <f t="shared" si="8"/>
        <v>41.988000562618076</v>
      </c>
      <c r="G123" s="650"/>
      <c r="H123" s="676"/>
    </row>
    <row r="124" spans="1:11" s="681" customFormat="1" x14ac:dyDescent="0.2">
      <c r="A124" s="589"/>
      <c r="B124" s="677"/>
      <c r="C124" s="589"/>
      <c r="D124" s="589"/>
      <c r="E124" s="589"/>
      <c r="F124" s="678"/>
      <c r="G124" s="679"/>
      <c r="H124" s="680"/>
      <c r="I124" s="605"/>
      <c r="J124" s="605"/>
      <c r="K124" s="605"/>
    </row>
  </sheetData>
  <mergeCells count="12">
    <mergeCell ref="A123:B123"/>
    <mergeCell ref="A1:H1"/>
    <mergeCell ref="A4:B4"/>
    <mergeCell ref="A5:B5"/>
    <mergeCell ref="A6:B6"/>
    <mergeCell ref="A8:B8"/>
    <mergeCell ref="A9:B9"/>
    <mergeCell ref="A10:B10"/>
    <mergeCell ref="A45:B45"/>
    <mergeCell ref="A55:B55"/>
    <mergeCell ref="A58:B58"/>
    <mergeCell ref="A84:B84"/>
  </mergeCells>
  <printOptions horizontalCentered="1"/>
  <pageMargins left="0.31496062992125984" right="0.31496062992125984" top="0.51181102362204722" bottom="0.43307086614173229" header="0.31496062992125984" footer="0.23622047244094491"/>
  <pageSetup paperSize="9" scale="96" firstPageNumber="288" fitToHeight="0" orientation="landscape" useFirstPageNumber="1" r:id="rId1"/>
  <headerFooter>
    <oddHeader>&amp;L&amp;"Tahoma,Kurzíva"&amp;9Závěrečný účet za rok 2019&amp;R&amp;"Tahoma,Kurzíva"&amp;9Tabulka č. 14</oddHeader>
    <oddFooter>&amp;C&amp;"Tahoma,Obyčejné"&amp;10&amp;P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3AE1-1F9A-4465-A1CA-FDDB904B4B49}">
  <sheetPr>
    <pageSetUpPr fitToPage="1"/>
  </sheetPr>
  <dimension ref="A1:K268"/>
  <sheetViews>
    <sheetView zoomScaleNormal="100" zoomScaleSheetLayoutView="100" workbookViewId="0">
      <selection activeCell="I7" sqref="I7"/>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2012</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C66</f>
        <v>223995</v>
      </c>
      <c r="D5" s="474">
        <f>D66</f>
        <v>10789425.500000002</v>
      </c>
      <c r="E5" s="474">
        <f>E66</f>
        <v>10777111.95724</v>
      </c>
      <c r="F5" s="598">
        <f t="shared" ref="F5:F10" si="0">E5/D5*100</f>
        <v>99.885873972066435</v>
      </c>
      <c r="G5" s="679"/>
      <c r="H5" s="680"/>
    </row>
    <row r="6" spans="1:11" ht="12.95" customHeight="1" x14ac:dyDescent="0.2">
      <c r="A6" s="1178" t="s">
        <v>1564</v>
      </c>
      <c r="B6" s="1179"/>
      <c r="C6" s="475">
        <f>C101</f>
        <v>811848</v>
      </c>
      <c r="D6" s="475">
        <f>D101</f>
        <v>5495936.8499999996</v>
      </c>
      <c r="E6" s="475">
        <f>E101</f>
        <v>5495936.829309999</v>
      </c>
      <c r="F6" s="598">
        <f t="shared" si="0"/>
        <v>99.999999623540063</v>
      </c>
      <c r="G6" s="679"/>
      <c r="H6" s="680"/>
    </row>
    <row r="7" spans="1:11" ht="12.95" customHeight="1" x14ac:dyDescent="0.2">
      <c r="A7" s="705" t="s">
        <v>1722</v>
      </c>
      <c r="B7" s="706"/>
      <c r="C7" s="475">
        <f>C104</f>
        <v>0</v>
      </c>
      <c r="D7" s="475">
        <f>D104</f>
        <v>42900</v>
      </c>
      <c r="E7" s="475">
        <f>E104</f>
        <v>7669</v>
      </c>
      <c r="F7" s="598">
        <f t="shared" si="0"/>
        <v>17.876456876456874</v>
      </c>
      <c r="G7" s="679"/>
      <c r="H7" s="680"/>
    </row>
    <row r="8" spans="1:11" ht="12.95" customHeight="1" x14ac:dyDescent="0.15">
      <c r="A8" s="1178" t="s">
        <v>1565</v>
      </c>
      <c r="B8" s="1179"/>
      <c r="C8" s="475">
        <f>C209</f>
        <v>249910</v>
      </c>
      <c r="D8" s="475">
        <f>D209</f>
        <v>497266.79</v>
      </c>
      <c r="E8" s="475">
        <f>E209</f>
        <v>288810.82925000007</v>
      </c>
      <c r="F8" s="598">
        <f t="shared" si="0"/>
        <v>58.0796536301972</v>
      </c>
      <c r="G8" s="679"/>
      <c r="H8" s="737"/>
    </row>
    <row r="9" spans="1:11" ht="12.95" customHeight="1" x14ac:dyDescent="0.2">
      <c r="A9" s="1178" t="s">
        <v>1566</v>
      </c>
      <c r="B9" s="1179"/>
      <c r="C9" s="475">
        <f>C267</f>
        <v>202853</v>
      </c>
      <c r="D9" s="475">
        <f>D267</f>
        <v>566485.86999999988</v>
      </c>
      <c r="E9" s="475">
        <f>E267</f>
        <v>492849.96235999995</v>
      </c>
      <c r="F9" s="598">
        <f t="shared" si="0"/>
        <v>87.001280783932017</v>
      </c>
      <c r="G9" s="679"/>
      <c r="H9" s="680"/>
    </row>
    <row r="10" spans="1:11" s="472" customFormat="1" ht="13.5" customHeight="1" thickBot="1" x14ac:dyDescent="0.2">
      <c r="A10" s="1174" t="s">
        <v>463</v>
      </c>
      <c r="B10" s="1175"/>
      <c r="C10" s="601">
        <f>SUM(C5:C9)</f>
        <v>1488606</v>
      </c>
      <c r="D10" s="601">
        <f>SUM(D5:D9)</f>
        <v>17392015.010000002</v>
      </c>
      <c r="E10" s="601">
        <f>SUM(E5:E9)</f>
        <v>17062378.578159999</v>
      </c>
      <c r="F10" s="603">
        <f t="shared" si="0"/>
        <v>98.104667966015029</v>
      </c>
      <c r="G10" s="679"/>
      <c r="H10" s="737"/>
    </row>
    <row r="11" spans="1:11" s="607" customFormat="1" ht="10.5" customHeight="1" x14ac:dyDescent="0.2">
      <c r="A11" s="472"/>
      <c r="B11" s="604"/>
      <c r="C11" s="605"/>
      <c r="D11" s="605"/>
      <c r="E11" s="605"/>
      <c r="F11" s="606"/>
      <c r="G11" s="587"/>
      <c r="H11" s="591"/>
      <c r="I11" s="472"/>
      <c r="J11" s="472"/>
      <c r="K11" s="472"/>
    </row>
    <row r="12" spans="1:11" s="607" customFormat="1" ht="10.5" customHeight="1" x14ac:dyDescent="0.2">
      <c r="A12" s="472"/>
      <c r="B12" s="604"/>
      <c r="C12" s="605"/>
      <c r="D12" s="605"/>
      <c r="E12" s="605"/>
      <c r="F12" s="606"/>
      <c r="G12" s="587"/>
      <c r="H12" s="591"/>
      <c r="I12" s="472"/>
      <c r="J12" s="472"/>
      <c r="K12" s="472"/>
    </row>
    <row r="13" spans="1:11" s="607" customFormat="1" ht="10.5" customHeight="1" thickBot="1" x14ac:dyDescent="0.2">
      <c r="A13" s="472"/>
      <c r="B13" s="604"/>
      <c r="C13" s="605"/>
      <c r="D13" s="605"/>
      <c r="E13" s="605"/>
      <c r="F13" s="606"/>
      <c r="G13" s="587"/>
      <c r="H13" s="592" t="s">
        <v>1559</v>
      </c>
      <c r="I13" s="472"/>
      <c r="J13" s="472"/>
      <c r="K13" s="472"/>
    </row>
    <row r="14" spans="1:11" ht="28.5" customHeight="1" thickBot="1" x14ac:dyDescent="0.25">
      <c r="A14" s="608" t="s">
        <v>1567</v>
      </c>
      <c r="B14" s="609" t="s">
        <v>1067</v>
      </c>
      <c r="C14" s="610" t="s">
        <v>1560</v>
      </c>
      <c r="D14" s="610" t="s">
        <v>1561</v>
      </c>
      <c r="E14" s="610" t="s">
        <v>1562</v>
      </c>
      <c r="F14" s="610" t="s">
        <v>406</v>
      </c>
      <c r="G14" s="610" t="s">
        <v>1568</v>
      </c>
      <c r="H14" s="611" t="s">
        <v>1569</v>
      </c>
    </row>
    <row r="15" spans="1:11" ht="15" customHeight="1" thickBot="1" x14ac:dyDescent="0.2">
      <c r="A15" s="685" t="s">
        <v>1570</v>
      </c>
      <c r="B15" s="613"/>
      <c r="C15" s="614"/>
      <c r="D15" s="614"/>
      <c r="E15" s="615"/>
      <c r="F15" s="616"/>
      <c r="G15" s="617"/>
      <c r="H15" s="618"/>
    </row>
    <row r="16" spans="1:11" s="588" customFormat="1" ht="45" customHeight="1" x14ac:dyDescent="0.2">
      <c r="A16" s="686">
        <v>1</v>
      </c>
      <c r="B16" s="738" t="s">
        <v>2013</v>
      </c>
      <c r="C16" s="739">
        <v>2000</v>
      </c>
      <c r="D16" s="739">
        <v>1570.02</v>
      </c>
      <c r="E16" s="739">
        <v>1559.39581</v>
      </c>
      <c r="F16" s="687">
        <f t="shared" ref="F16:F51" si="1">E16/D16*100</f>
        <v>99.323308620272357</v>
      </c>
      <c r="G16" s="624" t="s">
        <v>1572</v>
      </c>
      <c r="H16" s="688" t="s">
        <v>70</v>
      </c>
    </row>
    <row r="17" spans="1:11" s="588" customFormat="1" ht="24" customHeight="1" x14ac:dyDescent="0.2">
      <c r="A17" s="689">
        <f>A16+1</f>
        <v>2</v>
      </c>
      <c r="B17" s="738" t="s">
        <v>2014</v>
      </c>
      <c r="C17" s="739">
        <v>2000</v>
      </c>
      <c r="D17" s="739">
        <v>1446.4999999999998</v>
      </c>
      <c r="E17" s="739">
        <v>1446.4999999999998</v>
      </c>
      <c r="F17" s="634">
        <f t="shared" si="1"/>
        <v>100</v>
      </c>
      <c r="G17" s="740" t="s">
        <v>1572</v>
      </c>
      <c r="H17" s="690" t="s">
        <v>70</v>
      </c>
    </row>
    <row r="18" spans="1:11" s="588" customFormat="1" ht="34.5" customHeight="1" x14ac:dyDescent="0.2">
      <c r="A18" s="689">
        <f t="shared" ref="A18:A65" si="2">A17+1</f>
        <v>3</v>
      </c>
      <c r="B18" s="738" t="s">
        <v>2015</v>
      </c>
      <c r="C18" s="739">
        <v>20302</v>
      </c>
      <c r="D18" s="739">
        <v>17703.07</v>
      </c>
      <c r="E18" s="739">
        <v>17703.0255</v>
      </c>
      <c r="F18" s="629">
        <f t="shared" si="1"/>
        <v>99.999748631169624</v>
      </c>
      <c r="G18" s="740" t="s">
        <v>1572</v>
      </c>
      <c r="H18" s="691" t="s">
        <v>70</v>
      </c>
    </row>
    <row r="19" spans="1:11" s="588" customFormat="1" ht="24" customHeight="1" x14ac:dyDescent="0.2">
      <c r="A19" s="689">
        <f t="shared" si="2"/>
        <v>4</v>
      </c>
      <c r="B19" s="738" t="s">
        <v>2016</v>
      </c>
      <c r="C19" s="739">
        <v>1544</v>
      </c>
      <c r="D19" s="739">
        <v>4547.66</v>
      </c>
      <c r="E19" s="739">
        <v>4547.3449999999993</v>
      </c>
      <c r="F19" s="629">
        <f t="shared" si="1"/>
        <v>99.993073360805326</v>
      </c>
      <c r="G19" s="740" t="s">
        <v>1572</v>
      </c>
      <c r="H19" s="691" t="s">
        <v>70</v>
      </c>
    </row>
    <row r="20" spans="1:11" s="588" customFormat="1" ht="24" customHeight="1" x14ac:dyDescent="0.2">
      <c r="A20" s="689">
        <f t="shared" si="2"/>
        <v>5</v>
      </c>
      <c r="B20" s="738" t="s">
        <v>2017</v>
      </c>
      <c r="C20" s="739">
        <v>33000</v>
      </c>
      <c r="D20" s="739">
        <v>35160</v>
      </c>
      <c r="E20" s="739">
        <v>35160</v>
      </c>
      <c r="F20" s="629">
        <f t="shared" si="1"/>
        <v>100</v>
      </c>
      <c r="G20" s="740" t="s">
        <v>1572</v>
      </c>
      <c r="H20" s="691" t="s">
        <v>70</v>
      </c>
    </row>
    <row r="21" spans="1:11" s="588" customFormat="1" ht="34.5" customHeight="1" x14ac:dyDescent="0.2">
      <c r="A21" s="689">
        <f t="shared" si="2"/>
        <v>6</v>
      </c>
      <c r="B21" s="738" t="s">
        <v>956</v>
      </c>
      <c r="C21" s="739">
        <v>255</v>
      </c>
      <c r="D21" s="739">
        <v>603</v>
      </c>
      <c r="E21" s="739">
        <v>556.27487999999994</v>
      </c>
      <c r="F21" s="629">
        <f t="shared" si="1"/>
        <v>92.251223880596996</v>
      </c>
      <c r="G21" s="740" t="s">
        <v>1572</v>
      </c>
      <c r="H21" s="741" t="s">
        <v>2018</v>
      </c>
    </row>
    <row r="22" spans="1:11" s="693" customFormat="1" ht="34.5" customHeight="1" x14ac:dyDescent="0.2">
      <c r="A22" s="689">
        <f t="shared" si="2"/>
        <v>7</v>
      </c>
      <c r="B22" s="738" t="s">
        <v>2019</v>
      </c>
      <c r="C22" s="739">
        <v>220</v>
      </c>
      <c r="D22" s="739">
        <v>182.4</v>
      </c>
      <c r="E22" s="739">
        <v>148.03</v>
      </c>
      <c r="F22" s="629">
        <f t="shared" si="1"/>
        <v>81.156798245614041</v>
      </c>
      <c r="G22" s="740" t="s">
        <v>1572</v>
      </c>
      <c r="H22" s="742" t="s">
        <v>2020</v>
      </c>
      <c r="I22" s="588"/>
      <c r="J22" s="588"/>
      <c r="K22" s="588"/>
    </row>
    <row r="23" spans="1:11" s="693" customFormat="1" ht="34.5" customHeight="1" x14ac:dyDescent="0.2">
      <c r="A23" s="689">
        <f t="shared" si="2"/>
        <v>8</v>
      </c>
      <c r="B23" s="738" t="s">
        <v>2021</v>
      </c>
      <c r="C23" s="739">
        <v>505</v>
      </c>
      <c r="D23" s="739">
        <v>460</v>
      </c>
      <c r="E23" s="739">
        <v>425.19184000000001</v>
      </c>
      <c r="F23" s="629">
        <f t="shared" si="1"/>
        <v>92.433008695652177</v>
      </c>
      <c r="G23" s="740" t="s">
        <v>1572</v>
      </c>
      <c r="H23" s="742" t="s">
        <v>2022</v>
      </c>
      <c r="I23" s="588"/>
      <c r="J23" s="588"/>
      <c r="K23" s="588"/>
    </row>
    <row r="24" spans="1:11" s="693" customFormat="1" ht="12.95" customHeight="1" x14ac:dyDescent="0.2">
      <c r="A24" s="689">
        <f t="shared" si="2"/>
        <v>9</v>
      </c>
      <c r="B24" s="738" t="s">
        <v>861</v>
      </c>
      <c r="C24" s="739">
        <v>1190</v>
      </c>
      <c r="D24" s="739">
        <v>1239</v>
      </c>
      <c r="E24" s="739">
        <v>1239</v>
      </c>
      <c r="F24" s="629">
        <f t="shared" si="1"/>
        <v>100</v>
      </c>
      <c r="G24" s="740" t="s">
        <v>1572</v>
      </c>
      <c r="H24" s="691" t="s">
        <v>70</v>
      </c>
      <c r="I24" s="588"/>
      <c r="J24" s="588"/>
      <c r="K24" s="588"/>
    </row>
    <row r="25" spans="1:11" s="693" customFormat="1" ht="12.95" customHeight="1" x14ac:dyDescent="0.2">
      <c r="A25" s="689">
        <f t="shared" si="2"/>
        <v>10</v>
      </c>
      <c r="B25" s="738" t="s">
        <v>957</v>
      </c>
      <c r="C25" s="739">
        <v>1105</v>
      </c>
      <c r="D25" s="739">
        <v>2484</v>
      </c>
      <c r="E25" s="739">
        <v>2429</v>
      </c>
      <c r="F25" s="629">
        <f t="shared" si="1"/>
        <v>97.785829307568434</v>
      </c>
      <c r="G25" s="740" t="s">
        <v>1572</v>
      </c>
      <c r="H25" s="690" t="s">
        <v>70</v>
      </c>
      <c r="I25" s="588"/>
      <c r="J25" s="588"/>
      <c r="K25" s="588"/>
    </row>
    <row r="26" spans="1:11" s="693" customFormat="1" ht="34.5" customHeight="1" x14ac:dyDescent="0.2">
      <c r="A26" s="689">
        <f t="shared" si="2"/>
        <v>11</v>
      </c>
      <c r="B26" s="738" t="s">
        <v>946</v>
      </c>
      <c r="C26" s="739">
        <v>782</v>
      </c>
      <c r="D26" s="739">
        <v>305</v>
      </c>
      <c r="E26" s="739">
        <v>305</v>
      </c>
      <c r="F26" s="634">
        <f t="shared" si="1"/>
        <v>100</v>
      </c>
      <c r="G26" s="740" t="s">
        <v>1572</v>
      </c>
      <c r="H26" s="741" t="s">
        <v>2023</v>
      </c>
      <c r="I26" s="588"/>
      <c r="J26" s="588"/>
      <c r="K26" s="588"/>
    </row>
    <row r="27" spans="1:11" s="588" customFormat="1" ht="67.5" customHeight="1" x14ac:dyDescent="0.15">
      <c r="A27" s="689">
        <f t="shared" si="2"/>
        <v>12</v>
      </c>
      <c r="B27" s="738" t="s">
        <v>854</v>
      </c>
      <c r="C27" s="739">
        <v>3500</v>
      </c>
      <c r="D27" s="739">
        <v>2947.04</v>
      </c>
      <c r="E27" s="739">
        <v>2033.8759999999997</v>
      </c>
      <c r="F27" s="629">
        <f t="shared" si="1"/>
        <v>69.014197296270154</v>
      </c>
      <c r="G27" s="740" t="s">
        <v>1572</v>
      </c>
      <c r="H27" s="743" t="s">
        <v>2024</v>
      </c>
      <c r="J27" s="744"/>
    </row>
    <row r="28" spans="1:11" s="693" customFormat="1" ht="12.95" customHeight="1" x14ac:dyDescent="0.2">
      <c r="A28" s="689">
        <f t="shared" si="2"/>
        <v>13</v>
      </c>
      <c r="B28" s="738" t="s">
        <v>2025</v>
      </c>
      <c r="C28" s="739">
        <v>327</v>
      </c>
      <c r="D28" s="739">
        <v>327</v>
      </c>
      <c r="E28" s="739">
        <v>326.7</v>
      </c>
      <c r="F28" s="629">
        <f t="shared" si="1"/>
        <v>99.90825688073393</v>
      </c>
      <c r="G28" s="740" t="s">
        <v>1572</v>
      </c>
      <c r="H28" s="690" t="s">
        <v>70</v>
      </c>
      <c r="I28" s="588"/>
      <c r="J28" s="588"/>
      <c r="K28" s="588"/>
    </row>
    <row r="29" spans="1:11" s="588" customFormat="1" ht="99" customHeight="1" x14ac:dyDescent="0.2">
      <c r="A29" s="689">
        <f t="shared" si="2"/>
        <v>14</v>
      </c>
      <c r="B29" s="694" t="s">
        <v>856</v>
      </c>
      <c r="C29" s="739">
        <v>4083</v>
      </c>
      <c r="D29" s="739">
        <v>5069.5200000000004</v>
      </c>
      <c r="E29" s="739">
        <v>4514.224400000001</v>
      </c>
      <c r="F29" s="629">
        <f t="shared" si="1"/>
        <v>89.046387034669962</v>
      </c>
      <c r="G29" s="740" t="s">
        <v>1572</v>
      </c>
      <c r="H29" s="691" t="s">
        <v>2026</v>
      </c>
    </row>
    <row r="30" spans="1:11" s="693" customFormat="1" ht="45" customHeight="1" x14ac:dyDescent="0.2">
      <c r="A30" s="689">
        <f t="shared" si="2"/>
        <v>15</v>
      </c>
      <c r="B30" s="694" t="s">
        <v>953</v>
      </c>
      <c r="C30" s="739">
        <v>200</v>
      </c>
      <c r="D30" s="739">
        <v>620</v>
      </c>
      <c r="E30" s="739">
        <v>536.25299999999993</v>
      </c>
      <c r="F30" s="629">
        <f t="shared" si="1"/>
        <v>86.492419354838702</v>
      </c>
      <c r="G30" s="740" t="s">
        <v>1572</v>
      </c>
      <c r="H30" s="743" t="s">
        <v>2027</v>
      </c>
      <c r="I30" s="588"/>
      <c r="J30" s="588"/>
      <c r="K30" s="588"/>
    </row>
    <row r="31" spans="1:11" s="693" customFormat="1" ht="94.5" x14ac:dyDescent="0.2">
      <c r="A31" s="689">
        <f t="shared" si="2"/>
        <v>16</v>
      </c>
      <c r="B31" s="694" t="s">
        <v>863</v>
      </c>
      <c r="C31" s="739">
        <v>112752</v>
      </c>
      <c r="D31" s="739">
        <v>126075.22</v>
      </c>
      <c r="E31" s="739">
        <v>119647.56124999998</v>
      </c>
      <c r="F31" s="629">
        <f t="shared" si="1"/>
        <v>94.901727119730566</v>
      </c>
      <c r="G31" s="740" t="s">
        <v>1572</v>
      </c>
      <c r="H31" s="745" t="s">
        <v>2028</v>
      </c>
      <c r="I31" s="588"/>
      <c r="J31" s="588"/>
      <c r="K31" s="588"/>
    </row>
    <row r="32" spans="1:11" s="588" customFormat="1" ht="24" customHeight="1" x14ac:dyDescent="0.2">
      <c r="A32" s="689">
        <f t="shared" si="2"/>
        <v>17</v>
      </c>
      <c r="B32" s="746" t="s">
        <v>2029</v>
      </c>
      <c r="C32" s="739">
        <v>0</v>
      </c>
      <c r="D32" s="739">
        <v>2300</v>
      </c>
      <c r="E32" s="739">
        <v>2300</v>
      </c>
      <c r="F32" s="629">
        <f t="shared" si="1"/>
        <v>100</v>
      </c>
      <c r="G32" s="740" t="s">
        <v>1572</v>
      </c>
      <c r="H32" s="691" t="s">
        <v>70</v>
      </c>
    </row>
    <row r="33" spans="1:11" s="588" customFormat="1" ht="12.95" customHeight="1" x14ac:dyDescent="0.2">
      <c r="A33" s="689">
        <f t="shared" si="2"/>
        <v>18</v>
      </c>
      <c r="B33" s="696" t="s">
        <v>860</v>
      </c>
      <c r="C33" s="645">
        <v>0</v>
      </c>
      <c r="D33" s="645">
        <v>345</v>
      </c>
      <c r="E33" s="645">
        <v>345</v>
      </c>
      <c r="F33" s="629">
        <f t="shared" si="1"/>
        <v>100</v>
      </c>
      <c r="G33" s="740" t="s">
        <v>1572</v>
      </c>
      <c r="H33" s="691" t="s">
        <v>70</v>
      </c>
    </row>
    <row r="34" spans="1:11" s="588" customFormat="1" ht="12.95" customHeight="1" x14ac:dyDescent="0.2">
      <c r="A34" s="689">
        <f t="shared" si="2"/>
        <v>19</v>
      </c>
      <c r="B34" s="696" t="s">
        <v>944</v>
      </c>
      <c r="C34" s="645">
        <v>30000</v>
      </c>
      <c r="D34" s="645">
        <v>30000</v>
      </c>
      <c r="E34" s="645">
        <v>30000</v>
      </c>
      <c r="F34" s="629">
        <f t="shared" si="1"/>
        <v>100</v>
      </c>
      <c r="G34" s="740" t="s">
        <v>1572</v>
      </c>
      <c r="H34" s="691" t="s">
        <v>70</v>
      </c>
    </row>
    <row r="35" spans="1:11" s="588" customFormat="1" ht="78" customHeight="1" x14ac:dyDescent="0.2">
      <c r="A35" s="689">
        <f t="shared" si="2"/>
        <v>20</v>
      </c>
      <c r="B35" s="738" t="s">
        <v>2030</v>
      </c>
      <c r="C35" s="739">
        <v>10230</v>
      </c>
      <c r="D35" s="739">
        <v>10631</v>
      </c>
      <c r="E35" s="739">
        <v>7932.7936699999991</v>
      </c>
      <c r="F35" s="629">
        <f t="shared" si="1"/>
        <v>74.619449440316046</v>
      </c>
      <c r="G35" s="747" t="s">
        <v>1572</v>
      </c>
      <c r="H35" s="748" t="s">
        <v>2031</v>
      </c>
    </row>
    <row r="36" spans="1:11" s="693" customFormat="1" ht="57" customHeight="1" x14ac:dyDescent="0.2">
      <c r="A36" s="689">
        <f t="shared" si="2"/>
        <v>21</v>
      </c>
      <c r="B36" s="738" t="s">
        <v>2032</v>
      </c>
      <c r="C36" s="739">
        <v>0</v>
      </c>
      <c r="D36" s="739">
        <v>1645.2</v>
      </c>
      <c r="E36" s="739">
        <v>193.6</v>
      </c>
      <c r="F36" s="749">
        <f t="shared" si="1"/>
        <v>11.767566253343057</v>
      </c>
      <c r="G36" s="750" t="s">
        <v>1578</v>
      </c>
      <c r="H36" s="751" t="s">
        <v>2033</v>
      </c>
      <c r="I36" s="444"/>
      <c r="J36" s="588"/>
      <c r="K36" s="588"/>
    </row>
    <row r="37" spans="1:11" s="588" customFormat="1" ht="12.95" customHeight="1" x14ac:dyDescent="0.2">
      <c r="A37" s="689">
        <f t="shared" si="2"/>
        <v>22</v>
      </c>
      <c r="B37" s="696" t="s">
        <v>2034</v>
      </c>
      <c r="C37" s="645">
        <v>0</v>
      </c>
      <c r="D37" s="645">
        <v>43.18</v>
      </c>
      <c r="E37" s="645">
        <v>43.178999999999995</v>
      </c>
      <c r="F37" s="629">
        <f t="shared" si="1"/>
        <v>99.997684113015268</v>
      </c>
      <c r="G37" s="752" t="s">
        <v>1572</v>
      </c>
      <c r="H37" s="727" t="s">
        <v>70</v>
      </c>
    </row>
    <row r="38" spans="1:11" s="588" customFormat="1" ht="12.95" customHeight="1" x14ac:dyDescent="0.2">
      <c r="A38" s="689">
        <f t="shared" si="2"/>
        <v>23</v>
      </c>
      <c r="B38" s="696" t="s">
        <v>2035</v>
      </c>
      <c r="C38" s="645">
        <v>0</v>
      </c>
      <c r="D38" s="645">
        <v>29.5</v>
      </c>
      <c r="E38" s="645">
        <v>29.5</v>
      </c>
      <c r="F38" s="629">
        <f t="shared" si="1"/>
        <v>100</v>
      </c>
      <c r="G38" s="740" t="s">
        <v>1572</v>
      </c>
      <c r="H38" s="691" t="s">
        <v>70</v>
      </c>
    </row>
    <row r="39" spans="1:11" s="588" customFormat="1" ht="12.95" customHeight="1" x14ac:dyDescent="0.2">
      <c r="A39" s="689">
        <f t="shared" si="2"/>
        <v>24</v>
      </c>
      <c r="B39" s="696" t="s">
        <v>2036</v>
      </c>
      <c r="C39" s="645">
        <v>0</v>
      </c>
      <c r="D39" s="645">
        <v>1734.89</v>
      </c>
      <c r="E39" s="645">
        <v>1734.8869999999999</v>
      </c>
      <c r="F39" s="634">
        <f t="shared" si="1"/>
        <v>99.999827078373841</v>
      </c>
      <c r="G39" s="740" t="s">
        <v>1572</v>
      </c>
      <c r="H39" s="691" t="s">
        <v>70</v>
      </c>
    </row>
    <row r="40" spans="1:11" s="588" customFormat="1" ht="12.95" customHeight="1" x14ac:dyDescent="0.2">
      <c r="A40" s="689">
        <f t="shared" si="2"/>
        <v>25</v>
      </c>
      <c r="B40" s="696" t="s">
        <v>2037</v>
      </c>
      <c r="C40" s="645">
        <v>0</v>
      </c>
      <c r="D40" s="645">
        <v>229.12</v>
      </c>
      <c r="E40" s="645">
        <v>229.12</v>
      </c>
      <c r="F40" s="629">
        <f t="shared" si="1"/>
        <v>100</v>
      </c>
      <c r="G40" s="740" t="s">
        <v>1572</v>
      </c>
      <c r="H40" s="691" t="s">
        <v>70</v>
      </c>
    </row>
    <row r="41" spans="1:11" s="588" customFormat="1" ht="24" customHeight="1" x14ac:dyDescent="0.2">
      <c r="A41" s="689">
        <f t="shared" si="2"/>
        <v>26</v>
      </c>
      <c r="B41" s="696" t="s">
        <v>2038</v>
      </c>
      <c r="C41" s="645">
        <v>0</v>
      </c>
      <c r="D41" s="645">
        <v>212.36</v>
      </c>
      <c r="E41" s="645">
        <v>212.36099999999999</v>
      </c>
      <c r="F41" s="629">
        <f t="shared" si="1"/>
        <v>100.00047089847428</v>
      </c>
      <c r="G41" s="692" t="s">
        <v>1600</v>
      </c>
      <c r="H41" s="691" t="s">
        <v>70</v>
      </c>
    </row>
    <row r="42" spans="1:11" s="588" customFormat="1" ht="24" customHeight="1" x14ac:dyDescent="0.2">
      <c r="A42" s="689">
        <f t="shared" si="2"/>
        <v>27</v>
      </c>
      <c r="B42" s="696" t="s">
        <v>2039</v>
      </c>
      <c r="C42" s="645">
        <v>0</v>
      </c>
      <c r="D42" s="645">
        <v>1557.45</v>
      </c>
      <c r="E42" s="645">
        <v>1557.452</v>
      </c>
      <c r="F42" s="629">
        <f t="shared" si="1"/>
        <v>100.00012841503741</v>
      </c>
      <c r="G42" s="740" t="s">
        <v>1572</v>
      </c>
      <c r="H42" s="691" t="s">
        <v>70</v>
      </c>
    </row>
    <row r="43" spans="1:11" s="588" customFormat="1" ht="12.95" customHeight="1" x14ac:dyDescent="0.2">
      <c r="A43" s="689">
        <f t="shared" si="2"/>
        <v>28</v>
      </c>
      <c r="B43" s="696" t="s">
        <v>2040</v>
      </c>
      <c r="C43" s="645">
        <v>0</v>
      </c>
      <c r="D43" s="645">
        <v>7217.08</v>
      </c>
      <c r="E43" s="645">
        <v>7217.0772800000041</v>
      </c>
      <c r="F43" s="629">
        <f t="shared" si="1"/>
        <v>99.999962311627471</v>
      </c>
      <c r="G43" s="740" t="s">
        <v>1572</v>
      </c>
      <c r="H43" s="691" t="s">
        <v>70</v>
      </c>
    </row>
    <row r="44" spans="1:11" s="588" customFormat="1" ht="12.95" customHeight="1" x14ac:dyDescent="0.2">
      <c r="A44" s="689">
        <f t="shared" si="2"/>
        <v>29</v>
      </c>
      <c r="B44" s="696" t="s">
        <v>2041</v>
      </c>
      <c r="C44" s="645">
        <v>0</v>
      </c>
      <c r="D44" s="645">
        <v>1557.25</v>
      </c>
      <c r="E44" s="645">
        <v>1557.2438</v>
      </c>
      <c r="F44" s="629">
        <f t="shared" si="1"/>
        <v>99.99960186225718</v>
      </c>
      <c r="G44" s="740" t="s">
        <v>1572</v>
      </c>
      <c r="H44" s="691" t="s">
        <v>70</v>
      </c>
    </row>
    <row r="45" spans="1:11" s="588" customFormat="1" ht="24" customHeight="1" x14ac:dyDescent="0.2">
      <c r="A45" s="689">
        <f t="shared" si="2"/>
        <v>30</v>
      </c>
      <c r="B45" s="696" t="s">
        <v>2042</v>
      </c>
      <c r="C45" s="645">
        <v>0</v>
      </c>
      <c r="D45" s="645">
        <v>48997.57</v>
      </c>
      <c r="E45" s="645">
        <v>48997.554000000011</v>
      </c>
      <c r="F45" s="629">
        <f t="shared" si="1"/>
        <v>99.999967345319391</v>
      </c>
      <c r="G45" s="692" t="s">
        <v>1600</v>
      </c>
      <c r="H45" s="691" t="s">
        <v>70</v>
      </c>
    </row>
    <row r="46" spans="1:11" s="588" customFormat="1" x14ac:dyDescent="0.2">
      <c r="A46" s="689">
        <f t="shared" si="2"/>
        <v>31</v>
      </c>
      <c r="B46" s="696" t="s">
        <v>2043</v>
      </c>
      <c r="C46" s="645">
        <v>0</v>
      </c>
      <c r="D46" s="645">
        <v>742.01</v>
      </c>
      <c r="E46" s="645">
        <v>742.01300000000015</v>
      </c>
      <c r="F46" s="629">
        <f t="shared" si="1"/>
        <v>100.0004043072196</v>
      </c>
      <c r="G46" s="740" t="s">
        <v>1572</v>
      </c>
      <c r="H46" s="691" t="s">
        <v>70</v>
      </c>
    </row>
    <row r="47" spans="1:11" s="588" customFormat="1" ht="24" customHeight="1" x14ac:dyDescent="0.2">
      <c r="A47" s="689">
        <f t="shared" si="2"/>
        <v>32</v>
      </c>
      <c r="B47" s="696" t="s">
        <v>2044</v>
      </c>
      <c r="C47" s="645">
        <v>0</v>
      </c>
      <c r="D47" s="645">
        <v>98149.69</v>
      </c>
      <c r="E47" s="645">
        <v>98149.692300000257</v>
      </c>
      <c r="F47" s="629">
        <f t="shared" si="1"/>
        <v>100.00000234335968</v>
      </c>
      <c r="G47" s="692" t="s">
        <v>1600</v>
      </c>
      <c r="H47" s="691" t="s">
        <v>70</v>
      </c>
    </row>
    <row r="48" spans="1:11" s="588" customFormat="1" ht="24" customHeight="1" x14ac:dyDescent="0.2">
      <c r="A48" s="689">
        <f t="shared" si="2"/>
        <v>33</v>
      </c>
      <c r="B48" s="696" t="s">
        <v>2045</v>
      </c>
      <c r="C48" s="645">
        <v>0</v>
      </c>
      <c r="D48" s="645">
        <v>41513.83</v>
      </c>
      <c r="E48" s="645">
        <v>41513.827509999996</v>
      </c>
      <c r="F48" s="629">
        <f t="shared" si="1"/>
        <v>99.999994001998843</v>
      </c>
      <c r="G48" s="740" t="s">
        <v>1572</v>
      </c>
      <c r="H48" s="691" t="s">
        <v>70</v>
      </c>
    </row>
    <row r="49" spans="1:9" s="588" customFormat="1" ht="12.95" customHeight="1" x14ac:dyDescent="0.2">
      <c r="A49" s="689">
        <f t="shared" si="2"/>
        <v>34</v>
      </c>
      <c r="B49" s="696" t="s">
        <v>2046</v>
      </c>
      <c r="C49" s="645">
        <v>0</v>
      </c>
      <c r="D49" s="645">
        <v>757614.24</v>
      </c>
      <c r="E49" s="645">
        <v>757614.23299999989</v>
      </c>
      <c r="F49" s="629">
        <f t="shared" si="1"/>
        <v>99.999999076046919</v>
      </c>
      <c r="G49" s="740" t="s">
        <v>1572</v>
      </c>
      <c r="H49" s="691" t="s">
        <v>70</v>
      </c>
    </row>
    <row r="50" spans="1:9" s="588" customFormat="1" ht="12.95" customHeight="1" x14ac:dyDescent="0.2">
      <c r="A50" s="689">
        <f t="shared" si="2"/>
        <v>35</v>
      </c>
      <c r="B50" s="696" t="s">
        <v>2047</v>
      </c>
      <c r="C50" s="645">
        <v>0</v>
      </c>
      <c r="D50" s="645">
        <v>1260</v>
      </c>
      <c r="E50" s="645">
        <v>1260</v>
      </c>
      <c r="F50" s="629">
        <f t="shared" si="1"/>
        <v>100</v>
      </c>
      <c r="G50" s="740" t="s">
        <v>1572</v>
      </c>
      <c r="H50" s="691" t="s">
        <v>70</v>
      </c>
    </row>
    <row r="51" spans="1:9" s="588" customFormat="1" ht="12.95" customHeight="1" x14ac:dyDescent="0.2">
      <c r="A51" s="689">
        <f t="shared" si="2"/>
        <v>36</v>
      </c>
      <c r="B51" s="696" t="s">
        <v>2048</v>
      </c>
      <c r="C51" s="645">
        <v>0</v>
      </c>
      <c r="D51" s="645">
        <v>9574805.3800000008</v>
      </c>
      <c r="E51" s="645">
        <v>9574805.3800000008</v>
      </c>
      <c r="F51" s="629">
        <f t="shared" si="1"/>
        <v>100</v>
      </c>
      <c r="G51" s="740" t="s">
        <v>1572</v>
      </c>
      <c r="H51" s="691" t="s">
        <v>70</v>
      </c>
    </row>
    <row r="52" spans="1:9" s="588" customFormat="1" ht="12.95" customHeight="1" x14ac:dyDescent="0.2">
      <c r="A52" s="689">
        <f t="shared" si="2"/>
        <v>37</v>
      </c>
      <c r="B52" s="696" t="s">
        <v>974</v>
      </c>
      <c r="C52" s="645"/>
      <c r="D52" s="645"/>
      <c r="E52" s="645"/>
      <c r="F52" s="629"/>
      <c r="G52" s="692"/>
      <c r="H52" s="691"/>
    </row>
    <row r="53" spans="1:9" s="588" customFormat="1" ht="24" customHeight="1" x14ac:dyDescent="0.2">
      <c r="A53" s="689">
        <f t="shared" si="2"/>
        <v>38</v>
      </c>
      <c r="B53" s="696" t="s">
        <v>2049</v>
      </c>
      <c r="C53" s="645">
        <v>0</v>
      </c>
      <c r="D53" s="645">
        <v>100</v>
      </c>
      <c r="E53" s="645">
        <v>100</v>
      </c>
      <c r="F53" s="629">
        <v>100</v>
      </c>
      <c r="G53" s="692" t="s">
        <v>1600</v>
      </c>
      <c r="H53" s="691" t="s">
        <v>70</v>
      </c>
    </row>
    <row r="54" spans="1:9" s="588" customFormat="1" ht="34.5" customHeight="1" x14ac:dyDescent="0.2">
      <c r="A54" s="689">
        <f t="shared" si="2"/>
        <v>39</v>
      </c>
      <c r="B54" s="696" t="s">
        <v>2050</v>
      </c>
      <c r="C54" s="645">
        <v>0</v>
      </c>
      <c r="D54" s="645">
        <v>70</v>
      </c>
      <c r="E54" s="645">
        <v>70</v>
      </c>
      <c r="F54" s="629">
        <v>100</v>
      </c>
      <c r="G54" s="692" t="s">
        <v>1600</v>
      </c>
      <c r="H54" s="691" t="s">
        <v>70</v>
      </c>
    </row>
    <row r="55" spans="1:9" s="588" customFormat="1" ht="34.5" customHeight="1" x14ac:dyDescent="0.2">
      <c r="A55" s="689">
        <f t="shared" si="2"/>
        <v>40</v>
      </c>
      <c r="B55" s="696" t="s">
        <v>2051</v>
      </c>
      <c r="C55" s="645">
        <v>0</v>
      </c>
      <c r="D55" s="645">
        <v>61.32</v>
      </c>
      <c r="E55" s="645">
        <v>59.665999999999997</v>
      </c>
      <c r="F55" s="629">
        <v>97.302674494455317</v>
      </c>
      <c r="G55" s="692" t="s">
        <v>1600</v>
      </c>
      <c r="H55" s="691" t="s">
        <v>70</v>
      </c>
    </row>
    <row r="56" spans="1:9" s="588" customFormat="1" ht="12.95" customHeight="1" x14ac:dyDescent="0.2">
      <c r="A56" s="689">
        <f t="shared" si="2"/>
        <v>41</v>
      </c>
      <c r="B56" s="696" t="s">
        <v>2052</v>
      </c>
      <c r="C56" s="645">
        <v>0</v>
      </c>
      <c r="D56" s="645">
        <v>150</v>
      </c>
      <c r="E56" s="645">
        <v>150</v>
      </c>
      <c r="F56" s="629">
        <v>100</v>
      </c>
      <c r="G56" s="692" t="s">
        <v>1600</v>
      </c>
      <c r="H56" s="691" t="s">
        <v>70</v>
      </c>
    </row>
    <row r="57" spans="1:9" s="588" customFormat="1" ht="24" customHeight="1" x14ac:dyDescent="0.2">
      <c r="A57" s="689">
        <f t="shared" si="2"/>
        <v>42</v>
      </c>
      <c r="B57" s="696" t="s">
        <v>2053</v>
      </c>
      <c r="C57" s="645">
        <v>0</v>
      </c>
      <c r="D57" s="645">
        <v>50</v>
      </c>
      <c r="E57" s="645">
        <v>50</v>
      </c>
      <c r="F57" s="629">
        <v>100</v>
      </c>
      <c r="G57" s="692" t="s">
        <v>1600</v>
      </c>
      <c r="H57" s="691" t="s">
        <v>70</v>
      </c>
    </row>
    <row r="58" spans="1:9" s="588" customFormat="1" ht="31.5" x14ac:dyDescent="0.2">
      <c r="A58" s="689">
        <f t="shared" si="2"/>
        <v>43</v>
      </c>
      <c r="B58" s="696" t="s">
        <v>2054</v>
      </c>
      <c r="C58" s="645">
        <v>0</v>
      </c>
      <c r="D58" s="645">
        <v>20</v>
      </c>
      <c r="E58" s="645">
        <v>20</v>
      </c>
      <c r="F58" s="629">
        <v>100</v>
      </c>
      <c r="G58" s="692" t="s">
        <v>1600</v>
      </c>
      <c r="H58" s="691" t="s">
        <v>70</v>
      </c>
    </row>
    <row r="59" spans="1:9" s="588" customFormat="1" ht="24" customHeight="1" x14ac:dyDescent="0.2">
      <c r="A59" s="689">
        <f t="shared" si="2"/>
        <v>44</v>
      </c>
      <c r="B59" s="696" t="s">
        <v>2055</v>
      </c>
      <c r="C59" s="645">
        <v>0</v>
      </c>
      <c r="D59" s="645">
        <v>20</v>
      </c>
      <c r="E59" s="645">
        <v>20</v>
      </c>
      <c r="F59" s="629">
        <v>100</v>
      </c>
      <c r="G59" s="692" t="s">
        <v>1600</v>
      </c>
      <c r="H59" s="691" t="s">
        <v>70</v>
      </c>
    </row>
    <row r="60" spans="1:9" s="588" customFormat="1" ht="24" customHeight="1" x14ac:dyDescent="0.2">
      <c r="A60" s="689">
        <f t="shared" si="2"/>
        <v>45</v>
      </c>
      <c r="B60" s="696" t="s">
        <v>2056</v>
      </c>
      <c r="C60" s="645">
        <v>0</v>
      </c>
      <c r="D60" s="645">
        <v>100</v>
      </c>
      <c r="E60" s="645">
        <v>100</v>
      </c>
      <c r="F60" s="629">
        <v>100</v>
      </c>
      <c r="G60" s="692" t="s">
        <v>1600</v>
      </c>
      <c r="H60" s="691" t="s">
        <v>70</v>
      </c>
    </row>
    <row r="61" spans="1:9" s="588" customFormat="1" ht="24" customHeight="1" x14ac:dyDescent="0.2">
      <c r="A61" s="689">
        <f t="shared" si="2"/>
        <v>46</v>
      </c>
      <c r="B61" s="696" t="s">
        <v>2057</v>
      </c>
      <c r="C61" s="645">
        <v>0</v>
      </c>
      <c r="D61" s="645">
        <v>80</v>
      </c>
      <c r="E61" s="645">
        <v>80</v>
      </c>
      <c r="F61" s="629">
        <v>100</v>
      </c>
      <c r="G61" s="692" t="s">
        <v>1600</v>
      </c>
      <c r="H61" s="691" t="s">
        <v>70</v>
      </c>
    </row>
    <row r="62" spans="1:9" s="588" customFormat="1" ht="24" customHeight="1" x14ac:dyDescent="0.2">
      <c r="A62" s="689">
        <f t="shared" si="2"/>
        <v>47</v>
      </c>
      <c r="B62" s="696" t="s">
        <v>2058</v>
      </c>
      <c r="C62" s="645">
        <v>0</v>
      </c>
      <c r="D62" s="645">
        <v>200</v>
      </c>
      <c r="E62" s="645">
        <v>200</v>
      </c>
      <c r="F62" s="629">
        <v>100</v>
      </c>
      <c r="G62" s="692" t="s">
        <v>1600</v>
      </c>
      <c r="H62" s="691" t="s">
        <v>70</v>
      </c>
    </row>
    <row r="63" spans="1:9" s="588" customFormat="1" ht="34.5" customHeight="1" x14ac:dyDescent="0.15">
      <c r="A63" s="689">
        <f t="shared" si="2"/>
        <v>48</v>
      </c>
      <c r="B63" s="753" t="s">
        <v>2059</v>
      </c>
      <c r="C63" s="645">
        <v>0</v>
      </c>
      <c r="D63" s="645">
        <v>50</v>
      </c>
      <c r="E63" s="645">
        <v>50</v>
      </c>
      <c r="F63" s="629">
        <f>E63/D63*100</f>
        <v>100</v>
      </c>
      <c r="G63" s="692" t="s">
        <v>1600</v>
      </c>
      <c r="H63" s="691" t="s">
        <v>70</v>
      </c>
      <c r="I63" s="754"/>
    </row>
    <row r="64" spans="1:9" s="588" customFormat="1" ht="24" customHeight="1" x14ac:dyDescent="0.15">
      <c r="A64" s="689">
        <f t="shared" si="2"/>
        <v>49</v>
      </c>
      <c r="B64" s="753" t="s">
        <v>2060</v>
      </c>
      <c r="C64" s="645">
        <v>0</v>
      </c>
      <c r="D64" s="645">
        <v>200</v>
      </c>
      <c r="E64" s="645">
        <v>200</v>
      </c>
      <c r="F64" s="634">
        <f>E64/D64*100</f>
        <v>100</v>
      </c>
      <c r="G64" s="692" t="s">
        <v>1600</v>
      </c>
      <c r="H64" s="691" t="s">
        <v>70</v>
      </c>
      <c r="I64" s="754"/>
    </row>
    <row r="65" spans="1:9" s="588" customFormat="1" ht="12.95" customHeight="1" x14ac:dyDescent="0.15">
      <c r="A65" s="689">
        <f t="shared" si="2"/>
        <v>50</v>
      </c>
      <c r="B65" s="755" t="s">
        <v>2061</v>
      </c>
      <c r="C65" s="645">
        <v>0</v>
      </c>
      <c r="D65" s="645">
        <v>7000</v>
      </c>
      <c r="E65" s="645">
        <v>7000</v>
      </c>
      <c r="F65" s="629">
        <f>E65/D65*100</f>
        <v>100</v>
      </c>
      <c r="G65" s="692" t="s">
        <v>1600</v>
      </c>
      <c r="H65" s="691" t="s">
        <v>70</v>
      </c>
      <c r="I65" s="754"/>
    </row>
    <row r="66" spans="1:9" s="604" customFormat="1" ht="13.5" customHeight="1" thickBot="1" x14ac:dyDescent="0.25">
      <c r="A66" s="1176" t="s">
        <v>463</v>
      </c>
      <c r="B66" s="1177"/>
      <c r="C66" s="648">
        <f>SUM(C16:C65)</f>
        <v>223995</v>
      </c>
      <c r="D66" s="648">
        <f>SUM(D16:D65)</f>
        <v>10789425.500000002</v>
      </c>
      <c r="E66" s="648">
        <f>SUM(E16:E65)</f>
        <v>10777111.95724</v>
      </c>
      <c r="F66" s="649">
        <f>E66/D66*100</f>
        <v>99.885873972066435</v>
      </c>
      <c r="G66" s="650"/>
      <c r="H66" s="697"/>
    </row>
    <row r="67" spans="1:9" s="472" customFormat="1" ht="18" customHeight="1" thickBot="1" x14ac:dyDescent="0.2">
      <c r="A67" s="685" t="s">
        <v>1564</v>
      </c>
      <c r="B67" s="652"/>
      <c r="C67" s="653"/>
      <c r="D67" s="653"/>
      <c r="E67" s="654"/>
      <c r="F67" s="616"/>
      <c r="G67" s="617"/>
      <c r="H67" s="730"/>
    </row>
    <row r="68" spans="1:9" s="588" customFormat="1" ht="24" customHeight="1" x14ac:dyDescent="0.2">
      <c r="A68" s="731">
        <f>A65+1</f>
        <v>51</v>
      </c>
      <c r="B68" s="756" t="s">
        <v>2062</v>
      </c>
      <c r="C68" s="757">
        <v>616121</v>
      </c>
      <c r="D68" s="757">
        <v>615466.39999999991</v>
      </c>
      <c r="E68" s="757">
        <v>615466.39999999991</v>
      </c>
      <c r="F68" s="629">
        <f t="shared" ref="F68:F101" si="3">E68/D68*100</f>
        <v>100</v>
      </c>
      <c r="G68" s="675" t="s">
        <v>1572</v>
      </c>
      <c r="H68" s="727" t="s">
        <v>70</v>
      </c>
    </row>
    <row r="69" spans="1:9" s="588" customFormat="1" ht="24" customHeight="1" x14ac:dyDescent="0.2">
      <c r="A69" s="689">
        <f t="shared" ref="A69:A100" si="4">A68+1</f>
        <v>52</v>
      </c>
      <c r="B69" s="756" t="s">
        <v>2063</v>
      </c>
      <c r="C69" s="757">
        <v>111005</v>
      </c>
      <c r="D69" s="757">
        <v>111413</v>
      </c>
      <c r="E69" s="757">
        <v>111413</v>
      </c>
      <c r="F69" s="629">
        <f t="shared" si="3"/>
        <v>100</v>
      </c>
      <c r="G69" s="740" t="s">
        <v>1572</v>
      </c>
      <c r="H69" s="727" t="s">
        <v>70</v>
      </c>
    </row>
    <row r="70" spans="1:9" s="588" customFormat="1" ht="34.5" customHeight="1" x14ac:dyDescent="0.2">
      <c r="A70" s="689">
        <f t="shared" si="4"/>
        <v>53</v>
      </c>
      <c r="B70" s="738" t="s">
        <v>2064</v>
      </c>
      <c r="C70" s="739">
        <v>35600</v>
      </c>
      <c r="D70" s="739">
        <v>34237.5</v>
      </c>
      <c r="E70" s="739">
        <v>34237.5</v>
      </c>
      <c r="F70" s="629">
        <f t="shared" si="3"/>
        <v>100</v>
      </c>
      <c r="G70" s="740" t="s">
        <v>1572</v>
      </c>
      <c r="H70" s="691" t="s">
        <v>70</v>
      </c>
      <c r="I70" s="586"/>
    </row>
    <row r="71" spans="1:9" s="588" customFormat="1" ht="12.95" customHeight="1" x14ac:dyDescent="0.2">
      <c r="A71" s="689">
        <f t="shared" si="4"/>
        <v>54</v>
      </c>
      <c r="B71" s="738" t="s">
        <v>2065</v>
      </c>
      <c r="C71" s="739">
        <v>9500</v>
      </c>
      <c r="D71" s="739">
        <v>9499.9999999999982</v>
      </c>
      <c r="E71" s="739">
        <v>9499.9999999999982</v>
      </c>
      <c r="F71" s="629">
        <f t="shared" si="3"/>
        <v>100</v>
      </c>
      <c r="G71" s="740" t="s">
        <v>1572</v>
      </c>
      <c r="H71" s="691" t="s">
        <v>70</v>
      </c>
    </row>
    <row r="72" spans="1:9" s="588" customFormat="1" ht="24" customHeight="1" x14ac:dyDescent="0.2">
      <c r="A72" s="689">
        <f t="shared" si="4"/>
        <v>55</v>
      </c>
      <c r="B72" s="738" t="s">
        <v>2066</v>
      </c>
      <c r="C72" s="739">
        <v>0</v>
      </c>
      <c r="D72" s="739">
        <v>85</v>
      </c>
      <c r="E72" s="739">
        <v>85</v>
      </c>
      <c r="F72" s="629">
        <f t="shared" si="3"/>
        <v>100</v>
      </c>
      <c r="G72" s="740" t="s">
        <v>1572</v>
      </c>
      <c r="H72" s="727" t="s">
        <v>70</v>
      </c>
    </row>
    <row r="73" spans="1:9" s="588" customFormat="1" ht="12.95" customHeight="1" x14ac:dyDescent="0.2">
      <c r="A73" s="689">
        <f t="shared" si="4"/>
        <v>56</v>
      </c>
      <c r="B73" s="738" t="s">
        <v>2067</v>
      </c>
      <c r="C73" s="739">
        <v>1700</v>
      </c>
      <c r="D73" s="739">
        <v>1651</v>
      </c>
      <c r="E73" s="739">
        <v>1651</v>
      </c>
      <c r="F73" s="629">
        <f t="shared" si="3"/>
        <v>100</v>
      </c>
      <c r="G73" s="740" t="s">
        <v>1572</v>
      </c>
      <c r="H73" s="690" t="s">
        <v>70</v>
      </c>
    </row>
    <row r="74" spans="1:9" s="588" customFormat="1" ht="24" customHeight="1" x14ac:dyDescent="0.2">
      <c r="A74" s="689">
        <f t="shared" si="4"/>
        <v>57</v>
      </c>
      <c r="B74" s="738" t="s">
        <v>2068</v>
      </c>
      <c r="C74" s="739">
        <v>0</v>
      </c>
      <c r="D74" s="739">
        <v>178</v>
      </c>
      <c r="E74" s="739">
        <v>178</v>
      </c>
      <c r="F74" s="629">
        <f t="shared" si="3"/>
        <v>100</v>
      </c>
      <c r="G74" s="740" t="s">
        <v>1572</v>
      </c>
      <c r="H74" s="691" t="s">
        <v>70</v>
      </c>
    </row>
    <row r="75" spans="1:9" s="588" customFormat="1" ht="12.95" customHeight="1" x14ac:dyDescent="0.2">
      <c r="A75" s="689">
        <f t="shared" si="4"/>
        <v>58</v>
      </c>
      <c r="B75" s="738" t="s">
        <v>2069</v>
      </c>
      <c r="C75" s="739">
        <v>820</v>
      </c>
      <c r="D75" s="739">
        <v>1768.3300000000006</v>
      </c>
      <c r="E75" s="739">
        <v>1768.3225700000005</v>
      </c>
      <c r="F75" s="629">
        <f t="shared" si="3"/>
        <v>99.999579829556694</v>
      </c>
      <c r="G75" s="669" t="s">
        <v>1572</v>
      </c>
      <c r="H75" s="691" t="s">
        <v>70</v>
      </c>
      <c r="I75" s="586"/>
    </row>
    <row r="76" spans="1:9" s="588" customFormat="1" ht="12.95" customHeight="1" x14ac:dyDescent="0.2">
      <c r="A76" s="689">
        <f t="shared" si="4"/>
        <v>59</v>
      </c>
      <c r="B76" s="738" t="s">
        <v>2070</v>
      </c>
      <c r="C76" s="739">
        <v>0</v>
      </c>
      <c r="D76" s="739">
        <v>59.8</v>
      </c>
      <c r="E76" s="739">
        <v>59.8</v>
      </c>
      <c r="F76" s="629">
        <f t="shared" si="3"/>
        <v>100</v>
      </c>
      <c r="G76" s="669" t="s">
        <v>1572</v>
      </c>
      <c r="H76" s="691" t="s">
        <v>70</v>
      </c>
    </row>
    <row r="77" spans="1:9" s="588" customFormat="1" ht="34.5" customHeight="1" x14ac:dyDescent="0.2">
      <c r="A77" s="689">
        <f t="shared" si="4"/>
        <v>60</v>
      </c>
      <c r="B77" s="738" t="s">
        <v>2071</v>
      </c>
      <c r="C77" s="739">
        <v>0</v>
      </c>
      <c r="D77" s="739">
        <v>553.5</v>
      </c>
      <c r="E77" s="739">
        <v>553.5</v>
      </c>
      <c r="F77" s="629">
        <f t="shared" si="3"/>
        <v>100</v>
      </c>
      <c r="G77" s="669" t="s">
        <v>1572</v>
      </c>
      <c r="H77" s="727" t="s">
        <v>70</v>
      </c>
    </row>
    <row r="78" spans="1:9" s="588" customFormat="1" ht="42" x14ac:dyDescent="0.2">
      <c r="A78" s="689">
        <f t="shared" si="4"/>
        <v>61</v>
      </c>
      <c r="B78" s="738" t="s">
        <v>2072</v>
      </c>
      <c r="C78" s="739">
        <v>3500</v>
      </c>
      <c r="D78" s="739">
        <v>331</v>
      </c>
      <c r="E78" s="739">
        <v>331</v>
      </c>
      <c r="F78" s="629">
        <f t="shared" si="3"/>
        <v>100</v>
      </c>
      <c r="G78" s="669" t="s">
        <v>1572</v>
      </c>
      <c r="H78" s="741" t="s">
        <v>2073</v>
      </c>
      <c r="I78" s="586"/>
    </row>
    <row r="79" spans="1:9" s="588" customFormat="1" ht="24" customHeight="1" x14ac:dyDescent="0.2">
      <c r="A79" s="689">
        <f t="shared" si="4"/>
        <v>62</v>
      </c>
      <c r="B79" s="738" t="s">
        <v>2074</v>
      </c>
      <c r="C79" s="739">
        <v>27050</v>
      </c>
      <c r="D79" s="758">
        <v>23870.999999999996</v>
      </c>
      <c r="E79" s="758">
        <v>23870.999999999996</v>
      </c>
      <c r="F79" s="629">
        <f t="shared" si="3"/>
        <v>100</v>
      </c>
      <c r="G79" s="669" t="s">
        <v>1572</v>
      </c>
      <c r="H79" s="691" t="s">
        <v>70</v>
      </c>
    </row>
    <row r="80" spans="1:9" s="588" customFormat="1" ht="24" customHeight="1" x14ac:dyDescent="0.2">
      <c r="A80" s="689">
        <f t="shared" si="4"/>
        <v>63</v>
      </c>
      <c r="B80" s="738" t="s">
        <v>2075</v>
      </c>
      <c r="C80" s="739">
        <v>2000</v>
      </c>
      <c r="D80" s="758">
        <v>1572.0000000000002</v>
      </c>
      <c r="E80" s="758">
        <v>1572.0000000000002</v>
      </c>
      <c r="F80" s="629">
        <f t="shared" si="3"/>
        <v>100</v>
      </c>
      <c r="G80" s="669" t="s">
        <v>1572</v>
      </c>
      <c r="H80" s="727" t="s">
        <v>70</v>
      </c>
    </row>
    <row r="81" spans="1:8" s="588" customFormat="1" ht="24" customHeight="1" x14ac:dyDescent="0.2">
      <c r="A81" s="689">
        <f t="shared" si="4"/>
        <v>64</v>
      </c>
      <c r="B81" s="738" t="s">
        <v>2076</v>
      </c>
      <c r="C81" s="739">
        <v>4552</v>
      </c>
      <c r="D81" s="758">
        <v>5823.82</v>
      </c>
      <c r="E81" s="758">
        <v>5823.826</v>
      </c>
      <c r="F81" s="629">
        <f t="shared" si="3"/>
        <v>100.00010302516218</v>
      </c>
      <c r="G81" s="669" t="s">
        <v>1572</v>
      </c>
      <c r="H81" s="745" t="s">
        <v>70</v>
      </c>
    </row>
    <row r="82" spans="1:8" s="588" customFormat="1" ht="12.95" customHeight="1" x14ac:dyDescent="0.2">
      <c r="A82" s="689">
        <f t="shared" si="4"/>
        <v>65</v>
      </c>
      <c r="B82" s="738" t="s">
        <v>2077</v>
      </c>
      <c r="C82" s="739">
        <v>0</v>
      </c>
      <c r="D82" s="758">
        <v>145.72999999999999</v>
      </c>
      <c r="E82" s="758">
        <v>145.726</v>
      </c>
      <c r="F82" s="629">
        <f t="shared" si="3"/>
        <v>99.997255197968855</v>
      </c>
      <c r="G82" s="692" t="s">
        <v>1600</v>
      </c>
      <c r="H82" s="691" t="s">
        <v>70</v>
      </c>
    </row>
    <row r="83" spans="1:8" s="588" customFormat="1" ht="34.5" customHeight="1" x14ac:dyDescent="0.2">
      <c r="A83" s="689">
        <f t="shared" si="4"/>
        <v>66</v>
      </c>
      <c r="B83" s="738" t="s">
        <v>2078</v>
      </c>
      <c r="C83" s="739">
        <v>0</v>
      </c>
      <c r="D83" s="758">
        <v>1309.6400000000001</v>
      </c>
      <c r="E83" s="758">
        <v>1309.6440000000002</v>
      </c>
      <c r="F83" s="629">
        <f t="shared" si="3"/>
        <v>100.00030542744571</v>
      </c>
      <c r="G83" s="692" t="s">
        <v>1600</v>
      </c>
      <c r="H83" s="691" t="s">
        <v>70</v>
      </c>
    </row>
    <row r="84" spans="1:8" s="588" customFormat="1" ht="12.95" customHeight="1" x14ac:dyDescent="0.2">
      <c r="A84" s="689">
        <f t="shared" si="4"/>
        <v>67</v>
      </c>
      <c r="B84" s="738" t="s">
        <v>2034</v>
      </c>
      <c r="C84" s="739">
        <v>0</v>
      </c>
      <c r="D84" s="758">
        <v>2127.0500000000002</v>
      </c>
      <c r="E84" s="758">
        <v>2127.0443300000002</v>
      </c>
      <c r="F84" s="629">
        <f t="shared" si="3"/>
        <v>99.999733433628734</v>
      </c>
      <c r="G84" s="740" t="s">
        <v>1572</v>
      </c>
      <c r="H84" s="691" t="s">
        <v>70</v>
      </c>
    </row>
    <row r="85" spans="1:8" s="588" customFormat="1" ht="12.95" customHeight="1" x14ac:dyDescent="0.2">
      <c r="A85" s="689">
        <f t="shared" si="4"/>
        <v>68</v>
      </c>
      <c r="B85" s="738" t="s">
        <v>2079</v>
      </c>
      <c r="C85" s="739">
        <v>0</v>
      </c>
      <c r="D85" s="758">
        <v>825.6</v>
      </c>
      <c r="E85" s="758">
        <v>825.6</v>
      </c>
      <c r="F85" s="629">
        <f t="shared" si="3"/>
        <v>100</v>
      </c>
      <c r="G85" s="740" t="s">
        <v>1572</v>
      </c>
      <c r="H85" s="691" t="s">
        <v>70</v>
      </c>
    </row>
    <row r="86" spans="1:8" s="588" customFormat="1" ht="12.95" customHeight="1" x14ac:dyDescent="0.2">
      <c r="A86" s="689">
        <f t="shared" si="4"/>
        <v>69</v>
      </c>
      <c r="B86" s="738" t="s">
        <v>2036</v>
      </c>
      <c r="C86" s="739">
        <v>0</v>
      </c>
      <c r="D86" s="758">
        <v>9584.44</v>
      </c>
      <c r="E86" s="758">
        <v>9584.4377199999981</v>
      </c>
      <c r="F86" s="629">
        <f t="shared" si="3"/>
        <v>99.999976211442686</v>
      </c>
      <c r="G86" s="740" t="s">
        <v>1572</v>
      </c>
      <c r="H86" s="691" t="s">
        <v>70</v>
      </c>
    </row>
    <row r="87" spans="1:8" s="588" customFormat="1" ht="12.95" customHeight="1" x14ac:dyDescent="0.2">
      <c r="A87" s="689">
        <f t="shared" si="4"/>
        <v>70</v>
      </c>
      <c r="B87" s="738" t="s">
        <v>2037</v>
      </c>
      <c r="C87" s="739">
        <v>0</v>
      </c>
      <c r="D87" s="758">
        <v>231.04000000000002</v>
      </c>
      <c r="E87" s="758">
        <v>231.04000000000002</v>
      </c>
      <c r="F87" s="629">
        <f t="shared" si="3"/>
        <v>100</v>
      </c>
      <c r="G87" s="740" t="s">
        <v>1572</v>
      </c>
      <c r="H87" s="691" t="s">
        <v>70</v>
      </c>
    </row>
    <row r="88" spans="1:8" s="588" customFormat="1" ht="24" customHeight="1" x14ac:dyDescent="0.2">
      <c r="A88" s="689">
        <f t="shared" si="4"/>
        <v>71</v>
      </c>
      <c r="B88" s="738" t="s">
        <v>2039</v>
      </c>
      <c r="C88" s="739">
        <v>0</v>
      </c>
      <c r="D88" s="758">
        <v>16282.65</v>
      </c>
      <c r="E88" s="758">
        <v>16282.65</v>
      </c>
      <c r="F88" s="629">
        <f t="shared" si="3"/>
        <v>100</v>
      </c>
      <c r="G88" s="692" t="s">
        <v>1600</v>
      </c>
      <c r="H88" s="691" t="s">
        <v>70</v>
      </c>
    </row>
    <row r="89" spans="1:8" s="588" customFormat="1" ht="12.95" customHeight="1" x14ac:dyDescent="0.2">
      <c r="A89" s="689">
        <f t="shared" si="4"/>
        <v>72</v>
      </c>
      <c r="B89" s="738" t="s">
        <v>2040</v>
      </c>
      <c r="C89" s="739">
        <v>0</v>
      </c>
      <c r="D89" s="758">
        <v>50.5</v>
      </c>
      <c r="E89" s="758">
        <v>50.495999999999995</v>
      </c>
      <c r="F89" s="629">
        <f t="shared" si="3"/>
        <v>99.992079207920781</v>
      </c>
      <c r="G89" s="740" t="s">
        <v>1572</v>
      </c>
      <c r="H89" s="691" t="s">
        <v>70</v>
      </c>
    </row>
    <row r="90" spans="1:8" s="588" customFormat="1" ht="12.95" customHeight="1" x14ac:dyDescent="0.2">
      <c r="A90" s="689">
        <f t="shared" si="4"/>
        <v>73</v>
      </c>
      <c r="B90" s="738" t="s">
        <v>2041</v>
      </c>
      <c r="C90" s="739">
        <v>0</v>
      </c>
      <c r="D90" s="758">
        <v>245</v>
      </c>
      <c r="E90" s="758">
        <v>245</v>
      </c>
      <c r="F90" s="629">
        <f t="shared" si="3"/>
        <v>100</v>
      </c>
      <c r="G90" s="740" t="s">
        <v>1572</v>
      </c>
      <c r="H90" s="691" t="s">
        <v>70</v>
      </c>
    </row>
    <row r="91" spans="1:8" s="588" customFormat="1" ht="24" customHeight="1" x14ac:dyDescent="0.2">
      <c r="A91" s="689">
        <f t="shared" si="4"/>
        <v>74</v>
      </c>
      <c r="B91" s="738" t="s">
        <v>2042</v>
      </c>
      <c r="C91" s="739">
        <v>0</v>
      </c>
      <c r="D91" s="758">
        <v>298.16000000000003</v>
      </c>
      <c r="E91" s="758">
        <v>298.16025999999999</v>
      </c>
      <c r="F91" s="634">
        <f t="shared" si="3"/>
        <v>100.00008720150252</v>
      </c>
      <c r="G91" s="692" t="s">
        <v>1600</v>
      </c>
      <c r="H91" s="691" t="s">
        <v>70</v>
      </c>
    </row>
    <row r="92" spans="1:8" s="588" customFormat="1" ht="12.95" customHeight="1" x14ac:dyDescent="0.2">
      <c r="A92" s="689">
        <f t="shared" si="4"/>
        <v>75</v>
      </c>
      <c r="B92" s="738" t="s">
        <v>2043</v>
      </c>
      <c r="C92" s="739">
        <v>0</v>
      </c>
      <c r="D92" s="758">
        <v>13.92</v>
      </c>
      <c r="E92" s="758">
        <v>13.919</v>
      </c>
      <c r="F92" s="629">
        <f t="shared" si="3"/>
        <v>99.992816091954026</v>
      </c>
      <c r="G92" s="740" t="s">
        <v>1572</v>
      </c>
      <c r="H92" s="691" t="s">
        <v>70</v>
      </c>
    </row>
    <row r="93" spans="1:8" s="588" customFormat="1" ht="24" customHeight="1" x14ac:dyDescent="0.2">
      <c r="A93" s="689">
        <f t="shared" si="4"/>
        <v>76</v>
      </c>
      <c r="B93" s="738" t="s">
        <v>2044</v>
      </c>
      <c r="C93" s="739">
        <v>0</v>
      </c>
      <c r="D93" s="758">
        <v>48827.34</v>
      </c>
      <c r="E93" s="758">
        <v>48827.337429999992</v>
      </c>
      <c r="F93" s="629">
        <f t="shared" si="3"/>
        <v>99.999994736555379</v>
      </c>
      <c r="G93" s="692" t="s">
        <v>1600</v>
      </c>
      <c r="H93" s="691" t="s">
        <v>70</v>
      </c>
    </row>
    <row r="94" spans="1:8" s="588" customFormat="1" ht="24" customHeight="1" x14ac:dyDescent="0.2">
      <c r="A94" s="689">
        <f t="shared" si="4"/>
        <v>77</v>
      </c>
      <c r="B94" s="738" t="s">
        <v>2045</v>
      </c>
      <c r="C94" s="739">
        <v>0</v>
      </c>
      <c r="D94" s="758">
        <v>24067.1</v>
      </c>
      <c r="E94" s="758">
        <v>24067.099000000002</v>
      </c>
      <c r="F94" s="629">
        <f t="shared" si="3"/>
        <v>99.999995844950178</v>
      </c>
      <c r="G94" s="740" t="s">
        <v>1572</v>
      </c>
      <c r="H94" s="691" t="s">
        <v>70</v>
      </c>
    </row>
    <row r="95" spans="1:8" s="588" customFormat="1" ht="12.95" customHeight="1" x14ac:dyDescent="0.2">
      <c r="A95" s="689">
        <f t="shared" si="4"/>
        <v>78</v>
      </c>
      <c r="B95" s="738" t="s">
        <v>2080</v>
      </c>
      <c r="C95" s="739">
        <v>0</v>
      </c>
      <c r="D95" s="758">
        <v>357.6</v>
      </c>
      <c r="E95" s="758">
        <v>357.6</v>
      </c>
      <c r="F95" s="629">
        <f t="shared" si="3"/>
        <v>100</v>
      </c>
      <c r="G95" s="740" t="s">
        <v>1572</v>
      </c>
      <c r="H95" s="691" t="s">
        <v>70</v>
      </c>
    </row>
    <row r="96" spans="1:8" s="588" customFormat="1" ht="12.95" customHeight="1" x14ac:dyDescent="0.2">
      <c r="A96" s="689">
        <f t="shared" si="4"/>
        <v>79</v>
      </c>
      <c r="B96" s="738" t="s">
        <v>2081</v>
      </c>
      <c r="C96" s="739">
        <v>0</v>
      </c>
      <c r="D96" s="758">
        <v>115.50999999999999</v>
      </c>
      <c r="E96" s="758">
        <v>115.50600000000001</v>
      </c>
      <c r="F96" s="629">
        <f t="shared" si="3"/>
        <v>99.996537096355311</v>
      </c>
      <c r="G96" s="740" t="s">
        <v>1572</v>
      </c>
      <c r="H96" s="691" t="s">
        <v>70</v>
      </c>
    </row>
    <row r="97" spans="1:9" s="588" customFormat="1" ht="12.95" customHeight="1" x14ac:dyDescent="0.2">
      <c r="A97" s="689">
        <f t="shared" si="4"/>
        <v>80</v>
      </c>
      <c r="B97" s="738" t="s">
        <v>2047</v>
      </c>
      <c r="C97" s="739">
        <v>0</v>
      </c>
      <c r="D97" s="758">
        <v>2236.35</v>
      </c>
      <c r="E97" s="758">
        <v>2236.3470000000002</v>
      </c>
      <c r="F97" s="629">
        <f t="shared" si="3"/>
        <v>99.999865852840571</v>
      </c>
      <c r="G97" s="740" t="s">
        <v>1572</v>
      </c>
      <c r="H97" s="691" t="s">
        <v>70</v>
      </c>
    </row>
    <row r="98" spans="1:9" s="588" customFormat="1" ht="24" customHeight="1" x14ac:dyDescent="0.2">
      <c r="A98" s="689">
        <f t="shared" si="4"/>
        <v>81</v>
      </c>
      <c r="B98" s="738" t="s">
        <v>2082</v>
      </c>
      <c r="C98" s="739">
        <v>0</v>
      </c>
      <c r="D98" s="758">
        <v>176.21</v>
      </c>
      <c r="E98" s="758">
        <v>176.208</v>
      </c>
      <c r="F98" s="629">
        <f t="shared" si="3"/>
        <v>99.998864990636179</v>
      </c>
      <c r="G98" s="740" t="s">
        <v>1572</v>
      </c>
      <c r="H98" s="691" t="s">
        <v>70</v>
      </c>
    </row>
    <row r="99" spans="1:9" s="588" customFormat="1" ht="12.95" customHeight="1" x14ac:dyDescent="0.2">
      <c r="A99" s="689">
        <f t="shared" si="4"/>
        <v>82</v>
      </c>
      <c r="B99" s="738" t="s">
        <v>2083</v>
      </c>
      <c r="C99" s="739">
        <v>0</v>
      </c>
      <c r="D99" s="758">
        <v>4563577.72</v>
      </c>
      <c r="E99" s="758">
        <v>4563577.7259999989</v>
      </c>
      <c r="F99" s="629">
        <f t="shared" si="3"/>
        <v>100.00000013147576</v>
      </c>
      <c r="G99" s="740" t="s">
        <v>1572</v>
      </c>
      <c r="H99" s="691" t="s">
        <v>70</v>
      </c>
    </row>
    <row r="100" spans="1:9" s="588" customFormat="1" ht="12.95" customHeight="1" x14ac:dyDescent="0.2">
      <c r="A100" s="689">
        <f t="shared" si="4"/>
        <v>83</v>
      </c>
      <c r="B100" s="738" t="s">
        <v>2084</v>
      </c>
      <c r="C100" s="739">
        <v>0</v>
      </c>
      <c r="D100" s="758">
        <v>18954.939999999999</v>
      </c>
      <c r="E100" s="758">
        <v>18954.939999999999</v>
      </c>
      <c r="F100" s="629">
        <f t="shared" si="3"/>
        <v>100</v>
      </c>
      <c r="G100" s="740" t="s">
        <v>1572</v>
      </c>
      <c r="H100" s="691" t="s">
        <v>70</v>
      </c>
      <c r="I100" s="586"/>
    </row>
    <row r="101" spans="1:9" s="588" customFormat="1" ht="13.5" customHeight="1" thickBot="1" x14ac:dyDescent="0.25">
      <c r="A101" s="1176" t="s">
        <v>463</v>
      </c>
      <c r="B101" s="1177"/>
      <c r="C101" s="648">
        <f>SUM(C68:C100)</f>
        <v>811848</v>
      </c>
      <c r="D101" s="715">
        <f>SUM(D68:D100)</f>
        <v>5495936.8499999996</v>
      </c>
      <c r="E101" s="715">
        <f>SUM(E68:E100)</f>
        <v>5495936.829309999</v>
      </c>
      <c r="F101" s="649">
        <f t="shared" si="3"/>
        <v>99.999999623540063</v>
      </c>
      <c r="G101" s="650"/>
      <c r="H101" s="697"/>
    </row>
    <row r="102" spans="1:9" s="472" customFormat="1" ht="18" customHeight="1" thickBot="1" x14ac:dyDescent="0.2">
      <c r="A102" s="685" t="s">
        <v>1722</v>
      </c>
      <c r="B102" s="652"/>
      <c r="C102" s="654"/>
      <c r="D102" s="654"/>
      <c r="E102" s="654"/>
      <c r="F102" s="616"/>
      <c r="G102" s="617"/>
      <c r="H102" s="730"/>
    </row>
    <row r="103" spans="1:9" s="588" customFormat="1" ht="142.5" customHeight="1" x14ac:dyDescent="0.2">
      <c r="A103" s="731">
        <f>A100+1</f>
        <v>84</v>
      </c>
      <c r="B103" s="736" t="s">
        <v>2085</v>
      </c>
      <c r="C103" s="714">
        <v>0</v>
      </c>
      <c r="D103" s="714">
        <v>42900</v>
      </c>
      <c r="E103" s="714">
        <v>7669</v>
      </c>
      <c r="F103" s="629">
        <f>E103/D103*100</f>
        <v>17.876456876456874</v>
      </c>
      <c r="G103" s="675" t="s">
        <v>1578</v>
      </c>
      <c r="H103" s="745" t="s">
        <v>2086</v>
      </c>
    </row>
    <row r="104" spans="1:9" s="588" customFormat="1" ht="13.5" customHeight="1" thickBot="1" x14ac:dyDescent="0.25">
      <c r="A104" s="1176" t="s">
        <v>463</v>
      </c>
      <c r="B104" s="1177"/>
      <c r="C104" s="648">
        <f>SUM(C103:C103)</f>
        <v>0</v>
      </c>
      <c r="D104" s="648">
        <f>SUM(D103:D103)</f>
        <v>42900</v>
      </c>
      <c r="E104" s="648">
        <f>SUM(E103:E103)</f>
        <v>7669</v>
      </c>
      <c r="F104" s="672">
        <f>E104/D104*100</f>
        <v>17.876456876456874</v>
      </c>
      <c r="G104" s="650"/>
      <c r="H104" s="697"/>
    </row>
    <row r="105" spans="1:9" ht="18" customHeight="1" thickBot="1" x14ac:dyDescent="0.2">
      <c r="A105" s="698" t="s">
        <v>1621</v>
      </c>
      <c r="B105" s="662"/>
      <c r="C105" s="663"/>
      <c r="D105" s="663"/>
      <c r="E105" s="664"/>
      <c r="F105" s="665"/>
      <c r="G105" s="699"/>
      <c r="H105" s="700"/>
    </row>
    <row r="106" spans="1:9" s="588" customFormat="1" ht="45" customHeight="1" x14ac:dyDescent="0.2">
      <c r="A106" s="731">
        <f>A103+1</f>
        <v>85</v>
      </c>
      <c r="B106" s="738" t="s">
        <v>1171</v>
      </c>
      <c r="C106" s="739">
        <v>0</v>
      </c>
      <c r="D106" s="739">
        <v>11000</v>
      </c>
      <c r="E106" s="739">
        <v>18</v>
      </c>
      <c r="F106" s="629">
        <f t="shared" ref="F106:F169" si="5">E106/D106*100</f>
        <v>0.16363636363636364</v>
      </c>
      <c r="G106" s="675" t="s">
        <v>1578</v>
      </c>
      <c r="H106" s="742" t="s">
        <v>2087</v>
      </c>
    </row>
    <row r="107" spans="1:9" s="588" customFormat="1" ht="45" customHeight="1" x14ac:dyDescent="0.2">
      <c r="A107" s="689">
        <f t="shared" ref="A107:A170" si="6">A106+1</f>
        <v>86</v>
      </c>
      <c r="B107" s="738" t="s">
        <v>2088</v>
      </c>
      <c r="C107" s="739">
        <v>0</v>
      </c>
      <c r="D107" s="739">
        <v>200</v>
      </c>
      <c r="E107" s="739">
        <v>0</v>
      </c>
      <c r="F107" s="634">
        <f t="shared" si="5"/>
        <v>0</v>
      </c>
      <c r="G107" s="669" t="s">
        <v>1578</v>
      </c>
      <c r="H107" s="691" t="s">
        <v>2089</v>
      </c>
    </row>
    <row r="108" spans="1:9" s="588" customFormat="1" ht="99" customHeight="1" x14ac:dyDescent="0.2">
      <c r="A108" s="689">
        <f t="shared" si="6"/>
        <v>87</v>
      </c>
      <c r="B108" s="738" t="s">
        <v>1175</v>
      </c>
      <c r="C108" s="739">
        <v>0</v>
      </c>
      <c r="D108" s="739">
        <v>1627.45</v>
      </c>
      <c r="E108" s="739">
        <v>467.18099999999998</v>
      </c>
      <c r="F108" s="634">
        <f t="shared" si="5"/>
        <v>28.706319702602229</v>
      </c>
      <c r="G108" s="669" t="s">
        <v>1578</v>
      </c>
      <c r="H108" s="691" t="s">
        <v>2090</v>
      </c>
    </row>
    <row r="109" spans="1:9" s="588" customFormat="1" ht="67.5" customHeight="1" x14ac:dyDescent="0.2">
      <c r="A109" s="689">
        <f t="shared" si="6"/>
        <v>88</v>
      </c>
      <c r="B109" s="738" t="s">
        <v>1176</v>
      </c>
      <c r="C109" s="739">
        <v>3000</v>
      </c>
      <c r="D109" s="739">
        <v>2729.5</v>
      </c>
      <c r="E109" s="739">
        <v>1437.9</v>
      </c>
      <c r="F109" s="629">
        <f t="shared" si="5"/>
        <v>52.67997801795201</v>
      </c>
      <c r="G109" s="675" t="s">
        <v>1578</v>
      </c>
      <c r="H109" s="690" t="s">
        <v>2091</v>
      </c>
    </row>
    <row r="110" spans="1:9" s="588" customFormat="1" ht="89.45" customHeight="1" x14ac:dyDescent="0.2">
      <c r="A110" s="689">
        <f t="shared" si="6"/>
        <v>89</v>
      </c>
      <c r="B110" s="738" t="s">
        <v>1177</v>
      </c>
      <c r="C110" s="739">
        <v>22396</v>
      </c>
      <c r="D110" s="739">
        <v>25399.1</v>
      </c>
      <c r="E110" s="739">
        <v>8742.8109100000001</v>
      </c>
      <c r="F110" s="629">
        <f t="shared" si="5"/>
        <v>34.421735061478557</v>
      </c>
      <c r="G110" s="675" t="s">
        <v>1578</v>
      </c>
      <c r="H110" s="742" t="s">
        <v>2092</v>
      </c>
    </row>
    <row r="111" spans="1:9" s="588" customFormat="1" ht="57" customHeight="1" x14ac:dyDescent="0.2">
      <c r="A111" s="689">
        <f t="shared" si="6"/>
        <v>90</v>
      </c>
      <c r="B111" s="738" t="s">
        <v>1178</v>
      </c>
      <c r="C111" s="739">
        <v>8000</v>
      </c>
      <c r="D111" s="739">
        <v>7718.32</v>
      </c>
      <c r="E111" s="739">
        <v>6175.8781500000005</v>
      </c>
      <c r="F111" s="629">
        <f t="shared" si="5"/>
        <v>80.015834404378154</v>
      </c>
      <c r="G111" s="675" t="s">
        <v>1578</v>
      </c>
      <c r="H111" s="742" t="s">
        <v>2093</v>
      </c>
    </row>
    <row r="112" spans="1:9" s="588" customFormat="1" ht="24" customHeight="1" x14ac:dyDescent="0.2">
      <c r="A112" s="689">
        <f t="shared" si="6"/>
        <v>91</v>
      </c>
      <c r="B112" s="738" t="s">
        <v>1179</v>
      </c>
      <c r="C112" s="739">
        <v>2100</v>
      </c>
      <c r="D112" s="739">
        <v>3400</v>
      </c>
      <c r="E112" s="739">
        <v>3400</v>
      </c>
      <c r="F112" s="629">
        <f t="shared" si="5"/>
        <v>100</v>
      </c>
      <c r="G112" s="669" t="s">
        <v>1600</v>
      </c>
      <c r="H112" s="691" t="s">
        <v>70</v>
      </c>
    </row>
    <row r="113" spans="1:9" s="588" customFormat="1" ht="34.5" customHeight="1" x14ac:dyDescent="0.2">
      <c r="A113" s="689">
        <f t="shared" si="6"/>
        <v>92</v>
      </c>
      <c r="B113" s="738" t="s">
        <v>1180</v>
      </c>
      <c r="C113" s="739">
        <v>0</v>
      </c>
      <c r="D113" s="739">
        <v>1349.43</v>
      </c>
      <c r="E113" s="739">
        <v>1349.4260000000002</v>
      </c>
      <c r="F113" s="629">
        <f t="shared" si="5"/>
        <v>99.99970357854798</v>
      </c>
      <c r="G113" s="669" t="s">
        <v>1600</v>
      </c>
      <c r="H113" s="691" t="s">
        <v>70</v>
      </c>
    </row>
    <row r="114" spans="1:9" s="588" customFormat="1" ht="34.5" customHeight="1" x14ac:dyDescent="0.2">
      <c r="A114" s="689">
        <f t="shared" si="6"/>
        <v>93</v>
      </c>
      <c r="B114" s="738" t="s">
        <v>1182</v>
      </c>
      <c r="C114" s="739">
        <v>0</v>
      </c>
      <c r="D114" s="739">
        <v>686.7</v>
      </c>
      <c r="E114" s="739">
        <v>686.69677999999999</v>
      </c>
      <c r="F114" s="629">
        <f t="shared" si="5"/>
        <v>99.99953109072375</v>
      </c>
      <c r="G114" s="669" t="s">
        <v>1600</v>
      </c>
      <c r="H114" s="691" t="s">
        <v>70</v>
      </c>
    </row>
    <row r="115" spans="1:9" s="588" customFormat="1" ht="78" customHeight="1" x14ac:dyDescent="0.2">
      <c r="A115" s="689">
        <f t="shared" si="6"/>
        <v>94</v>
      </c>
      <c r="B115" s="738" t="s">
        <v>1183</v>
      </c>
      <c r="C115" s="739">
        <v>5000</v>
      </c>
      <c r="D115" s="739">
        <v>2200</v>
      </c>
      <c r="E115" s="739">
        <v>976.84299999999996</v>
      </c>
      <c r="F115" s="629">
        <f t="shared" si="5"/>
        <v>44.401954545454544</v>
      </c>
      <c r="G115" s="669" t="s">
        <v>1578</v>
      </c>
      <c r="H115" s="742" t="s">
        <v>2094</v>
      </c>
    </row>
    <row r="116" spans="1:9" s="588" customFormat="1" ht="73.5" x14ac:dyDescent="0.2">
      <c r="A116" s="689">
        <f t="shared" si="6"/>
        <v>95</v>
      </c>
      <c r="B116" s="738" t="s">
        <v>1184</v>
      </c>
      <c r="C116" s="739">
        <v>45366</v>
      </c>
      <c r="D116" s="739">
        <v>59756.130000000005</v>
      </c>
      <c r="E116" s="739">
        <v>44665.292110000002</v>
      </c>
      <c r="F116" s="629">
        <f t="shared" si="5"/>
        <v>74.745958464847035</v>
      </c>
      <c r="G116" s="669" t="s">
        <v>1578</v>
      </c>
      <c r="H116" s="742" t="s">
        <v>2095</v>
      </c>
      <c r="I116" s="586"/>
    </row>
    <row r="117" spans="1:9" s="588" customFormat="1" ht="24" customHeight="1" x14ac:dyDescent="0.2">
      <c r="A117" s="689">
        <f t="shared" si="6"/>
        <v>96</v>
      </c>
      <c r="B117" s="738" t="s">
        <v>1185</v>
      </c>
      <c r="C117" s="739">
        <v>0</v>
      </c>
      <c r="D117" s="739">
        <v>582.70000000000005</v>
      </c>
      <c r="E117" s="739">
        <v>582.70299999999997</v>
      </c>
      <c r="F117" s="629">
        <f t="shared" si="5"/>
        <v>100.00051484468851</v>
      </c>
      <c r="G117" s="670" t="s">
        <v>2096</v>
      </c>
      <c r="H117" s="691" t="s">
        <v>70</v>
      </c>
    </row>
    <row r="118" spans="1:9" s="588" customFormat="1" ht="120" customHeight="1" x14ac:dyDescent="0.2">
      <c r="A118" s="689">
        <f t="shared" si="6"/>
        <v>97</v>
      </c>
      <c r="B118" s="738" t="s">
        <v>1553</v>
      </c>
      <c r="C118" s="739">
        <v>6477</v>
      </c>
      <c r="D118" s="739">
        <v>7203.2</v>
      </c>
      <c r="E118" s="739">
        <v>1796.729</v>
      </c>
      <c r="F118" s="629">
        <f t="shared" si="5"/>
        <v>24.943483451799199</v>
      </c>
      <c r="G118" s="670" t="s">
        <v>1578</v>
      </c>
      <c r="H118" s="742" t="s">
        <v>2097</v>
      </c>
    </row>
    <row r="119" spans="1:9" s="588" customFormat="1" ht="21" x14ac:dyDescent="0.2">
      <c r="A119" s="689">
        <f t="shared" si="6"/>
        <v>98</v>
      </c>
      <c r="B119" s="738" t="s">
        <v>2098</v>
      </c>
      <c r="C119" s="739">
        <v>0</v>
      </c>
      <c r="D119" s="739">
        <v>1135.21</v>
      </c>
      <c r="E119" s="739">
        <v>1135.2011399999999</v>
      </c>
      <c r="F119" s="629">
        <f t="shared" si="5"/>
        <v>99.999219527664479</v>
      </c>
      <c r="G119" s="670" t="s">
        <v>1600</v>
      </c>
      <c r="H119" s="691" t="s">
        <v>70</v>
      </c>
    </row>
    <row r="120" spans="1:9" s="588" customFormat="1" ht="89.45" customHeight="1" x14ac:dyDescent="0.2">
      <c r="A120" s="689">
        <f t="shared" si="6"/>
        <v>99</v>
      </c>
      <c r="B120" s="738" t="s">
        <v>1187</v>
      </c>
      <c r="C120" s="739">
        <v>21543</v>
      </c>
      <c r="D120" s="739">
        <v>21543</v>
      </c>
      <c r="E120" s="739">
        <v>438.63396999999998</v>
      </c>
      <c r="F120" s="629">
        <f t="shared" si="5"/>
        <v>2.0360858283433134</v>
      </c>
      <c r="G120" s="670" t="s">
        <v>1578</v>
      </c>
      <c r="H120" s="742" t="s">
        <v>2099</v>
      </c>
    </row>
    <row r="121" spans="1:9" s="588" customFormat="1" ht="120" customHeight="1" x14ac:dyDescent="0.2">
      <c r="A121" s="689">
        <f t="shared" si="6"/>
        <v>100</v>
      </c>
      <c r="B121" s="738" t="s">
        <v>2100</v>
      </c>
      <c r="C121" s="739">
        <v>16450</v>
      </c>
      <c r="D121" s="739">
        <v>16757.330000000002</v>
      </c>
      <c r="E121" s="739">
        <v>8732.0619299999998</v>
      </c>
      <c r="F121" s="629">
        <f t="shared" si="5"/>
        <v>52.108909533917391</v>
      </c>
      <c r="G121" s="670" t="s">
        <v>1578</v>
      </c>
      <c r="H121" s="742" t="s">
        <v>2101</v>
      </c>
    </row>
    <row r="122" spans="1:9" s="588" customFormat="1" ht="67.5" customHeight="1" x14ac:dyDescent="0.2">
      <c r="A122" s="689">
        <f t="shared" si="6"/>
        <v>101</v>
      </c>
      <c r="B122" s="738" t="s">
        <v>1188</v>
      </c>
      <c r="C122" s="739">
        <v>11118</v>
      </c>
      <c r="D122" s="739">
        <v>11205.1</v>
      </c>
      <c r="E122" s="739">
        <v>5958.4906700000001</v>
      </c>
      <c r="F122" s="634">
        <f t="shared" si="5"/>
        <v>53.176595211109223</v>
      </c>
      <c r="G122" s="670" t="s">
        <v>1578</v>
      </c>
      <c r="H122" s="742" t="s">
        <v>2102</v>
      </c>
    </row>
    <row r="123" spans="1:9" s="588" customFormat="1" ht="31.5" x14ac:dyDescent="0.2">
      <c r="A123" s="689">
        <f t="shared" si="6"/>
        <v>102</v>
      </c>
      <c r="B123" s="738" t="s">
        <v>1189</v>
      </c>
      <c r="C123" s="739">
        <v>6500</v>
      </c>
      <c r="D123" s="739">
        <v>8900</v>
      </c>
      <c r="E123" s="739">
        <v>8900</v>
      </c>
      <c r="F123" s="629">
        <f t="shared" si="5"/>
        <v>100</v>
      </c>
      <c r="G123" s="669" t="s">
        <v>1600</v>
      </c>
      <c r="H123" s="690" t="s">
        <v>70</v>
      </c>
    </row>
    <row r="124" spans="1:9" s="588" customFormat="1" ht="57" customHeight="1" x14ac:dyDescent="0.2">
      <c r="A124" s="689">
        <f t="shared" si="6"/>
        <v>103</v>
      </c>
      <c r="B124" s="738" t="s">
        <v>1190</v>
      </c>
      <c r="C124" s="739">
        <v>2000</v>
      </c>
      <c r="D124" s="739">
        <v>2000</v>
      </c>
      <c r="E124" s="739">
        <v>823.83735000000001</v>
      </c>
      <c r="F124" s="629">
        <f t="shared" si="5"/>
        <v>41.191867500000001</v>
      </c>
      <c r="G124" s="670" t="s">
        <v>1578</v>
      </c>
      <c r="H124" s="742" t="s">
        <v>2103</v>
      </c>
    </row>
    <row r="125" spans="1:9" s="588" customFormat="1" ht="34.5" customHeight="1" x14ac:dyDescent="0.2">
      <c r="A125" s="689">
        <f t="shared" si="6"/>
        <v>104</v>
      </c>
      <c r="B125" s="738" t="s">
        <v>1191</v>
      </c>
      <c r="C125" s="739">
        <v>0</v>
      </c>
      <c r="D125" s="739">
        <v>3484.58</v>
      </c>
      <c r="E125" s="739">
        <v>3484.578</v>
      </c>
      <c r="F125" s="629">
        <f t="shared" si="5"/>
        <v>99.999942604273684</v>
      </c>
      <c r="G125" s="669" t="s">
        <v>1600</v>
      </c>
      <c r="H125" s="691" t="s">
        <v>70</v>
      </c>
    </row>
    <row r="126" spans="1:9" s="588" customFormat="1" ht="24" customHeight="1" x14ac:dyDescent="0.2">
      <c r="A126" s="689">
        <f t="shared" si="6"/>
        <v>105</v>
      </c>
      <c r="B126" s="738" t="s">
        <v>1192</v>
      </c>
      <c r="C126" s="739">
        <v>3800</v>
      </c>
      <c r="D126" s="739">
        <v>3044.82</v>
      </c>
      <c r="E126" s="739">
        <v>3018.1048700000001</v>
      </c>
      <c r="F126" s="629">
        <f t="shared" si="5"/>
        <v>99.122603963452676</v>
      </c>
      <c r="G126" s="669" t="s">
        <v>1578</v>
      </c>
      <c r="H126" s="691" t="s">
        <v>70</v>
      </c>
    </row>
    <row r="127" spans="1:9" s="588" customFormat="1" ht="132" customHeight="1" x14ac:dyDescent="0.2">
      <c r="A127" s="689">
        <f t="shared" si="6"/>
        <v>106</v>
      </c>
      <c r="B127" s="738" t="s">
        <v>1193</v>
      </c>
      <c r="C127" s="739">
        <v>0</v>
      </c>
      <c r="D127" s="739">
        <v>591.97</v>
      </c>
      <c r="E127" s="739">
        <v>334.87392999999997</v>
      </c>
      <c r="F127" s="629">
        <f t="shared" si="5"/>
        <v>56.569408922749453</v>
      </c>
      <c r="G127" s="669" t="s">
        <v>1578</v>
      </c>
      <c r="H127" s="742" t="s">
        <v>2104</v>
      </c>
    </row>
    <row r="128" spans="1:9" s="588" customFormat="1" ht="24" customHeight="1" x14ac:dyDescent="0.2">
      <c r="A128" s="689">
        <f t="shared" si="6"/>
        <v>107</v>
      </c>
      <c r="B128" s="738" t="s">
        <v>1194</v>
      </c>
      <c r="C128" s="739">
        <v>3700</v>
      </c>
      <c r="D128" s="739">
        <v>3700</v>
      </c>
      <c r="E128" s="739">
        <v>3700</v>
      </c>
      <c r="F128" s="629">
        <f t="shared" si="5"/>
        <v>100</v>
      </c>
      <c r="G128" s="669" t="s">
        <v>1600</v>
      </c>
      <c r="H128" s="691" t="s">
        <v>70</v>
      </c>
    </row>
    <row r="129" spans="1:9" s="588" customFormat="1" ht="24" customHeight="1" x14ac:dyDescent="0.2">
      <c r="A129" s="689">
        <f t="shared" si="6"/>
        <v>108</v>
      </c>
      <c r="B129" s="738" t="s">
        <v>1195</v>
      </c>
      <c r="C129" s="739">
        <v>0</v>
      </c>
      <c r="D129" s="739">
        <v>475</v>
      </c>
      <c r="E129" s="739">
        <v>475</v>
      </c>
      <c r="F129" s="629">
        <f t="shared" si="5"/>
        <v>100</v>
      </c>
      <c r="G129" s="669" t="s">
        <v>1600</v>
      </c>
      <c r="H129" s="691" t="s">
        <v>70</v>
      </c>
    </row>
    <row r="130" spans="1:9" s="588" customFormat="1" ht="34.5" customHeight="1" x14ac:dyDescent="0.2">
      <c r="A130" s="689">
        <f t="shared" si="6"/>
        <v>109</v>
      </c>
      <c r="B130" s="738" t="s">
        <v>1196</v>
      </c>
      <c r="C130" s="739">
        <v>0</v>
      </c>
      <c r="D130" s="739">
        <v>1700</v>
      </c>
      <c r="E130" s="739">
        <v>1700</v>
      </c>
      <c r="F130" s="629">
        <f t="shared" si="5"/>
        <v>100</v>
      </c>
      <c r="G130" s="669" t="s">
        <v>1600</v>
      </c>
      <c r="H130" s="691" t="s">
        <v>70</v>
      </c>
    </row>
    <row r="131" spans="1:9" s="588" customFormat="1" ht="111" customHeight="1" x14ac:dyDescent="0.2">
      <c r="A131" s="689">
        <f t="shared" si="6"/>
        <v>110</v>
      </c>
      <c r="B131" s="738" t="s">
        <v>1197</v>
      </c>
      <c r="C131" s="739">
        <v>6570</v>
      </c>
      <c r="D131" s="739">
        <v>19090</v>
      </c>
      <c r="E131" s="739">
        <v>12586.785609999999</v>
      </c>
      <c r="F131" s="629">
        <f t="shared" si="5"/>
        <v>65.933921477213204</v>
      </c>
      <c r="G131" s="669" t="s">
        <v>1578</v>
      </c>
      <c r="H131" s="742" t="s">
        <v>2105</v>
      </c>
    </row>
    <row r="132" spans="1:9" s="588" customFormat="1" ht="78" customHeight="1" x14ac:dyDescent="0.2">
      <c r="A132" s="689">
        <f t="shared" si="6"/>
        <v>111</v>
      </c>
      <c r="B132" s="738" t="s">
        <v>1198</v>
      </c>
      <c r="C132" s="739">
        <v>0</v>
      </c>
      <c r="D132" s="739">
        <v>18100</v>
      </c>
      <c r="E132" s="739">
        <v>422.30293</v>
      </c>
      <c r="F132" s="629">
        <f t="shared" si="5"/>
        <v>2.3331653591160224</v>
      </c>
      <c r="G132" s="669" t="s">
        <v>1578</v>
      </c>
      <c r="H132" s="742" t="s">
        <v>2106</v>
      </c>
    </row>
    <row r="133" spans="1:9" s="588" customFormat="1" ht="99" customHeight="1" x14ac:dyDescent="0.2">
      <c r="A133" s="689">
        <f t="shared" si="6"/>
        <v>112</v>
      </c>
      <c r="B133" s="738" t="s">
        <v>1199</v>
      </c>
      <c r="C133" s="739">
        <v>0</v>
      </c>
      <c r="D133" s="739">
        <v>13950</v>
      </c>
      <c r="E133" s="739">
        <v>352.27</v>
      </c>
      <c r="F133" s="629">
        <f t="shared" si="5"/>
        <v>2.5252329749103941</v>
      </c>
      <c r="G133" s="669" t="s">
        <v>1578</v>
      </c>
      <c r="H133" s="742" t="s">
        <v>2107</v>
      </c>
    </row>
    <row r="134" spans="1:9" s="588" customFormat="1" ht="24" customHeight="1" x14ac:dyDescent="0.2">
      <c r="A134" s="689">
        <f t="shared" si="6"/>
        <v>113</v>
      </c>
      <c r="B134" s="738" t="s">
        <v>1200</v>
      </c>
      <c r="C134" s="739">
        <v>6540</v>
      </c>
      <c r="D134" s="739">
        <v>6538.69</v>
      </c>
      <c r="E134" s="739">
        <v>6538.6809999999996</v>
      </c>
      <c r="F134" s="629">
        <f t="shared" si="5"/>
        <v>99.999862357750558</v>
      </c>
      <c r="G134" s="669" t="s">
        <v>1600</v>
      </c>
      <c r="H134" s="691" t="s">
        <v>70</v>
      </c>
      <c r="I134" s="586"/>
    </row>
    <row r="135" spans="1:9" s="588" customFormat="1" ht="89.45" customHeight="1" x14ac:dyDescent="0.2">
      <c r="A135" s="689">
        <f t="shared" si="6"/>
        <v>114</v>
      </c>
      <c r="B135" s="738" t="s">
        <v>1201</v>
      </c>
      <c r="C135" s="739">
        <v>3850</v>
      </c>
      <c r="D135" s="739">
        <v>2550</v>
      </c>
      <c r="E135" s="739">
        <v>1641.4190000000001</v>
      </c>
      <c r="F135" s="629">
        <f t="shared" si="5"/>
        <v>64.369372549019616</v>
      </c>
      <c r="G135" s="670" t="s">
        <v>1578</v>
      </c>
      <c r="H135" s="742" t="s">
        <v>2108</v>
      </c>
    </row>
    <row r="136" spans="1:9" s="588" customFormat="1" ht="24" customHeight="1" x14ac:dyDescent="0.2">
      <c r="A136" s="689">
        <f t="shared" si="6"/>
        <v>115</v>
      </c>
      <c r="B136" s="738" t="s">
        <v>1202</v>
      </c>
      <c r="C136" s="739">
        <v>31800</v>
      </c>
      <c r="D136" s="739">
        <v>28300.28</v>
      </c>
      <c r="E136" s="739">
        <v>28300.27968</v>
      </c>
      <c r="F136" s="629">
        <f t="shared" si="5"/>
        <v>99.999998869269135</v>
      </c>
      <c r="G136" s="670" t="s">
        <v>1600</v>
      </c>
      <c r="H136" s="691" t="s">
        <v>70</v>
      </c>
    </row>
    <row r="137" spans="1:9" s="588" customFormat="1" ht="78.95" customHeight="1" x14ac:dyDescent="0.2">
      <c r="A137" s="689">
        <f t="shared" si="6"/>
        <v>116</v>
      </c>
      <c r="B137" s="738" t="s">
        <v>1203</v>
      </c>
      <c r="C137" s="739">
        <v>3700</v>
      </c>
      <c r="D137" s="739">
        <v>4000</v>
      </c>
      <c r="E137" s="739">
        <v>522.06399999999996</v>
      </c>
      <c r="F137" s="629">
        <f t="shared" si="5"/>
        <v>13.051599999999999</v>
      </c>
      <c r="G137" s="670" t="s">
        <v>1578</v>
      </c>
      <c r="H137" s="742" t="s">
        <v>2109</v>
      </c>
    </row>
    <row r="138" spans="1:9" s="588" customFormat="1" ht="31.5" x14ac:dyDescent="0.2">
      <c r="A138" s="689">
        <f t="shared" si="6"/>
        <v>117</v>
      </c>
      <c r="B138" s="738" t="s">
        <v>1204</v>
      </c>
      <c r="C138" s="739">
        <v>200</v>
      </c>
      <c r="D138" s="739">
        <v>276.19</v>
      </c>
      <c r="E138" s="739">
        <v>276.19</v>
      </c>
      <c r="F138" s="629">
        <f t="shared" si="5"/>
        <v>100</v>
      </c>
      <c r="G138" s="670" t="s">
        <v>1600</v>
      </c>
      <c r="H138" s="691" t="s">
        <v>70</v>
      </c>
    </row>
    <row r="139" spans="1:9" s="588" customFormat="1" ht="24" customHeight="1" x14ac:dyDescent="0.2">
      <c r="A139" s="689">
        <f t="shared" si="6"/>
        <v>118</v>
      </c>
      <c r="B139" s="738" t="s">
        <v>1205</v>
      </c>
      <c r="C139" s="739">
        <v>5800</v>
      </c>
      <c r="D139" s="739">
        <v>5800</v>
      </c>
      <c r="E139" s="739">
        <v>5770.2102500000001</v>
      </c>
      <c r="F139" s="629">
        <f t="shared" si="5"/>
        <v>99.486383620689651</v>
      </c>
      <c r="G139" s="669" t="s">
        <v>1600</v>
      </c>
      <c r="H139" s="691" t="s">
        <v>70</v>
      </c>
    </row>
    <row r="140" spans="1:9" s="588" customFormat="1" ht="89.45" customHeight="1" x14ac:dyDescent="0.2">
      <c r="A140" s="689">
        <f t="shared" si="6"/>
        <v>119</v>
      </c>
      <c r="B140" s="738" t="s">
        <v>1206</v>
      </c>
      <c r="C140" s="739">
        <v>3200</v>
      </c>
      <c r="D140" s="739">
        <v>3200</v>
      </c>
      <c r="E140" s="739">
        <v>2325.98144</v>
      </c>
      <c r="F140" s="629">
        <f t="shared" si="5"/>
        <v>72.686920000000001</v>
      </c>
      <c r="G140" s="669" t="s">
        <v>1578</v>
      </c>
      <c r="H140" s="742" t="s">
        <v>2110</v>
      </c>
    </row>
    <row r="141" spans="1:9" s="588" customFormat="1" ht="31.5" x14ac:dyDescent="0.2">
      <c r="A141" s="689">
        <f t="shared" si="6"/>
        <v>120</v>
      </c>
      <c r="B141" s="738" t="s">
        <v>1207</v>
      </c>
      <c r="C141" s="739">
        <v>500</v>
      </c>
      <c r="D141" s="739">
        <v>325.97000000000003</v>
      </c>
      <c r="E141" s="739">
        <v>325.96795000000003</v>
      </c>
      <c r="F141" s="629">
        <f t="shared" si="5"/>
        <v>99.999371107770656</v>
      </c>
      <c r="G141" s="669" t="s">
        <v>1600</v>
      </c>
      <c r="H141" s="690" t="s">
        <v>70</v>
      </c>
    </row>
    <row r="142" spans="1:9" s="588" customFormat="1" ht="24" customHeight="1" x14ac:dyDescent="0.2">
      <c r="A142" s="689">
        <f t="shared" si="6"/>
        <v>121</v>
      </c>
      <c r="B142" s="738" t="s">
        <v>1208</v>
      </c>
      <c r="C142" s="739">
        <v>1300</v>
      </c>
      <c r="D142" s="739">
        <v>1770</v>
      </c>
      <c r="E142" s="739">
        <v>1770</v>
      </c>
      <c r="F142" s="629">
        <f t="shared" si="5"/>
        <v>100</v>
      </c>
      <c r="G142" s="669" t="s">
        <v>1600</v>
      </c>
      <c r="H142" s="690" t="s">
        <v>70</v>
      </c>
    </row>
    <row r="143" spans="1:9" s="588" customFormat="1" ht="31.5" x14ac:dyDescent="0.2">
      <c r="A143" s="689">
        <f t="shared" si="6"/>
        <v>122</v>
      </c>
      <c r="B143" s="738" t="s">
        <v>1209</v>
      </c>
      <c r="C143" s="739">
        <v>2500</v>
      </c>
      <c r="D143" s="739">
        <v>3900</v>
      </c>
      <c r="E143" s="739">
        <v>3900</v>
      </c>
      <c r="F143" s="629">
        <f t="shared" si="5"/>
        <v>100</v>
      </c>
      <c r="G143" s="669" t="s">
        <v>1600</v>
      </c>
      <c r="H143" s="691" t="s">
        <v>70</v>
      </c>
    </row>
    <row r="144" spans="1:9" s="588" customFormat="1" ht="34.5" customHeight="1" x14ac:dyDescent="0.2">
      <c r="A144" s="689">
        <f t="shared" si="6"/>
        <v>123</v>
      </c>
      <c r="B144" s="738" t="s">
        <v>1210</v>
      </c>
      <c r="C144" s="739">
        <v>5000</v>
      </c>
      <c r="D144" s="739">
        <v>5249.9</v>
      </c>
      <c r="E144" s="739">
        <v>5249.8997499999996</v>
      </c>
      <c r="F144" s="629">
        <f t="shared" si="5"/>
        <v>99.99999523800453</v>
      </c>
      <c r="G144" s="669" t="s">
        <v>1600</v>
      </c>
      <c r="H144" s="691" t="s">
        <v>70</v>
      </c>
    </row>
    <row r="145" spans="1:9" s="588" customFormat="1" ht="34.5" customHeight="1" x14ac:dyDescent="0.2">
      <c r="A145" s="689">
        <f t="shared" si="6"/>
        <v>124</v>
      </c>
      <c r="B145" s="738" t="s">
        <v>1211</v>
      </c>
      <c r="C145" s="739">
        <v>2000</v>
      </c>
      <c r="D145" s="739">
        <v>3000</v>
      </c>
      <c r="E145" s="739">
        <v>3000</v>
      </c>
      <c r="F145" s="629">
        <f t="shared" si="5"/>
        <v>100</v>
      </c>
      <c r="G145" s="669" t="s">
        <v>1600</v>
      </c>
      <c r="H145" s="690" t="s">
        <v>70</v>
      </c>
    </row>
    <row r="146" spans="1:9" s="588" customFormat="1" ht="78" customHeight="1" x14ac:dyDescent="0.2">
      <c r="A146" s="689">
        <f t="shared" si="6"/>
        <v>125</v>
      </c>
      <c r="B146" s="738" t="s">
        <v>1212</v>
      </c>
      <c r="C146" s="739">
        <v>4000</v>
      </c>
      <c r="D146" s="739">
        <v>7400</v>
      </c>
      <c r="E146" s="739">
        <v>245</v>
      </c>
      <c r="F146" s="629">
        <f t="shared" si="5"/>
        <v>3.310810810810811</v>
      </c>
      <c r="G146" s="669" t="s">
        <v>1578</v>
      </c>
      <c r="H146" s="742" t="s">
        <v>2111</v>
      </c>
    </row>
    <row r="147" spans="1:9" s="588" customFormat="1" ht="24" customHeight="1" x14ac:dyDescent="0.2">
      <c r="A147" s="689">
        <f t="shared" si="6"/>
        <v>126</v>
      </c>
      <c r="B147" s="738" t="s">
        <v>1213</v>
      </c>
      <c r="C147" s="739">
        <v>1100</v>
      </c>
      <c r="D147" s="739">
        <v>1330</v>
      </c>
      <c r="E147" s="739">
        <v>1330</v>
      </c>
      <c r="F147" s="629">
        <f t="shared" si="5"/>
        <v>100</v>
      </c>
      <c r="G147" s="669" t="s">
        <v>1600</v>
      </c>
      <c r="H147" s="691" t="s">
        <v>70</v>
      </c>
    </row>
    <row r="148" spans="1:9" s="588" customFormat="1" ht="99" customHeight="1" x14ac:dyDescent="0.2">
      <c r="A148" s="689">
        <f t="shared" si="6"/>
        <v>127</v>
      </c>
      <c r="B148" s="738" t="s">
        <v>1214</v>
      </c>
      <c r="C148" s="739">
        <v>4700</v>
      </c>
      <c r="D148" s="739">
        <v>7100</v>
      </c>
      <c r="E148" s="739">
        <v>2928.0259999999998</v>
      </c>
      <c r="F148" s="629">
        <f t="shared" si="5"/>
        <v>41.239802816901403</v>
      </c>
      <c r="G148" s="669" t="s">
        <v>1578</v>
      </c>
      <c r="H148" s="742" t="s">
        <v>2112</v>
      </c>
    </row>
    <row r="149" spans="1:9" s="588" customFormat="1" ht="34.5" customHeight="1" x14ac:dyDescent="0.2">
      <c r="A149" s="689">
        <f t="shared" si="6"/>
        <v>128</v>
      </c>
      <c r="B149" s="738" t="s">
        <v>1215</v>
      </c>
      <c r="C149" s="739">
        <v>500</v>
      </c>
      <c r="D149" s="739">
        <v>500</v>
      </c>
      <c r="E149" s="739">
        <v>500</v>
      </c>
      <c r="F149" s="629">
        <f t="shared" si="5"/>
        <v>100</v>
      </c>
      <c r="G149" s="669" t="s">
        <v>1600</v>
      </c>
      <c r="H149" s="691" t="s">
        <v>70</v>
      </c>
    </row>
    <row r="150" spans="1:9" s="588" customFormat="1" ht="24" customHeight="1" x14ac:dyDescent="0.2">
      <c r="A150" s="689">
        <f t="shared" si="6"/>
        <v>129</v>
      </c>
      <c r="B150" s="738" t="s">
        <v>1216</v>
      </c>
      <c r="C150" s="739">
        <v>1000</v>
      </c>
      <c r="D150" s="739">
        <v>1000</v>
      </c>
      <c r="E150" s="739">
        <v>921.77800000000002</v>
      </c>
      <c r="F150" s="629">
        <f t="shared" si="5"/>
        <v>92.177800000000005</v>
      </c>
      <c r="G150" s="669" t="s">
        <v>1578</v>
      </c>
      <c r="H150" s="691" t="s">
        <v>2113</v>
      </c>
    </row>
    <row r="151" spans="1:9" s="588" customFormat="1" ht="89.45" customHeight="1" x14ac:dyDescent="0.2">
      <c r="A151" s="689">
        <f t="shared" si="6"/>
        <v>130</v>
      </c>
      <c r="B151" s="738" t="s">
        <v>2114</v>
      </c>
      <c r="C151" s="739">
        <v>2500</v>
      </c>
      <c r="D151" s="739">
        <v>2500</v>
      </c>
      <c r="E151" s="739">
        <v>0</v>
      </c>
      <c r="F151" s="629">
        <f t="shared" si="5"/>
        <v>0</v>
      </c>
      <c r="G151" s="669" t="s">
        <v>1578</v>
      </c>
      <c r="H151" s="742" t="s">
        <v>2115</v>
      </c>
    </row>
    <row r="152" spans="1:9" s="588" customFormat="1" ht="136.5" x14ac:dyDescent="0.2">
      <c r="A152" s="689">
        <f t="shared" si="6"/>
        <v>131</v>
      </c>
      <c r="B152" s="738" t="s">
        <v>2116</v>
      </c>
      <c r="C152" s="739">
        <v>2200</v>
      </c>
      <c r="D152" s="739">
        <v>2200</v>
      </c>
      <c r="E152" s="739">
        <v>0</v>
      </c>
      <c r="F152" s="629">
        <f t="shared" si="5"/>
        <v>0</v>
      </c>
      <c r="G152" s="669" t="s">
        <v>1578</v>
      </c>
      <c r="H152" s="742" t="s">
        <v>2117</v>
      </c>
      <c r="I152" s="586"/>
    </row>
    <row r="153" spans="1:9" s="588" customFormat="1" ht="94.5" x14ac:dyDescent="0.2">
      <c r="A153" s="689">
        <f t="shared" si="6"/>
        <v>132</v>
      </c>
      <c r="B153" s="738" t="s">
        <v>1219</v>
      </c>
      <c r="C153" s="739">
        <v>0</v>
      </c>
      <c r="D153" s="739">
        <v>589.27</v>
      </c>
      <c r="E153" s="739">
        <v>96.8</v>
      </c>
      <c r="F153" s="629">
        <f t="shared" si="5"/>
        <v>16.427104722792606</v>
      </c>
      <c r="G153" s="670" t="s">
        <v>1578</v>
      </c>
      <c r="H153" s="742" t="s">
        <v>2118</v>
      </c>
    </row>
    <row r="154" spans="1:9" s="588" customFormat="1" ht="115.5" x14ac:dyDescent="0.2">
      <c r="A154" s="689">
        <f t="shared" si="6"/>
        <v>133</v>
      </c>
      <c r="B154" s="738" t="s">
        <v>1220</v>
      </c>
      <c r="C154" s="739">
        <v>0</v>
      </c>
      <c r="D154" s="739">
        <v>18135.599999999999</v>
      </c>
      <c r="E154" s="739">
        <v>3230.5419999999999</v>
      </c>
      <c r="F154" s="629">
        <f t="shared" si="5"/>
        <v>17.813262312799136</v>
      </c>
      <c r="G154" s="670" t="s">
        <v>1578</v>
      </c>
      <c r="H154" s="742" t="s">
        <v>2119</v>
      </c>
    </row>
    <row r="155" spans="1:9" s="588" customFormat="1" ht="31.5" x14ac:dyDescent="0.2">
      <c r="A155" s="689">
        <f t="shared" si="6"/>
        <v>134</v>
      </c>
      <c r="B155" s="738" t="s">
        <v>1221</v>
      </c>
      <c r="C155" s="739">
        <v>0</v>
      </c>
      <c r="D155" s="739">
        <v>4500</v>
      </c>
      <c r="E155" s="739">
        <v>2927.5955199999999</v>
      </c>
      <c r="F155" s="629">
        <f t="shared" si="5"/>
        <v>65.057678222222222</v>
      </c>
      <c r="G155" s="669" t="s">
        <v>1600</v>
      </c>
      <c r="H155" s="691" t="s">
        <v>2113</v>
      </c>
    </row>
    <row r="156" spans="1:9" s="588" customFormat="1" ht="78" customHeight="1" x14ac:dyDescent="0.2">
      <c r="A156" s="689">
        <f t="shared" si="6"/>
        <v>135</v>
      </c>
      <c r="B156" s="738" t="s">
        <v>1222</v>
      </c>
      <c r="C156" s="739">
        <v>0</v>
      </c>
      <c r="D156" s="739">
        <v>10000</v>
      </c>
      <c r="E156" s="739">
        <v>6083.6906500000005</v>
      </c>
      <c r="F156" s="629">
        <f t="shared" si="5"/>
        <v>60.836906500000012</v>
      </c>
      <c r="G156" s="669" t="s">
        <v>1578</v>
      </c>
      <c r="H156" s="742" t="s">
        <v>2120</v>
      </c>
    </row>
    <row r="157" spans="1:9" s="588" customFormat="1" ht="24" customHeight="1" x14ac:dyDescent="0.2">
      <c r="A157" s="689">
        <f t="shared" si="6"/>
        <v>136</v>
      </c>
      <c r="B157" s="738" t="s">
        <v>1223</v>
      </c>
      <c r="C157" s="739">
        <v>0</v>
      </c>
      <c r="D157" s="739">
        <v>1700</v>
      </c>
      <c r="E157" s="739">
        <v>1700</v>
      </c>
      <c r="F157" s="629">
        <f t="shared" si="5"/>
        <v>100</v>
      </c>
      <c r="G157" s="669" t="s">
        <v>1600</v>
      </c>
      <c r="H157" s="690" t="s">
        <v>70</v>
      </c>
    </row>
    <row r="158" spans="1:9" s="588" customFormat="1" ht="24" customHeight="1" x14ac:dyDescent="0.2">
      <c r="A158" s="689">
        <f t="shared" si="6"/>
        <v>137</v>
      </c>
      <c r="B158" s="738" t="s">
        <v>1224</v>
      </c>
      <c r="C158" s="739">
        <v>0</v>
      </c>
      <c r="D158" s="739">
        <v>798.84</v>
      </c>
      <c r="E158" s="739">
        <v>798.82500000000005</v>
      </c>
      <c r="F158" s="634">
        <f t="shared" si="5"/>
        <v>99.998122277302087</v>
      </c>
      <c r="G158" s="669" t="s">
        <v>1600</v>
      </c>
      <c r="H158" s="691" t="s">
        <v>70</v>
      </c>
    </row>
    <row r="159" spans="1:9" s="588" customFormat="1" ht="34.5" customHeight="1" x14ac:dyDescent="0.2">
      <c r="A159" s="689">
        <f t="shared" si="6"/>
        <v>138</v>
      </c>
      <c r="B159" s="738" t="s">
        <v>1225</v>
      </c>
      <c r="C159" s="739">
        <v>0</v>
      </c>
      <c r="D159" s="739">
        <v>836.18</v>
      </c>
      <c r="E159" s="739">
        <v>836.17939000000001</v>
      </c>
      <c r="F159" s="629">
        <f t="shared" si="5"/>
        <v>99.99992704919994</v>
      </c>
      <c r="G159" s="669" t="s">
        <v>1578</v>
      </c>
      <c r="H159" s="691" t="s">
        <v>70</v>
      </c>
    </row>
    <row r="160" spans="1:9" s="588" customFormat="1" ht="34.5" customHeight="1" x14ac:dyDescent="0.2">
      <c r="A160" s="689">
        <f t="shared" si="6"/>
        <v>139</v>
      </c>
      <c r="B160" s="738" t="s">
        <v>1226</v>
      </c>
      <c r="C160" s="739">
        <v>0</v>
      </c>
      <c r="D160" s="739">
        <v>965.13</v>
      </c>
      <c r="E160" s="739">
        <v>965.12065000000007</v>
      </c>
      <c r="F160" s="629">
        <f t="shared" si="5"/>
        <v>99.999031218592322</v>
      </c>
      <c r="G160" s="669" t="s">
        <v>1600</v>
      </c>
      <c r="H160" s="691" t="s">
        <v>70</v>
      </c>
    </row>
    <row r="161" spans="1:9" s="588" customFormat="1" ht="24" customHeight="1" x14ac:dyDescent="0.2">
      <c r="A161" s="689">
        <f t="shared" si="6"/>
        <v>140</v>
      </c>
      <c r="B161" s="738" t="s">
        <v>2121</v>
      </c>
      <c r="C161" s="739">
        <v>0</v>
      </c>
      <c r="D161" s="739">
        <v>2832.45</v>
      </c>
      <c r="E161" s="739">
        <v>2832.44787</v>
      </c>
      <c r="F161" s="629">
        <f t="shared" si="5"/>
        <v>99.999924800084742</v>
      </c>
      <c r="G161" s="669" t="s">
        <v>1600</v>
      </c>
      <c r="H161" s="690" t="s">
        <v>70</v>
      </c>
    </row>
    <row r="162" spans="1:9" s="588" customFormat="1" ht="78" customHeight="1" x14ac:dyDescent="0.2">
      <c r="A162" s="689">
        <f t="shared" si="6"/>
        <v>141</v>
      </c>
      <c r="B162" s="738" t="s">
        <v>2122</v>
      </c>
      <c r="C162" s="739">
        <v>0</v>
      </c>
      <c r="D162" s="739">
        <v>13200</v>
      </c>
      <c r="E162" s="739">
        <v>0</v>
      </c>
      <c r="F162" s="629">
        <f t="shared" si="5"/>
        <v>0</v>
      </c>
      <c r="G162" s="669" t="s">
        <v>1578</v>
      </c>
      <c r="H162" s="742" t="s">
        <v>2123</v>
      </c>
    </row>
    <row r="163" spans="1:9" s="588" customFormat="1" ht="24" customHeight="1" x14ac:dyDescent="0.2">
      <c r="A163" s="689">
        <f t="shared" si="6"/>
        <v>142</v>
      </c>
      <c r="B163" s="738" t="s">
        <v>1227</v>
      </c>
      <c r="C163" s="739">
        <v>0</v>
      </c>
      <c r="D163" s="739">
        <v>3400</v>
      </c>
      <c r="E163" s="739">
        <v>3400</v>
      </c>
      <c r="F163" s="629">
        <f t="shared" si="5"/>
        <v>100</v>
      </c>
      <c r="G163" s="669" t="s">
        <v>1600</v>
      </c>
      <c r="H163" s="691" t="s">
        <v>70</v>
      </c>
    </row>
    <row r="164" spans="1:9" s="588" customFormat="1" ht="24" customHeight="1" x14ac:dyDescent="0.2">
      <c r="A164" s="689">
        <f t="shared" si="6"/>
        <v>143</v>
      </c>
      <c r="B164" s="738" t="s">
        <v>1228</v>
      </c>
      <c r="C164" s="739">
        <v>0</v>
      </c>
      <c r="D164" s="739">
        <v>6241</v>
      </c>
      <c r="E164" s="739">
        <v>6241</v>
      </c>
      <c r="F164" s="629">
        <f t="shared" si="5"/>
        <v>100</v>
      </c>
      <c r="G164" s="669" t="s">
        <v>1600</v>
      </c>
      <c r="H164" s="691" t="s">
        <v>70</v>
      </c>
    </row>
    <row r="165" spans="1:9" s="588" customFormat="1" ht="68.45" customHeight="1" x14ac:dyDescent="0.2">
      <c r="A165" s="689">
        <f t="shared" si="6"/>
        <v>144</v>
      </c>
      <c r="B165" s="738" t="s">
        <v>1229</v>
      </c>
      <c r="C165" s="739">
        <v>0</v>
      </c>
      <c r="D165" s="739">
        <v>4600</v>
      </c>
      <c r="E165" s="739">
        <v>3001.5281099999997</v>
      </c>
      <c r="F165" s="629">
        <f t="shared" si="5"/>
        <v>65.250611086956511</v>
      </c>
      <c r="G165" s="669" t="s">
        <v>1578</v>
      </c>
      <c r="H165" s="742" t="s">
        <v>2124</v>
      </c>
    </row>
    <row r="166" spans="1:9" s="588" customFormat="1" ht="24" customHeight="1" x14ac:dyDescent="0.2">
      <c r="A166" s="689">
        <f t="shared" si="6"/>
        <v>145</v>
      </c>
      <c r="B166" s="738" t="s">
        <v>1230</v>
      </c>
      <c r="C166" s="739">
        <v>0</v>
      </c>
      <c r="D166" s="739">
        <v>2000</v>
      </c>
      <c r="E166" s="739">
        <v>2000</v>
      </c>
      <c r="F166" s="629">
        <f t="shared" si="5"/>
        <v>100</v>
      </c>
      <c r="G166" s="669" t="s">
        <v>1600</v>
      </c>
      <c r="H166" s="691" t="s">
        <v>70</v>
      </c>
    </row>
    <row r="167" spans="1:9" s="588" customFormat="1" ht="24" customHeight="1" x14ac:dyDescent="0.2">
      <c r="A167" s="689">
        <f t="shared" si="6"/>
        <v>146</v>
      </c>
      <c r="B167" s="738" t="s">
        <v>1231</v>
      </c>
      <c r="C167" s="739">
        <v>0</v>
      </c>
      <c r="D167" s="739">
        <v>4000</v>
      </c>
      <c r="E167" s="739">
        <v>4000</v>
      </c>
      <c r="F167" s="629">
        <f t="shared" si="5"/>
        <v>100</v>
      </c>
      <c r="G167" s="669" t="s">
        <v>1600</v>
      </c>
      <c r="H167" s="691" t="s">
        <v>70</v>
      </c>
    </row>
    <row r="168" spans="1:9" s="588" customFormat="1" ht="34.5" customHeight="1" x14ac:dyDescent="0.2">
      <c r="A168" s="689">
        <f t="shared" si="6"/>
        <v>147</v>
      </c>
      <c r="B168" s="738" t="s">
        <v>1232</v>
      </c>
      <c r="C168" s="739">
        <v>0</v>
      </c>
      <c r="D168" s="739">
        <v>2500</v>
      </c>
      <c r="E168" s="739">
        <v>2500</v>
      </c>
      <c r="F168" s="629">
        <f t="shared" si="5"/>
        <v>100</v>
      </c>
      <c r="G168" s="669" t="s">
        <v>1600</v>
      </c>
      <c r="H168" s="691" t="s">
        <v>70</v>
      </c>
      <c r="I168" s="586"/>
    </row>
    <row r="169" spans="1:9" s="588" customFormat="1" ht="34.5" customHeight="1" x14ac:dyDescent="0.2">
      <c r="A169" s="689">
        <f t="shared" si="6"/>
        <v>148</v>
      </c>
      <c r="B169" s="738" t="s">
        <v>1233</v>
      </c>
      <c r="C169" s="739">
        <v>0</v>
      </c>
      <c r="D169" s="739">
        <v>3850.15</v>
      </c>
      <c r="E169" s="739">
        <v>3850.1495299999997</v>
      </c>
      <c r="F169" s="629">
        <f t="shared" si="5"/>
        <v>99.999987792683385</v>
      </c>
      <c r="G169" s="670" t="s">
        <v>1600</v>
      </c>
      <c r="H169" s="691" t="s">
        <v>70</v>
      </c>
    </row>
    <row r="170" spans="1:9" s="588" customFormat="1" ht="24" customHeight="1" x14ac:dyDescent="0.2">
      <c r="A170" s="689">
        <f t="shared" si="6"/>
        <v>149</v>
      </c>
      <c r="B170" s="738" t="s">
        <v>1234</v>
      </c>
      <c r="C170" s="739">
        <v>0</v>
      </c>
      <c r="D170" s="739">
        <v>2000</v>
      </c>
      <c r="E170" s="739">
        <v>2000</v>
      </c>
      <c r="F170" s="629">
        <f t="shared" ref="F170:F209" si="7">E170/D170*100</f>
        <v>100</v>
      </c>
      <c r="G170" s="670" t="s">
        <v>1600</v>
      </c>
      <c r="H170" s="691" t="s">
        <v>70</v>
      </c>
    </row>
    <row r="171" spans="1:9" s="588" customFormat="1" ht="24" customHeight="1" x14ac:dyDescent="0.2">
      <c r="A171" s="689">
        <f t="shared" ref="A171:A208" si="8">A170+1</f>
        <v>150</v>
      </c>
      <c r="B171" s="738" t="s">
        <v>1235</v>
      </c>
      <c r="C171" s="739">
        <v>0</v>
      </c>
      <c r="D171" s="739">
        <v>2350</v>
      </c>
      <c r="E171" s="739">
        <v>2350</v>
      </c>
      <c r="F171" s="629">
        <f t="shared" si="7"/>
        <v>100</v>
      </c>
      <c r="G171" s="670" t="s">
        <v>1600</v>
      </c>
      <c r="H171" s="691" t="s">
        <v>70</v>
      </c>
    </row>
    <row r="172" spans="1:9" s="588" customFormat="1" ht="34.5" customHeight="1" x14ac:dyDescent="0.2">
      <c r="A172" s="689">
        <f t="shared" si="8"/>
        <v>151</v>
      </c>
      <c r="B172" s="738" t="s">
        <v>1236</v>
      </c>
      <c r="C172" s="739">
        <v>0</v>
      </c>
      <c r="D172" s="739">
        <v>1300</v>
      </c>
      <c r="E172" s="739">
        <v>1225.576</v>
      </c>
      <c r="F172" s="629">
        <f t="shared" si="7"/>
        <v>94.275076923076924</v>
      </c>
      <c r="G172" s="670" t="s">
        <v>1600</v>
      </c>
      <c r="H172" s="691" t="s">
        <v>2113</v>
      </c>
    </row>
    <row r="173" spans="1:9" s="588" customFormat="1" ht="31.5" x14ac:dyDescent="0.2">
      <c r="A173" s="689">
        <f t="shared" si="8"/>
        <v>152</v>
      </c>
      <c r="B173" s="738" t="s">
        <v>1237</v>
      </c>
      <c r="C173" s="739">
        <v>0</v>
      </c>
      <c r="D173" s="739">
        <v>219.85</v>
      </c>
      <c r="E173" s="739">
        <v>219.84869</v>
      </c>
      <c r="F173" s="629">
        <f t="shared" si="7"/>
        <v>99.999404139185813</v>
      </c>
      <c r="G173" s="669" t="s">
        <v>1600</v>
      </c>
      <c r="H173" s="691" t="s">
        <v>70</v>
      </c>
    </row>
    <row r="174" spans="1:9" s="588" customFormat="1" ht="64.150000000000006" customHeight="1" x14ac:dyDescent="0.2">
      <c r="A174" s="689">
        <f t="shared" si="8"/>
        <v>153</v>
      </c>
      <c r="B174" s="738" t="s">
        <v>1238</v>
      </c>
      <c r="C174" s="739">
        <v>0</v>
      </c>
      <c r="D174" s="739">
        <v>1000</v>
      </c>
      <c r="E174" s="739">
        <v>620.20494999999994</v>
      </c>
      <c r="F174" s="629">
        <f t="shared" si="7"/>
        <v>62.020494999999997</v>
      </c>
      <c r="G174" s="669" t="s">
        <v>1578</v>
      </c>
      <c r="H174" s="742" t="s">
        <v>2125</v>
      </c>
    </row>
    <row r="175" spans="1:9" s="588" customFormat="1" ht="24" customHeight="1" x14ac:dyDescent="0.2">
      <c r="A175" s="689">
        <f t="shared" si="8"/>
        <v>154</v>
      </c>
      <c r="B175" s="738" t="s">
        <v>1239</v>
      </c>
      <c r="C175" s="739">
        <v>0</v>
      </c>
      <c r="D175" s="739">
        <v>1300</v>
      </c>
      <c r="E175" s="739">
        <v>1300</v>
      </c>
      <c r="F175" s="629">
        <f t="shared" si="7"/>
        <v>100</v>
      </c>
      <c r="G175" s="669" t="s">
        <v>1600</v>
      </c>
      <c r="H175" s="690" t="s">
        <v>70</v>
      </c>
    </row>
    <row r="176" spans="1:9" s="588" customFormat="1" ht="24" customHeight="1" x14ac:dyDescent="0.2">
      <c r="A176" s="689">
        <f t="shared" si="8"/>
        <v>155</v>
      </c>
      <c r="B176" s="738" t="s">
        <v>1240</v>
      </c>
      <c r="C176" s="739">
        <v>0</v>
      </c>
      <c r="D176" s="739">
        <v>2193.66</v>
      </c>
      <c r="E176" s="739">
        <v>2193.6534999999999</v>
      </c>
      <c r="F176" s="629">
        <f t="shared" si="7"/>
        <v>99.999703691547452</v>
      </c>
      <c r="G176" s="669" t="s">
        <v>1600</v>
      </c>
      <c r="H176" s="690" t="s">
        <v>70</v>
      </c>
    </row>
    <row r="177" spans="1:9" s="588" customFormat="1" ht="34.5" customHeight="1" x14ac:dyDescent="0.2">
      <c r="A177" s="689">
        <f t="shared" si="8"/>
        <v>156</v>
      </c>
      <c r="B177" s="738" t="s">
        <v>1241</v>
      </c>
      <c r="C177" s="739">
        <v>0</v>
      </c>
      <c r="D177" s="739">
        <v>5016.8500000000004</v>
      </c>
      <c r="E177" s="739">
        <v>5016.8441299999995</v>
      </c>
      <c r="F177" s="629">
        <f t="shared" si="7"/>
        <v>99.999882994309161</v>
      </c>
      <c r="G177" s="669" t="s">
        <v>1600</v>
      </c>
      <c r="H177" s="691" t="s">
        <v>70</v>
      </c>
    </row>
    <row r="178" spans="1:9" s="588" customFormat="1" ht="24" customHeight="1" x14ac:dyDescent="0.2">
      <c r="A178" s="689">
        <f t="shared" si="8"/>
        <v>157</v>
      </c>
      <c r="B178" s="738" t="s">
        <v>1242</v>
      </c>
      <c r="C178" s="739">
        <v>0</v>
      </c>
      <c r="D178" s="739">
        <v>2000</v>
      </c>
      <c r="E178" s="739">
        <v>2000</v>
      </c>
      <c r="F178" s="629">
        <f t="shared" si="7"/>
        <v>100</v>
      </c>
      <c r="G178" s="669" t="s">
        <v>1600</v>
      </c>
      <c r="H178" s="691" t="s">
        <v>70</v>
      </c>
    </row>
    <row r="179" spans="1:9" s="588" customFormat="1" ht="34.5" customHeight="1" x14ac:dyDescent="0.2">
      <c r="A179" s="689">
        <f t="shared" si="8"/>
        <v>158</v>
      </c>
      <c r="B179" s="738" t="s">
        <v>1243</v>
      </c>
      <c r="C179" s="739">
        <v>0</v>
      </c>
      <c r="D179" s="739">
        <v>1200</v>
      </c>
      <c r="E179" s="739">
        <v>1200</v>
      </c>
      <c r="F179" s="634">
        <f t="shared" si="7"/>
        <v>100</v>
      </c>
      <c r="G179" s="669" t="s">
        <v>1600</v>
      </c>
      <c r="H179" s="691" t="s">
        <v>70</v>
      </c>
    </row>
    <row r="180" spans="1:9" s="588" customFormat="1" ht="67.5" customHeight="1" x14ac:dyDescent="0.2">
      <c r="A180" s="689">
        <f t="shared" si="8"/>
        <v>159</v>
      </c>
      <c r="B180" s="738" t="s">
        <v>2126</v>
      </c>
      <c r="C180" s="739">
        <v>0</v>
      </c>
      <c r="D180" s="739">
        <v>350</v>
      </c>
      <c r="E180" s="739">
        <v>0</v>
      </c>
      <c r="F180" s="629">
        <f t="shared" si="7"/>
        <v>0</v>
      </c>
      <c r="G180" s="669" t="s">
        <v>1578</v>
      </c>
      <c r="H180" s="742" t="s">
        <v>2127</v>
      </c>
    </row>
    <row r="181" spans="1:9" s="588" customFormat="1" ht="94.15" customHeight="1" x14ac:dyDescent="0.2">
      <c r="A181" s="689">
        <f t="shared" si="8"/>
        <v>160</v>
      </c>
      <c r="B181" s="738" t="s">
        <v>2128</v>
      </c>
      <c r="C181" s="739">
        <v>0</v>
      </c>
      <c r="D181" s="739">
        <v>500</v>
      </c>
      <c r="E181" s="739">
        <v>0</v>
      </c>
      <c r="F181" s="629">
        <f t="shared" si="7"/>
        <v>0</v>
      </c>
      <c r="G181" s="669" t="s">
        <v>1578</v>
      </c>
      <c r="H181" s="742" t="s">
        <v>2129</v>
      </c>
    </row>
    <row r="182" spans="1:9" s="588" customFormat="1" ht="84" x14ac:dyDescent="0.2">
      <c r="A182" s="689">
        <f t="shared" si="8"/>
        <v>161</v>
      </c>
      <c r="B182" s="738" t="s">
        <v>2130</v>
      </c>
      <c r="C182" s="739">
        <v>0</v>
      </c>
      <c r="D182" s="739">
        <v>700</v>
      </c>
      <c r="E182" s="739">
        <v>0</v>
      </c>
      <c r="F182" s="629">
        <f t="shared" si="7"/>
        <v>0</v>
      </c>
      <c r="G182" s="669" t="s">
        <v>1578</v>
      </c>
      <c r="H182" s="742" t="s">
        <v>2131</v>
      </c>
    </row>
    <row r="183" spans="1:9" s="588" customFormat="1" ht="24" customHeight="1" x14ac:dyDescent="0.2">
      <c r="A183" s="689">
        <f t="shared" si="8"/>
        <v>162</v>
      </c>
      <c r="B183" s="738" t="s">
        <v>1244</v>
      </c>
      <c r="C183" s="739">
        <v>0</v>
      </c>
      <c r="D183" s="739">
        <v>1066.49</v>
      </c>
      <c r="E183" s="739">
        <v>1066.4885400000001</v>
      </c>
      <c r="F183" s="629">
        <f t="shared" si="7"/>
        <v>99.99986310232633</v>
      </c>
      <c r="G183" s="669" t="s">
        <v>1600</v>
      </c>
      <c r="H183" s="691" t="s">
        <v>70</v>
      </c>
    </row>
    <row r="184" spans="1:9" s="588" customFormat="1" ht="89.45" customHeight="1" x14ac:dyDescent="0.2">
      <c r="A184" s="689">
        <f t="shared" si="8"/>
        <v>163</v>
      </c>
      <c r="B184" s="738" t="s">
        <v>2132</v>
      </c>
      <c r="C184" s="739">
        <v>0</v>
      </c>
      <c r="D184" s="739">
        <v>285</v>
      </c>
      <c r="E184" s="739">
        <v>0</v>
      </c>
      <c r="F184" s="629">
        <f t="shared" si="7"/>
        <v>0</v>
      </c>
      <c r="G184" s="669" t="s">
        <v>1578</v>
      </c>
      <c r="H184" s="742" t="s">
        <v>2133</v>
      </c>
    </row>
    <row r="185" spans="1:9" s="588" customFormat="1" ht="67.5" customHeight="1" x14ac:dyDescent="0.2">
      <c r="A185" s="689">
        <f t="shared" si="8"/>
        <v>164</v>
      </c>
      <c r="B185" s="738" t="s">
        <v>1245</v>
      </c>
      <c r="C185" s="739">
        <v>0</v>
      </c>
      <c r="D185" s="739">
        <v>200</v>
      </c>
      <c r="E185" s="739">
        <v>169.4</v>
      </c>
      <c r="F185" s="629">
        <f t="shared" si="7"/>
        <v>84.7</v>
      </c>
      <c r="G185" s="669" t="s">
        <v>1578</v>
      </c>
      <c r="H185" s="742" t="s">
        <v>2134</v>
      </c>
    </row>
    <row r="186" spans="1:9" s="588" customFormat="1" ht="31.5" x14ac:dyDescent="0.2">
      <c r="A186" s="689">
        <f t="shared" si="8"/>
        <v>165</v>
      </c>
      <c r="B186" s="738" t="s">
        <v>1246</v>
      </c>
      <c r="C186" s="739">
        <v>0</v>
      </c>
      <c r="D186" s="739">
        <v>5000</v>
      </c>
      <c r="E186" s="739">
        <v>4995.7804400000005</v>
      </c>
      <c r="F186" s="629">
        <f t="shared" si="7"/>
        <v>99.915608800000015</v>
      </c>
      <c r="G186" s="669" t="s">
        <v>1600</v>
      </c>
      <c r="H186" s="691" t="s">
        <v>70</v>
      </c>
      <c r="I186" s="586"/>
    </row>
    <row r="187" spans="1:9" s="588" customFormat="1" ht="24" customHeight="1" x14ac:dyDescent="0.2">
      <c r="A187" s="689">
        <f t="shared" si="8"/>
        <v>166</v>
      </c>
      <c r="B187" s="738" t="s">
        <v>1247</v>
      </c>
      <c r="C187" s="739">
        <v>0</v>
      </c>
      <c r="D187" s="739">
        <v>2000</v>
      </c>
      <c r="E187" s="739">
        <v>2000</v>
      </c>
      <c r="F187" s="629">
        <f t="shared" si="7"/>
        <v>100</v>
      </c>
      <c r="G187" s="670" t="s">
        <v>1600</v>
      </c>
      <c r="H187" s="691" t="s">
        <v>70</v>
      </c>
    </row>
    <row r="188" spans="1:9" s="588" customFormat="1" ht="34.5" customHeight="1" x14ac:dyDescent="0.2">
      <c r="A188" s="689">
        <f t="shared" si="8"/>
        <v>167</v>
      </c>
      <c r="B188" s="738" t="s">
        <v>1248</v>
      </c>
      <c r="C188" s="739">
        <v>0</v>
      </c>
      <c r="D188" s="739">
        <v>496.31</v>
      </c>
      <c r="E188" s="739">
        <v>496.30732</v>
      </c>
      <c r="F188" s="629">
        <f t="shared" si="7"/>
        <v>99.999460014910042</v>
      </c>
      <c r="G188" s="670" t="s">
        <v>1600</v>
      </c>
      <c r="H188" s="691" t="s">
        <v>70</v>
      </c>
    </row>
    <row r="189" spans="1:9" s="588" customFormat="1" ht="45" customHeight="1" x14ac:dyDescent="0.2">
      <c r="A189" s="689">
        <f t="shared" si="8"/>
        <v>168</v>
      </c>
      <c r="B189" s="738" t="s">
        <v>2135</v>
      </c>
      <c r="C189" s="739">
        <v>0</v>
      </c>
      <c r="D189" s="739">
        <v>1400</v>
      </c>
      <c r="E189" s="739">
        <v>0</v>
      </c>
      <c r="F189" s="629">
        <f t="shared" si="7"/>
        <v>0</v>
      </c>
      <c r="G189" s="670" t="s">
        <v>1578</v>
      </c>
      <c r="H189" s="742" t="s">
        <v>2136</v>
      </c>
    </row>
    <row r="190" spans="1:9" s="588" customFormat="1" ht="45" customHeight="1" x14ac:dyDescent="0.2">
      <c r="A190" s="689">
        <f t="shared" si="8"/>
        <v>169</v>
      </c>
      <c r="B190" s="738" t="s">
        <v>1249</v>
      </c>
      <c r="C190" s="739">
        <v>0</v>
      </c>
      <c r="D190" s="739">
        <v>3000</v>
      </c>
      <c r="E190" s="739">
        <v>83.49</v>
      </c>
      <c r="F190" s="629">
        <f t="shared" si="7"/>
        <v>2.7829999999999999</v>
      </c>
      <c r="G190" s="670" t="s">
        <v>1578</v>
      </c>
      <c r="H190" s="742" t="s">
        <v>2137</v>
      </c>
    </row>
    <row r="191" spans="1:9" s="588" customFormat="1" ht="45" customHeight="1" x14ac:dyDescent="0.2">
      <c r="A191" s="689">
        <f t="shared" si="8"/>
        <v>170</v>
      </c>
      <c r="B191" s="738" t="s">
        <v>2138</v>
      </c>
      <c r="C191" s="739">
        <v>0</v>
      </c>
      <c r="D191" s="739">
        <v>1400</v>
      </c>
      <c r="E191" s="739">
        <v>0</v>
      </c>
      <c r="F191" s="629">
        <f t="shared" si="7"/>
        <v>0</v>
      </c>
      <c r="G191" s="670" t="s">
        <v>1578</v>
      </c>
      <c r="H191" s="742" t="s">
        <v>2139</v>
      </c>
    </row>
    <row r="192" spans="1:9" s="588" customFormat="1" ht="45" customHeight="1" x14ac:dyDescent="0.2">
      <c r="A192" s="689">
        <f t="shared" si="8"/>
        <v>171</v>
      </c>
      <c r="B192" s="738" t="s">
        <v>2140</v>
      </c>
      <c r="C192" s="739">
        <v>0</v>
      </c>
      <c r="D192" s="739">
        <v>400</v>
      </c>
      <c r="E192" s="739">
        <v>0</v>
      </c>
      <c r="F192" s="629">
        <f t="shared" si="7"/>
        <v>0</v>
      </c>
      <c r="G192" s="670" t="s">
        <v>1578</v>
      </c>
      <c r="H192" s="742" t="s">
        <v>2141</v>
      </c>
    </row>
    <row r="193" spans="1:8" s="588" customFormat="1" ht="45" customHeight="1" x14ac:dyDescent="0.2">
      <c r="A193" s="689">
        <f t="shared" si="8"/>
        <v>172</v>
      </c>
      <c r="B193" s="738" t="s">
        <v>2142</v>
      </c>
      <c r="C193" s="739">
        <v>0</v>
      </c>
      <c r="D193" s="739">
        <v>300</v>
      </c>
      <c r="E193" s="739">
        <v>0</v>
      </c>
      <c r="F193" s="629">
        <f t="shared" si="7"/>
        <v>0</v>
      </c>
      <c r="G193" s="670" t="s">
        <v>1578</v>
      </c>
      <c r="H193" s="742" t="s">
        <v>2143</v>
      </c>
    </row>
    <row r="194" spans="1:8" s="588" customFormat="1" ht="45" customHeight="1" x14ac:dyDescent="0.2">
      <c r="A194" s="689">
        <f t="shared" si="8"/>
        <v>173</v>
      </c>
      <c r="B194" s="738" t="s">
        <v>2144</v>
      </c>
      <c r="C194" s="739">
        <v>0</v>
      </c>
      <c r="D194" s="739">
        <v>350</v>
      </c>
      <c r="E194" s="739">
        <v>0</v>
      </c>
      <c r="F194" s="629">
        <f t="shared" si="7"/>
        <v>0</v>
      </c>
      <c r="G194" s="670" t="s">
        <v>1578</v>
      </c>
      <c r="H194" s="742" t="s">
        <v>2145</v>
      </c>
    </row>
    <row r="195" spans="1:8" s="588" customFormat="1" ht="45" customHeight="1" x14ac:dyDescent="0.2">
      <c r="A195" s="689">
        <f t="shared" si="8"/>
        <v>174</v>
      </c>
      <c r="B195" s="738" t="s">
        <v>2146</v>
      </c>
      <c r="C195" s="739">
        <v>0</v>
      </c>
      <c r="D195" s="739">
        <v>1500</v>
      </c>
      <c r="E195" s="739">
        <v>0</v>
      </c>
      <c r="F195" s="629">
        <f t="shared" si="7"/>
        <v>0</v>
      </c>
      <c r="G195" s="670" t="s">
        <v>1578</v>
      </c>
      <c r="H195" s="742" t="s">
        <v>2147</v>
      </c>
    </row>
    <row r="196" spans="1:8" s="588" customFormat="1" ht="45" customHeight="1" x14ac:dyDescent="0.2">
      <c r="A196" s="689">
        <f t="shared" si="8"/>
        <v>175</v>
      </c>
      <c r="B196" s="738" t="s">
        <v>2148</v>
      </c>
      <c r="C196" s="739">
        <v>0</v>
      </c>
      <c r="D196" s="739">
        <v>400</v>
      </c>
      <c r="E196" s="739">
        <v>0</v>
      </c>
      <c r="F196" s="629">
        <f t="shared" si="7"/>
        <v>0</v>
      </c>
      <c r="G196" s="670" t="s">
        <v>1578</v>
      </c>
      <c r="H196" s="742" t="s">
        <v>2149</v>
      </c>
    </row>
    <row r="197" spans="1:8" s="588" customFormat="1" ht="34.5" customHeight="1" x14ac:dyDescent="0.2">
      <c r="A197" s="689">
        <f t="shared" si="8"/>
        <v>176</v>
      </c>
      <c r="B197" s="738" t="s">
        <v>1250</v>
      </c>
      <c r="C197" s="739">
        <v>0</v>
      </c>
      <c r="D197" s="739">
        <v>1200</v>
      </c>
      <c r="E197" s="739">
        <v>1134.8756799999999</v>
      </c>
      <c r="F197" s="629">
        <f t="shared" si="7"/>
        <v>94.572973333333323</v>
      </c>
      <c r="G197" s="669" t="s">
        <v>1600</v>
      </c>
      <c r="H197" s="690" t="s">
        <v>2150</v>
      </c>
    </row>
    <row r="198" spans="1:8" s="588" customFormat="1" ht="34.5" customHeight="1" x14ac:dyDescent="0.2">
      <c r="A198" s="689">
        <f t="shared" si="8"/>
        <v>177</v>
      </c>
      <c r="B198" s="738" t="s">
        <v>1251</v>
      </c>
      <c r="C198" s="739">
        <v>0</v>
      </c>
      <c r="D198" s="739">
        <v>300</v>
      </c>
      <c r="E198" s="739">
        <v>300</v>
      </c>
      <c r="F198" s="629">
        <f t="shared" si="7"/>
        <v>100</v>
      </c>
      <c r="G198" s="669" t="s">
        <v>1600</v>
      </c>
      <c r="H198" s="691" t="s">
        <v>70</v>
      </c>
    </row>
    <row r="199" spans="1:8" s="588" customFormat="1" ht="45" customHeight="1" x14ac:dyDescent="0.2">
      <c r="A199" s="689">
        <f t="shared" si="8"/>
        <v>178</v>
      </c>
      <c r="B199" s="738" t="s">
        <v>2151</v>
      </c>
      <c r="C199" s="739">
        <v>0</v>
      </c>
      <c r="D199" s="739">
        <v>1000</v>
      </c>
      <c r="E199" s="739">
        <v>167.95359999999999</v>
      </c>
      <c r="F199" s="629">
        <f t="shared" si="7"/>
        <v>16.795359999999999</v>
      </c>
      <c r="G199" s="669" t="s">
        <v>1578</v>
      </c>
      <c r="H199" s="691" t="s">
        <v>2152</v>
      </c>
    </row>
    <row r="200" spans="1:8" s="588" customFormat="1" ht="45" customHeight="1" x14ac:dyDescent="0.2">
      <c r="A200" s="689">
        <f t="shared" si="8"/>
        <v>179</v>
      </c>
      <c r="B200" s="738" t="s">
        <v>2153</v>
      </c>
      <c r="C200" s="739">
        <v>0</v>
      </c>
      <c r="D200" s="739">
        <v>7500</v>
      </c>
      <c r="E200" s="739">
        <v>0</v>
      </c>
      <c r="F200" s="629">
        <f t="shared" si="7"/>
        <v>0</v>
      </c>
      <c r="G200" s="669" t="s">
        <v>1578</v>
      </c>
      <c r="H200" s="691" t="s">
        <v>2154</v>
      </c>
    </row>
    <row r="201" spans="1:8" s="588" customFormat="1" ht="45" customHeight="1" x14ac:dyDescent="0.2">
      <c r="A201" s="689">
        <f t="shared" si="8"/>
        <v>180</v>
      </c>
      <c r="B201" s="738" t="s">
        <v>2155</v>
      </c>
      <c r="C201" s="739">
        <v>0</v>
      </c>
      <c r="D201" s="739">
        <v>2400</v>
      </c>
      <c r="E201" s="739">
        <v>0</v>
      </c>
      <c r="F201" s="629">
        <f t="shared" si="7"/>
        <v>0</v>
      </c>
      <c r="G201" s="669" t="s">
        <v>1578</v>
      </c>
      <c r="H201" s="691" t="s">
        <v>2156</v>
      </c>
    </row>
    <row r="202" spans="1:8" s="588" customFormat="1" ht="12.95" customHeight="1" x14ac:dyDescent="0.2">
      <c r="A202" s="689">
        <f t="shared" si="8"/>
        <v>181</v>
      </c>
      <c r="B202" s="738" t="s">
        <v>1173</v>
      </c>
      <c r="C202" s="739">
        <v>0</v>
      </c>
      <c r="D202" s="739">
        <v>1362.5</v>
      </c>
      <c r="E202" s="739">
        <v>1362.5</v>
      </c>
      <c r="F202" s="629">
        <f t="shared" si="7"/>
        <v>100</v>
      </c>
      <c r="G202" s="669" t="s">
        <v>1572</v>
      </c>
      <c r="H202" s="690" t="s">
        <v>70</v>
      </c>
    </row>
    <row r="203" spans="1:8" s="588" customFormat="1" ht="24" customHeight="1" x14ac:dyDescent="0.2">
      <c r="A203" s="689">
        <f t="shared" si="8"/>
        <v>182</v>
      </c>
      <c r="B203" s="738" t="s">
        <v>2157</v>
      </c>
      <c r="C203" s="739">
        <v>0</v>
      </c>
      <c r="D203" s="739">
        <v>3669</v>
      </c>
      <c r="E203" s="739">
        <v>3669</v>
      </c>
      <c r="F203" s="629">
        <f t="shared" si="7"/>
        <v>100</v>
      </c>
      <c r="G203" s="670" t="s">
        <v>1572</v>
      </c>
      <c r="H203" s="691" t="s">
        <v>70</v>
      </c>
    </row>
    <row r="204" spans="1:8" s="588" customFormat="1" ht="84" x14ac:dyDescent="0.2">
      <c r="A204" s="689">
        <f t="shared" si="8"/>
        <v>183</v>
      </c>
      <c r="B204" s="738" t="s">
        <v>1218</v>
      </c>
      <c r="C204" s="739">
        <v>0</v>
      </c>
      <c r="D204" s="739">
        <v>4679</v>
      </c>
      <c r="E204" s="739">
        <v>2259</v>
      </c>
      <c r="F204" s="629">
        <f t="shared" si="7"/>
        <v>48.279546911733277</v>
      </c>
      <c r="G204" s="670" t="s">
        <v>1578</v>
      </c>
      <c r="H204" s="745" t="s">
        <v>2158</v>
      </c>
    </row>
    <row r="205" spans="1:8" s="588" customFormat="1" ht="12.95" customHeight="1" x14ac:dyDescent="0.2">
      <c r="A205" s="689">
        <f t="shared" si="8"/>
        <v>184</v>
      </c>
      <c r="B205" s="738" t="s">
        <v>1174</v>
      </c>
      <c r="C205" s="739">
        <v>3500</v>
      </c>
      <c r="D205" s="739">
        <v>3500</v>
      </c>
      <c r="E205" s="739">
        <v>3500</v>
      </c>
      <c r="F205" s="629">
        <f t="shared" si="7"/>
        <v>100</v>
      </c>
      <c r="G205" s="669" t="s">
        <v>1572</v>
      </c>
      <c r="H205" s="691" t="s">
        <v>70</v>
      </c>
    </row>
    <row r="206" spans="1:8" s="588" customFormat="1" ht="12.95" customHeight="1" x14ac:dyDescent="0.2">
      <c r="A206" s="689">
        <f t="shared" si="8"/>
        <v>185</v>
      </c>
      <c r="B206" s="738" t="s">
        <v>1172</v>
      </c>
      <c r="C206" s="739">
        <v>0</v>
      </c>
      <c r="D206" s="739">
        <v>13661.67</v>
      </c>
      <c r="E206" s="739">
        <v>13661.661260000001</v>
      </c>
      <c r="F206" s="629">
        <f t="shared" si="7"/>
        <v>99.999936025390753</v>
      </c>
      <c r="G206" s="669" t="s">
        <v>1572</v>
      </c>
      <c r="H206" s="745" t="s">
        <v>70</v>
      </c>
    </row>
    <row r="207" spans="1:8" s="588" customFormat="1" ht="12.95" customHeight="1" x14ac:dyDescent="0.2">
      <c r="A207" s="689">
        <f t="shared" si="8"/>
        <v>186</v>
      </c>
      <c r="B207" s="738" t="s">
        <v>2159</v>
      </c>
      <c r="C207" s="739">
        <v>0</v>
      </c>
      <c r="D207" s="739">
        <v>3272.26</v>
      </c>
      <c r="E207" s="739">
        <v>3272.2640000000001</v>
      </c>
      <c r="F207" s="629">
        <f t="shared" si="7"/>
        <v>100.00012223967533</v>
      </c>
      <c r="G207" s="740" t="s">
        <v>1572</v>
      </c>
      <c r="H207" s="691" t="s">
        <v>70</v>
      </c>
    </row>
    <row r="208" spans="1:8" s="588" customFormat="1" ht="34.5" customHeight="1" x14ac:dyDescent="0.2">
      <c r="A208" s="689">
        <f t="shared" si="8"/>
        <v>187</v>
      </c>
      <c r="B208" s="738" t="s">
        <v>2160</v>
      </c>
      <c r="C208" s="739">
        <v>0</v>
      </c>
      <c r="D208" s="739">
        <v>175.01</v>
      </c>
      <c r="E208" s="739">
        <v>175.005</v>
      </c>
      <c r="F208" s="629">
        <f t="shared" si="7"/>
        <v>99.997143020398838</v>
      </c>
      <c r="G208" s="740" t="s">
        <v>1572</v>
      </c>
      <c r="H208" s="691" t="s">
        <v>70</v>
      </c>
    </row>
    <row r="209" spans="1:8" s="588" customFormat="1" ht="11.25" thickBot="1" x14ac:dyDescent="0.25">
      <c r="A209" s="1176" t="s">
        <v>463</v>
      </c>
      <c r="B209" s="1177"/>
      <c r="C209" s="648">
        <f>SUM(C106:C208)</f>
        <v>249910</v>
      </c>
      <c r="D209" s="671">
        <f>SUM(D106:D208)</f>
        <v>497266.79</v>
      </c>
      <c r="E209" s="671">
        <f>SUM(E106:E208)</f>
        <v>288810.82925000007</v>
      </c>
      <c r="F209" s="672">
        <f t="shared" si="7"/>
        <v>58.0796536301972</v>
      </c>
      <c r="G209" s="650"/>
      <c r="H209" s="676"/>
    </row>
    <row r="210" spans="1:8" ht="18" customHeight="1" thickBot="1" x14ac:dyDescent="0.2">
      <c r="A210" s="685" t="s">
        <v>1566</v>
      </c>
      <c r="B210" s="613"/>
      <c r="C210" s="614"/>
      <c r="D210" s="614"/>
      <c r="E210" s="615"/>
      <c r="F210" s="616"/>
      <c r="G210" s="617"/>
      <c r="H210" s="703"/>
    </row>
    <row r="211" spans="1:8" s="588" customFormat="1" ht="157.5" x14ac:dyDescent="0.2">
      <c r="A211" s="686">
        <f>A208+1</f>
        <v>188</v>
      </c>
      <c r="B211" s="738" t="s">
        <v>2161</v>
      </c>
      <c r="C211" s="739">
        <v>0</v>
      </c>
      <c r="D211" s="739">
        <v>6101</v>
      </c>
      <c r="E211" s="739">
        <v>0</v>
      </c>
      <c r="F211" s="629">
        <f t="shared" ref="F211:F267" si="9">E211/D211*100</f>
        <v>0</v>
      </c>
      <c r="G211" s="675" t="s">
        <v>1578</v>
      </c>
      <c r="H211" s="742" t="s">
        <v>2162</v>
      </c>
    </row>
    <row r="212" spans="1:8" s="588" customFormat="1" ht="45" customHeight="1" x14ac:dyDescent="0.2">
      <c r="A212" s="689">
        <f t="shared" ref="A212:A266" si="10">A211+1</f>
        <v>189</v>
      </c>
      <c r="B212" s="738" t="s">
        <v>2163</v>
      </c>
      <c r="C212" s="739">
        <v>0</v>
      </c>
      <c r="D212" s="739">
        <v>3486.55</v>
      </c>
      <c r="E212" s="739">
        <v>3237.8122999999996</v>
      </c>
      <c r="F212" s="629">
        <f t="shared" si="9"/>
        <v>92.865792832456137</v>
      </c>
      <c r="G212" s="669" t="s">
        <v>1600</v>
      </c>
      <c r="H212" s="691" t="s">
        <v>2164</v>
      </c>
    </row>
    <row r="213" spans="1:8" s="588" customFormat="1" ht="126" x14ac:dyDescent="0.2">
      <c r="A213" s="689">
        <f t="shared" si="10"/>
        <v>190</v>
      </c>
      <c r="B213" s="738" t="s">
        <v>2165</v>
      </c>
      <c r="C213" s="739">
        <v>0</v>
      </c>
      <c r="D213" s="739">
        <v>224.31</v>
      </c>
      <c r="E213" s="739">
        <v>0</v>
      </c>
      <c r="F213" s="629">
        <f t="shared" si="9"/>
        <v>0</v>
      </c>
      <c r="G213" s="669" t="s">
        <v>1578</v>
      </c>
      <c r="H213" s="741" t="s">
        <v>2166</v>
      </c>
    </row>
    <row r="214" spans="1:8" s="588" customFormat="1" ht="24" customHeight="1" x14ac:dyDescent="0.2">
      <c r="A214" s="689">
        <f t="shared" si="10"/>
        <v>191</v>
      </c>
      <c r="B214" s="738" t="s">
        <v>1362</v>
      </c>
      <c r="C214" s="739">
        <v>0</v>
      </c>
      <c r="D214" s="739">
        <v>20120.679999999997</v>
      </c>
      <c r="E214" s="739">
        <v>19673.656210000005</v>
      </c>
      <c r="F214" s="629">
        <f t="shared" si="9"/>
        <v>97.778286867044301</v>
      </c>
      <c r="G214" s="669" t="s">
        <v>1600</v>
      </c>
      <c r="H214" s="691" t="s">
        <v>70</v>
      </c>
    </row>
    <row r="215" spans="1:8" s="588" customFormat="1" ht="12.95" customHeight="1" x14ac:dyDescent="0.2">
      <c r="A215" s="689">
        <f t="shared" si="10"/>
        <v>192</v>
      </c>
      <c r="B215" s="738" t="s">
        <v>1363</v>
      </c>
      <c r="C215" s="739">
        <v>0</v>
      </c>
      <c r="D215" s="739">
        <v>10418.42</v>
      </c>
      <c r="E215" s="739">
        <v>10415.764690000005</v>
      </c>
      <c r="F215" s="629">
        <f t="shared" si="9"/>
        <v>99.974513313919061</v>
      </c>
      <c r="G215" s="669" t="s">
        <v>1600</v>
      </c>
      <c r="H215" s="691" t="s">
        <v>70</v>
      </c>
    </row>
    <row r="216" spans="1:8" s="588" customFormat="1" ht="12.95" customHeight="1" x14ac:dyDescent="0.2">
      <c r="A216" s="689">
        <f t="shared" si="10"/>
        <v>193</v>
      </c>
      <c r="B216" s="738" t="s">
        <v>1364</v>
      </c>
      <c r="C216" s="739">
        <v>0</v>
      </c>
      <c r="D216" s="739">
        <v>15968.889999999996</v>
      </c>
      <c r="E216" s="739">
        <v>15968.347009999999</v>
      </c>
      <c r="F216" s="629">
        <f t="shared" si="9"/>
        <v>99.996599701043749</v>
      </c>
      <c r="G216" s="669" t="s">
        <v>1600</v>
      </c>
      <c r="H216" s="691" t="s">
        <v>70</v>
      </c>
    </row>
    <row r="217" spans="1:8" s="588" customFormat="1" ht="57" customHeight="1" x14ac:dyDescent="0.2">
      <c r="A217" s="689">
        <f t="shared" si="10"/>
        <v>194</v>
      </c>
      <c r="B217" s="738" t="s">
        <v>1365</v>
      </c>
      <c r="C217" s="739">
        <v>0</v>
      </c>
      <c r="D217" s="739">
        <v>1906.8500000000001</v>
      </c>
      <c r="E217" s="739">
        <v>869.46364999999992</v>
      </c>
      <c r="F217" s="629">
        <f t="shared" si="9"/>
        <v>45.596856071531576</v>
      </c>
      <c r="G217" s="669" t="s">
        <v>1578</v>
      </c>
      <c r="H217" s="742" t="s">
        <v>2167</v>
      </c>
    </row>
    <row r="218" spans="1:8" s="588" customFormat="1" ht="57" customHeight="1" x14ac:dyDescent="0.2">
      <c r="A218" s="689">
        <f t="shared" si="10"/>
        <v>195</v>
      </c>
      <c r="B218" s="738" t="s">
        <v>1366</v>
      </c>
      <c r="C218" s="739">
        <v>28</v>
      </c>
      <c r="D218" s="739">
        <v>267.99</v>
      </c>
      <c r="E218" s="739">
        <v>179.78609</v>
      </c>
      <c r="F218" s="629">
        <f t="shared" si="9"/>
        <v>67.086865181536623</v>
      </c>
      <c r="G218" s="669" t="s">
        <v>1600</v>
      </c>
      <c r="H218" s="742" t="s">
        <v>2168</v>
      </c>
    </row>
    <row r="219" spans="1:8" s="588" customFormat="1" ht="63" x14ac:dyDescent="0.2">
      <c r="A219" s="689">
        <f t="shared" si="10"/>
        <v>196</v>
      </c>
      <c r="B219" s="738" t="s">
        <v>1367</v>
      </c>
      <c r="C219" s="739">
        <v>300</v>
      </c>
      <c r="D219" s="739">
        <v>5956.4599999999991</v>
      </c>
      <c r="E219" s="739">
        <v>4106.658010000001</v>
      </c>
      <c r="F219" s="629">
        <f t="shared" si="9"/>
        <v>68.94460820688802</v>
      </c>
      <c r="G219" s="669" t="s">
        <v>1578</v>
      </c>
      <c r="H219" s="742" t="s">
        <v>2169</v>
      </c>
    </row>
    <row r="220" spans="1:8" s="588" customFormat="1" ht="34.5" customHeight="1" x14ac:dyDescent="0.2">
      <c r="A220" s="689">
        <f t="shared" si="10"/>
        <v>197</v>
      </c>
      <c r="B220" s="738" t="s">
        <v>2170</v>
      </c>
      <c r="C220" s="739">
        <v>500</v>
      </c>
      <c r="D220" s="739">
        <v>0</v>
      </c>
      <c r="E220" s="739">
        <v>0</v>
      </c>
      <c r="F220" s="629" t="s">
        <v>204</v>
      </c>
      <c r="G220" s="669" t="s">
        <v>1600</v>
      </c>
      <c r="H220" s="742" t="s">
        <v>2171</v>
      </c>
    </row>
    <row r="221" spans="1:8" s="588" customFormat="1" ht="78" customHeight="1" x14ac:dyDescent="0.2">
      <c r="A221" s="689">
        <f t="shared" si="10"/>
        <v>198</v>
      </c>
      <c r="B221" s="738" t="s">
        <v>1368</v>
      </c>
      <c r="C221" s="739">
        <v>456</v>
      </c>
      <c r="D221" s="739">
        <v>5359.1799999999985</v>
      </c>
      <c r="E221" s="739">
        <v>3103.9464400000002</v>
      </c>
      <c r="F221" s="629">
        <f t="shared" si="9"/>
        <v>57.918309144309411</v>
      </c>
      <c r="G221" s="669" t="s">
        <v>1578</v>
      </c>
      <c r="H221" s="742" t="s">
        <v>2172</v>
      </c>
    </row>
    <row r="222" spans="1:8" s="588" customFormat="1" ht="45" customHeight="1" x14ac:dyDescent="0.2">
      <c r="A222" s="689">
        <f t="shared" si="10"/>
        <v>199</v>
      </c>
      <c r="B222" s="738" t="s">
        <v>1369</v>
      </c>
      <c r="C222" s="739">
        <v>300</v>
      </c>
      <c r="D222" s="739">
        <v>600</v>
      </c>
      <c r="E222" s="739">
        <v>84.7</v>
      </c>
      <c r="F222" s="634">
        <f t="shared" si="9"/>
        <v>14.116666666666667</v>
      </c>
      <c r="G222" s="669" t="s">
        <v>1578</v>
      </c>
      <c r="H222" s="742" t="s">
        <v>2173</v>
      </c>
    </row>
    <row r="223" spans="1:8" s="588" customFormat="1" ht="12.75" customHeight="1" x14ac:dyDescent="0.2">
      <c r="A223" s="689">
        <f t="shared" si="10"/>
        <v>200</v>
      </c>
      <c r="B223" s="738" t="s">
        <v>1370</v>
      </c>
      <c r="C223" s="739">
        <v>0</v>
      </c>
      <c r="D223" s="739">
        <v>25511.739999999998</v>
      </c>
      <c r="E223" s="739">
        <v>25451.673719999999</v>
      </c>
      <c r="F223" s="629">
        <f t="shared" si="9"/>
        <v>99.764554358111212</v>
      </c>
      <c r="G223" s="669" t="s">
        <v>1600</v>
      </c>
      <c r="H223" s="742" t="s">
        <v>70</v>
      </c>
    </row>
    <row r="224" spans="1:8" s="588" customFormat="1" ht="12.95" customHeight="1" x14ac:dyDescent="0.2">
      <c r="A224" s="689">
        <f t="shared" si="10"/>
        <v>201</v>
      </c>
      <c r="B224" s="738" t="s">
        <v>1371</v>
      </c>
      <c r="C224" s="739">
        <v>0</v>
      </c>
      <c r="D224" s="739">
        <v>3422.52</v>
      </c>
      <c r="E224" s="739">
        <v>3388.8397399999999</v>
      </c>
      <c r="F224" s="629">
        <f t="shared" si="9"/>
        <v>99.015922185991599</v>
      </c>
      <c r="G224" s="669" t="s">
        <v>1600</v>
      </c>
      <c r="H224" s="691" t="s">
        <v>70</v>
      </c>
    </row>
    <row r="225" spans="1:8" s="588" customFormat="1" ht="24" customHeight="1" x14ac:dyDescent="0.2">
      <c r="A225" s="689">
        <f t="shared" si="10"/>
        <v>202</v>
      </c>
      <c r="B225" s="738" t="s">
        <v>1372</v>
      </c>
      <c r="C225" s="739">
        <v>19960</v>
      </c>
      <c r="D225" s="739">
        <v>20681.36</v>
      </c>
      <c r="E225" s="739">
        <v>20673.925339999998</v>
      </c>
      <c r="F225" s="629">
        <f t="shared" si="9"/>
        <v>99.964051397006756</v>
      </c>
      <c r="G225" s="669" t="s">
        <v>1600</v>
      </c>
      <c r="H225" s="691" t="s">
        <v>70</v>
      </c>
    </row>
    <row r="226" spans="1:8" s="588" customFormat="1" ht="12.95" customHeight="1" x14ac:dyDescent="0.2">
      <c r="A226" s="689">
        <f t="shared" si="10"/>
        <v>203</v>
      </c>
      <c r="B226" s="738" t="s">
        <v>1373</v>
      </c>
      <c r="C226" s="739">
        <v>8600</v>
      </c>
      <c r="D226" s="739">
        <v>9158.7999999999993</v>
      </c>
      <c r="E226" s="739">
        <v>9140.5193199999994</v>
      </c>
      <c r="F226" s="629">
        <f t="shared" si="9"/>
        <v>99.800403109577672</v>
      </c>
      <c r="G226" s="669" t="s">
        <v>1600</v>
      </c>
      <c r="H226" s="691" t="s">
        <v>70</v>
      </c>
    </row>
    <row r="227" spans="1:8" s="588" customFormat="1" ht="78" customHeight="1" x14ac:dyDescent="0.2">
      <c r="A227" s="689">
        <f t="shared" si="10"/>
        <v>204</v>
      </c>
      <c r="B227" s="738" t="s">
        <v>1374</v>
      </c>
      <c r="C227" s="739">
        <v>8900</v>
      </c>
      <c r="D227" s="739">
        <v>3539.85</v>
      </c>
      <c r="E227" s="739">
        <v>3313.4806699999999</v>
      </c>
      <c r="F227" s="629">
        <f t="shared" si="9"/>
        <v>93.605115188496697</v>
      </c>
      <c r="G227" s="669" t="s">
        <v>1578</v>
      </c>
      <c r="H227" s="742" t="s">
        <v>2174</v>
      </c>
    </row>
    <row r="228" spans="1:8" s="588" customFormat="1" ht="24" customHeight="1" x14ac:dyDescent="0.2">
      <c r="A228" s="689">
        <f t="shared" si="10"/>
        <v>205</v>
      </c>
      <c r="B228" s="738" t="s">
        <v>1375</v>
      </c>
      <c r="C228" s="739">
        <v>0</v>
      </c>
      <c r="D228" s="739">
        <v>924.8</v>
      </c>
      <c r="E228" s="739">
        <v>924.72</v>
      </c>
      <c r="F228" s="629">
        <f t="shared" si="9"/>
        <v>99.991349480968864</v>
      </c>
      <c r="G228" s="669" t="s">
        <v>1600</v>
      </c>
      <c r="H228" s="691" t="s">
        <v>70</v>
      </c>
    </row>
    <row r="229" spans="1:8" s="588" customFormat="1" ht="132" customHeight="1" x14ac:dyDescent="0.2">
      <c r="A229" s="689">
        <f t="shared" si="10"/>
        <v>206</v>
      </c>
      <c r="B229" s="738" t="s">
        <v>1376</v>
      </c>
      <c r="C229" s="739">
        <v>7342</v>
      </c>
      <c r="D229" s="739">
        <v>6830.84</v>
      </c>
      <c r="E229" s="739">
        <v>1609.6803199999999</v>
      </c>
      <c r="F229" s="629">
        <f t="shared" si="9"/>
        <v>23.564895679008728</v>
      </c>
      <c r="G229" s="669" t="s">
        <v>1578</v>
      </c>
      <c r="H229" s="759" t="s">
        <v>2175</v>
      </c>
    </row>
    <row r="230" spans="1:8" s="588" customFormat="1" ht="132" customHeight="1" x14ac:dyDescent="0.2">
      <c r="A230" s="689">
        <f t="shared" si="10"/>
        <v>207</v>
      </c>
      <c r="B230" s="738" t="s">
        <v>1377</v>
      </c>
      <c r="C230" s="739">
        <v>20600</v>
      </c>
      <c r="D230" s="739">
        <v>19174.97</v>
      </c>
      <c r="E230" s="739">
        <v>15115.152190000001</v>
      </c>
      <c r="F230" s="629">
        <f t="shared" si="9"/>
        <v>78.82751414995694</v>
      </c>
      <c r="G230" s="669" t="s">
        <v>1578</v>
      </c>
      <c r="H230" s="742" t="s">
        <v>2176</v>
      </c>
    </row>
    <row r="231" spans="1:8" s="588" customFormat="1" ht="12.95" customHeight="1" x14ac:dyDescent="0.2">
      <c r="A231" s="689">
        <f t="shared" si="10"/>
        <v>208</v>
      </c>
      <c r="B231" s="738" t="s">
        <v>1378</v>
      </c>
      <c r="C231" s="739">
        <v>8400</v>
      </c>
      <c r="D231" s="739">
        <v>8564.7999999999993</v>
      </c>
      <c r="E231" s="739">
        <v>8156.85149</v>
      </c>
      <c r="F231" s="629">
        <f t="shared" si="9"/>
        <v>95.236917266019063</v>
      </c>
      <c r="G231" s="669" t="s">
        <v>1600</v>
      </c>
      <c r="H231" s="742" t="s">
        <v>70</v>
      </c>
    </row>
    <row r="232" spans="1:8" s="588" customFormat="1" ht="12.95" customHeight="1" x14ac:dyDescent="0.2">
      <c r="A232" s="689">
        <f t="shared" si="10"/>
        <v>209</v>
      </c>
      <c r="B232" s="738" t="s">
        <v>1379</v>
      </c>
      <c r="C232" s="739">
        <v>28136</v>
      </c>
      <c r="D232" s="739">
        <v>25318.999999999996</v>
      </c>
      <c r="E232" s="739">
        <v>25318.635419999999</v>
      </c>
      <c r="F232" s="629">
        <f t="shared" si="9"/>
        <v>99.998560053714613</v>
      </c>
      <c r="G232" s="669" t="s">
        <v>1600</v>
      </c>
      <c r="H232" s="742" t="s">
        <v>70</v>
      </c>
    </row>
    <row r="233" spans="1:8" s="588" customFormat="1" ht="24" customHeight="1" x14ac:dyDescent="0.2">
      <c r="A233" s="689">
        <f t="shared" si="10"/>
        <v>210</v>
      </c>
      <c r="B233" s="738" t="s">
        <v>1380</v>
      </c>
      <c r="C233" s="739">
        <v>6891</v>
      </c>
      <c r="D233" s="739">
        <v>5161.3999999999996</v>
      </c>
      <c r="E233" s="739">
        <v>5144.8030799999997</v>
      </c>
      <c r="F233" s="629">
        <f t="shared" si="9"/>
        <v>99.678441508117956</v>
      </c>
      <c r="G233" s="669" t="s">
        <v>1600</v>
      </c>
      <c r="H233" s="742" t="s">
        <v>70</v>
      </c>
    </row>
    <row r="234" spans="1:8" s="588" customFormat="1" ht="12.95" customHeight="1" x14ac:dyDescent="0.2">
      <c r="A234" s="689">
        <f t="shared" si="10"/>
        <v>211</v>
      </c>
      <c r="B234" s="738" t="s">
        <v>1381</v>
      </c>
      <c r="C234" s="739">
        <v>12600</v>
      </c>
      <c r="D234" s="739">
        <v>14338.76</v>
      </c>
      <c r="E234" s="739">
        <v>14313.11766</v>
      </c>
      <c r="F234" s="629">
        <f t="shared" si="9"/>
        <v>99.821167660243987</v>
      </c>
      <c r="G234" s="669" t="s">
        <v>1600</v>
      </c>
      <c r="H234" s="742" t="s">
        <v>70</v>
      </c>
    </row>
    <row r="235" spans="1:8" s="588" customFormat="1" ht="126" x14ac:dyDescent="0.2">
      <c r="A235" s="689">
        <f t="shared" si="10"/>
        <v>212</v>
      </c>
      <c r="B235" s="738" t="s">
        <v>1382</v>
      </c>
      <c r="C235" s="739">
        <v>31207</v>
      </c>
      <c r="D235" s="739">
        <v>28892.499999999993</v>
      </c>
      <c r="E235" s="739">
        <v>24529.985330000003</v>
      </c>
      <c r="F235" s="629">
        <f t="shared" si="9"/>
        <v>84.900875071385343</v>
      </c>
      <c r="G235" s="669" t="s">
        <v>1578</v>
      </c>
      <c r="H235" s="742" t="s">
        <v>2177</v>
      </c>
    </row>
    <row r="236" spans="1:8" s="588" customFormat="1" ht="126" x14ac:dyDescent="0.2">
      <c r="A236" s="689">
        <f t="shared" si="10"/>
        <v>213</v>
      </c>
      <c r="B236" s="738" t="s">
        <v>1383</v>
      </c>
      <c r="C236" s="739">
        <v>16358</v>
      </c>
      <c r="D236" s="739">
        <v>15810.479999999998</v>
      </c>
      <c r="E236" s="739">
        <v>10862.117829999999</v>
      </c>
      <c r="F236" s="629">
        <f t="shared" si="9"/>
        <v>68.702011766878684</v>
      </c>
      <c r="G236" s="669" t="s">
        <v>1578</v>
      </c>
      <c r="H236" s="742" t="s">
        <v>2178</v>
      </c>
    </row>
    <row r="237" spans="1:8" s="588" customFormat="1" ht="67.5" customHeight="1" x14ac:dyDescent="0.2">
      <c r="A237" s="689">
        <f t="shared" si="10"/>
        <v>214</v>
      </c>
      <c r="B237" s="738" t="s">
        <v>1384</v>
      </c>
      <c r="C237" s="739">
        <v>5926</v>
      </c>
      <c r="D237" s="739">
        <v>46478.8</v>
      </c>
      <c r="E237" s="739">
        <v>28546.506509999999</v>
      </c>
      <c r="F237" s="629">
        <f t="shared" si="9"/>
        <v>61.418338059502389</v>
      </c>
      <c r="G237" s="669" t="s">
        <v>1578</v>
      </c>
      <c r="H237" s="742" t="s">
        <v>2179</v>
      </c>
    </row>
    <row r="238" spans="1:8" s="588" customFormat="1" ht="89.45" customHeight="1" x14ac:dyDescent="0.2">
      <c r="A238" s="689">
        <f t="shared" si="10"/>
        <v>215</v>
      </c>
      <c r="B238" s="738" t="s">
        <v>1385</v>
      </c>
      <c r="C238" s="739">
        <v>24049</v>
      </c>
      <c r="D238" s="739">
        <v>24049</v>
      </c>
      <c r="E238" s="739">
        <v>14648.35</v>
      </c>
      <c r="F238" s="629">
        <f t="shared" si="9"/>
        <v>60.910432866231446</v>
      </c>
      <c r="G238" s="669" t="s">
        <v>1578</v>
      </c>
      <c r="H238" s="742" t="s">
        <v>2180</v>
      </c>
    </row>
    <row r="239" spans="1:8" s="588" customFormat="1" ht="45" customHeight="1" x14ac:dyDescent="0.2">
      <c r="A239" s="689">
        <f t="shared" si="10"/>
        <v>216</v>
      </c>
      <c r="B239" s="738" t="s">
        <v>1386</v>
      </c>
      <c r="C239" s="739">
        <v>200</v>
      </c>
      <c r="D239" s="739">
        <v>629.58000000000004</v>
      </c>
      <c r="E239" s="739">
        <v>429.47457000000009</v>
      </c>
      <c r="F239" s="629">
        <f t="shared" si="9"/>
        <v>68.216044029352901</v>
      </c>
      <c r="G239" s="669" t="s">
        <v>1600</v>
      </c>
      <c r="H239" s="742" t="s">
        <v>2181</v>
      </c>
    </row>
    <row r="240" spans="1:8" s="588" customFormat="1" ht="52.5" x14ac:dyDescent="0.2">
      <c r="A240" s="689">
        <f t="shared" si="10"/>
        <v>217</v>
      </c>
      <c r="B240" s="738" t="s">
        <v>1387</v>
      </c>
      <c r="C240" s="739">
        <v>500</v>
      </c>
      <c r="D240" s="739">
        <v>700</v>
      </c>
      <c r="E240" s="739">
        <v>84.7</v>
      </c>
      <c r="F240" s="629">
        <f t="shared" si="9"/>
        <v>12.100000000000001</v>
      </c>
      <c r="G240" s="669" t="s">
        <v>1578</v>
      </c>
      <c r="H240" s="742" t="s">
        <v>2173</v>
      </c>
    </row>
    <row r="241" spans="1:8" s="588" customFormat="1" ht="52.5" x14ac:dyDescent="0.2">
      <c r="A241" s="689">
        <f t="shared" si="10"/>
        <v>218</v>
      </c>
      <c r="B241" s="738" t="s">
        <v>1388</v>
      </c>
      <c r="C241" s="739">
        <v>500</v>
      </c>
      <c r="D241" s="739">
        <v>700</v>
      </c>
      <c r="E241" s="739">
        <v>84.7</v>
      </c>
      <c r="F241" s="629">
        <f t="shared" si="9"/>
        <v>12.100000000000001</v>
      </c>
      <c r="G241" s="669" t="s">
        <v>1578</v>
      </c>
      <c r="H241" s="742" t="s">
        <v>2173</v>
      </c>
    </row>
    <row r="242" spans="1:8" s="588" customFormat="1" ht="52.5" x14ac:dyDescent="0.2">
      <c r="A242" s="689">
        <f t="shared" si="10"/>
        <v>219</v>
      </c>
      <c r="B242" s="738" t="s">
        <v>1389</v>
      </c>
      <c r="C242" s="739">
        <v>1100</v>
      </c>
      <c r="D242" s="739">
        <v>200</v>
      </c>
      <c r="E242" s="739">
        <v>84.7</v>
      </c>
      <c r="F242" s="629">
        <f t="shared" si="9"/>
        <v>42.35</v>
      </c>
      <c r="G242" s="669" t="s">
        <v>1578</v>
      </c>
      <c r="H242" s="742" t="s">
        <v>2173</v>
      </c>
    </row>
    <row r="243" spans="1:8" s="588" customFormat="1" ht="99" customHeight="1" x14ac:dyDescent="0.2">
      <c r="A243" s="689">
        <f t="shared" si="10"/>
        <v>220</v>
      </c>
      <c r="B243" s="738" t="s">
        <v>2182</v>
      </c>
      <c r="C243" s="739">
        <v>0</v>
      </c>
      <c r="D243" s="739">
        <v>57.19</v>
      </c>
      <c r="E243" s="739">
        <v>0</v>
      </c>
      <c r="F243" s="629">
        <f t="shared" si="9"/>
        <v>0</v>
      </c>
      <c r="G243" s="669" t="s">
        <v>1578</v>
      </c>
      <c r="H243" s="742" t="s">
        <v>2183</v>
      </c>
    </row>
    <row r="244" spans="1:8" s="588" customFormat="1" ht="99" customHeight="1" x14ac:dyDescent="0.2">
      <c r="A244" s="689">
        <f t="shared" si="10"/>
        <v>221</v>
      </c>
      <c r="B244" s="738" t="s">
        <v>2184</v>
      </c>
      <c r="C244" s="739">
        <v>0</v>
      </c>
      <c r="D244" s="739">
        <v>1500</v>
      </c>
      <c r="E244" s="739">
        <v>627.99</v>
      </c>
      <c r="F244" s="629">
        <f t="shared" si="9"/>
        <v>41.866</v>
      </c>
      <c r="G244" s="669" t="s">
        <v>1578</v>
      </c>
      <c r="H244" s="742" t="s">
        <v>2185</v>
      </c>
    </row>
    <row r="245" spans="1:8" s="588" customFormat="1" ht="94.5" x14ac:dyDescent="0.2">
      <c r="A245" s="689">
        <f t="shared" si="10"/>
        <v>222</v>
      </c>
      <c r="B245" s="738" t="s">
        <v>1391</v>
      </c>
      <c r="C245" s="739">
        <v>0</v>
      </c>
      <c r="D245" s="739">
        <v>1000</v>
      </c>
      <c r="E245" s="739">
        <v>644.32500000000005</v>
      </c>
      <c r="F245" s="629">
        <f t="shared" si="9"/>
        <v>64.432500000000005</v>
      </c>
      <c r="G245" s="669" t="s">
        <v>1578</v>
      </c>
      <c r="H245" s="741" t="s">
        <v>2186</v>
      </c>
    </row>
    <row r="246" spans="1:8" s="588" customFormat="1" ht="111" customHeight="1" x14ac:dyDescent="0.2">
      <c r="A246" s="689">
        <f t="shared" si="10"/>
        <v>223</v>
      </c>
      <c r="B246" s="738" t="s">
        <v>2187</v>
      </c>
      <c r="C246" s="739">
        <v>0</v>
      </c>
      <c r="D246" s="739">
        <v>1500</v>
      </c>
      <c r="E246" s="739">
        <v>0</v>
      </c>
      <c r="F246" s="629">
        <f t="shared" si="9"/>
        <v>0</v>
      </c>
      <c r="G246" s="669" t="s">
        <v>1578</v>
      </c>
      <c r="H246" s="741" t="s">
        <v>2188</v>
      </c>
    </row>
    <row r="247" spans="1:8" s="588" customFormat="1" ht="99" customHeight="1" x14ac:dyDescent="0.2">
      <c r="A247" s="689">
        <f t="shared" si="10"/>
        <v>224</v>
      </c>
      <c r="B247" s="738" t="s">
        <v>1392</v>
      </c>
      <c r="C247" s="739">
        <v>0</v>
      </c>
      <c r="D247" s="739">
        <v>1000</v>
      </c>
      <c r="E247" s="739">
        <v>309.76</v>
      </c>
      <c r="F247" s="629">
        <f t="shared" si="9"/>
        <v>30.975999999999999</v>
      </c>
      <c r="G247" s="669" t="s">
        <v>1578</v>
      </c>
      <c r="H247" s="742" t="s">
        <v>2189</v>
      </c>
    </row>
    <row r="248" spans="1:8" s="588" customFormat="1" ht="57" customHeight="1" x14ac:dyDescent="0.2">
      <c r="A248" s="689">
        <f t="shared" si="10"/>
        <v>225</v>
      </c>
      <c r="B248" s="738" t="s">
        <v>1393</v>
      </c>
      <c r="C248" s="739">
        <v>0</v>
      </c>
      <c r="D248" s="739">
        <v>500</v>
      </c>
      <c r="E248" s="739">
        <v>29.645</v>
      </c>
      <c r="F248" s="629">
        <f t="shared" si="9"/>
        <v>5.9290000000000003</v>
      </c>
      <c r="G248" s="669" t="s">
        <v>1578</v>
      </c>
      <c r="H248" s="742" t="s">
        <v>2190</v>
      </c>
    </row>
    <row r="249" spans="1:8" s="588" customFormat="1" ht="67.5" customHeight="1" x14ac:dyDescent="0.2">
      <c r="A249" s="689">
        <f t="shared" si="10"/>
        <v>226</v>
      </c>
      <c r="B249" s="738" t="s">
        <v>1394</v>
      </c>
      <c r="C249" s="739">
        <v>0</v>
      </c>
      <c r="D249" s="739">
        <v>23522.360000000008</v>
      </c>
      <c r="E249" s="739">
        <v>18475.742100000007</v>
      </c>
      <c r="F249" s="629">
        <f t="shared" si="9"/>
        <v>78.545443994565176</v>
      </c>
      <c r="G249" s="669" t="s">
        <v>1578</v>
      </c>
      <c r="H249" s="742" t="s">
        <v>2191</v>
      </c>
    </row>
    <row r="250" spans="1:8" s="588" customFormat="1" ht="57" customHeight="1" x14ac:dyDescent="0.2">
      <c r="A250" s="689">
        <f t="shared" si="10"/>
        <v>227</v>
      </c>
      <c r="B250" s="738" t="s">
        <v>2192</v>
      </c>
      <c r="C250" s="739">
        <v>0</v>
      </c>
      <c r="D250" s="739">
        <v>90</v>
      </c>
      <c r="E250" s="739">
        <v>0</v>
      </c>
      <c r="F250" s="629">
        <f t="shared" si="9"/>
        <v>0</v>
      </c>
      <c r="G250" s="669" t="s">
        <v>1600</v>
      </c>
      <c r="H250" s="742" t="s">
        <v>2193</v>
      </c>
    </row>
    <row r="251" spans="1:8" s="588" customFormat="1" ht="105" x14ac:dyDescent="0.2">
      <c r="A251" s="689">
        <f t="shared" si="10"/>
        <v>228</v>
      </c>
      <c r="B251" s="738" t="s">
        <v>1395</v>
      </c>
      <c r="C251" s="739">
        <v>0</v>
      </c>
      <c r="D251" s="739">
        <v>580</v>
      </c>
      <c r="E251" s="739">
        <v>419.38600000000002</v>
      </c>
      <c r="F251" s="629">
        <f t="shared" si="9"/>
        <v>72.307931034482763</v>
      </c>
      <c r="G251" s="669" t="s">
        <v>1578</v>
      </c>
      <c r="H251" s="742" t="s">
        <v>2194</v>
      </c>
    </row>
    <row r="252" spans="1:8" s="588" customFormat="1" ht="57" customHeight="1" x14ac:dyDescent="0.2">
      <c r="A252" s="689">
        <f t="shared" si="10"/>
        <v>229</v>
      </c>
      <c r="B252" s="738" t="s">
        <v>1396</v>
      </c>
      <c r="C252" s="739">
        <v>0</v>
      </c>
      <c r="D252" s="739">
        <v>540</v>
      </c>
      <c r="E252" s="739">
        <v>150</v>
      </c>
      <c r="F252" s="629">
        <f t="shared" si="9"/>
        <v>27.777777777777779</v>
      </c>
      <c r="G252" s="669" t="s">
        <v>1600</v>
      </c>
      <c r="H252" s="742" t="s">
        <v>2193</v>
      </c>
    </row>
    <row r="253" spans="1:8" s="588" customFormat="1" ht="102" customHeight="1" x14ac:dyDescent="0.2">
      <c r="A253" s="689">
        <f t="shared" si="10"/>
        <v>230</v>
      </c>
      <c r="B253" s="738" t="s">
        <v>1397</v>
      </c>
      <c r="C253" s="739">
        <v>0</v>
      </c>
      <c r="D253" s="739">
        <v>540</v>
      </c>
      <c r="E253" s="739">
        <v>434.40209999999996</v>
      </c>
      <c r="F253" s="629">
        <f t="shared" si="9"/>
        <v>80.444833333333321</v>
      </c>
      <c r="G253" s="669" t="s">
        <v>1578</v>
      </c>
      <c r="H253" s="742" t="s">
        <v>2195</v>
      </c>
    </row>
    <row r="254" spans="1:8" s="588" customFormat="1" ht="102" customHeight="1" x14ac:dyDescent="0.2">
      <c r="A254" s="689">
        <f t="shared" si="10"/>
        <v>231</v>
      </c>
      <c r="B254" s="738" t="s">
        <v>1398</v>
      </c>
      <c r="C254" s="739">
        <v>0</v>
      </c>
      <c r="D254" s="739">
        <v>1130</v>
      </c>
      <c r="E254" s="739">
        <v>359.37</v>
      </c>
      <c r="F254" s="629">
        <f t="shared" si="9"/>
        <v>31.802654867256635</v>
      </c>
      <c r="G254" s="669" t="s">
        <v>1578</v>
      </c>
      <c r="H254" s="742" t="s">
        <v>2196</v>
      </c>
    </row>
    <row r="255" spans="1:8" s="588" customFormat="1" ht="102" customHeight="1" x14ac:dyDescent="0.2">
      <c r="A255" s="689">
        <f t="shared" si="10"/>
        <v>232</v>
      </c>
      <c r="B255" s="738" t="s">
        <v>2197</v>
      </c>
      <c r="C255" s="739">
        <v>0</v>
      </c>
      <c r="D255" s="739">
        <v>670</v>
      </c>
      <c r="E255" s="739">
        <v>0</v>
      </c>
      <c r="F255" s="629">
        <f t="shared" si="9"/>
        <v>0</v>
      </c>
      <c r="G255" s="669" t="s">
        <v>1578</v>
      </c>
      <c r="H255" s="742" t="s">
        <v>2198</v>
      </c>
    </row>
    <row r="256" spans="1:8" s="588" customFormat="1" ht="102" customHeight="1" x14ac:dyDescent="0.2">
      <c r="A256" s="689">
        <f t="shared" si="10"/>
        <v>233</v>
      </c>
      <c r="B256" s="738" t="s">
        <v>1399</v>
      </c>
      <c r="C256" s="739">
        <v>0</v>
      </c>
      <c r="D256" s="739">
        <v>1743</v>
      </c>
      <c r="E256" s="739">
        <v>1355.8050000000001</v>
      </c>
      <c r="F256" s="629">
        <f t="shared" si="9"/>
        <v>77.785714285714292</v>
      </c>
      <c r="G256" s="669" t="s">
        <v>1578</v>
      </c>
      <c r="H256" s="742" t="s">
        <v>2199</v>
      </c>
    </row>
    <row r="257" spans="1:11" s="588" customFormat="1" ht="102" customHeight="1" x14ac:dyDescent="0.2">
      <c r="A257" s="689">
        <f t="shared" si="10"/>
        <v>234</v>
      </c>
      <c r="B257" s="738" t="s">
        <v>1400</v>
      </c>
      <c r="C257" s="739">
        <v>0</v>
      </c>
      <c r="D257" s="739">
        <v>410</v>
      </c>
      <c r="E257" s="739">
        <v>354.53</v>
      </c>
      <c r="F257" s="629">
        <f t="shared" si="9"/>
        <v>86.470731707317057</v>
      </c>
      <c r="G257" s="669" t="s">
        <v>1578</v>
      </c>
      <c r="H257" s="742" t="s">
        <v>2200</v>
      </c>
    </row>
    <row r="258" spans="1:11" s="588" customFormat="1" ht="57" customHeight="1" x14ac:dyDescent="0.2">
      <c r="A258" s="689">
        <f t="shared" si="10"/>
        <v>235</v>
      </c>
      <c r="B258" s="738" t="s">
        <v>2201</v>
      </c>
      <c r="C258" s="739">
        <v>0</v>
      </c>
      <c r="D258" s="739">
        <v>300</v>
      </c>
      <c r="E258" s="739">
        <v>0</v>
      </c>
      <c r="F258" s="629">
        <f t="shared" si="9"/>
        <v>0</v>
      </c>
      <c r="G258" s="669" t="s">
        <v>1600</v>
      </c>
      <c r="H258" s="742" t="s">
        <v>2193</v>
      </c>
    </row>
    <row r="259" spans="1:11" s="588" customFormat="1" ht="105" x14ac:dyDescent="0.2">
      <c r="A259" s="689">
        <f t="shared" si="10"/>
        <v>236</v>
      </c>
      <c r="B259" s="738" t="s">
        <v>1401</v>
      </c>
      <c r="C259" s="739">
        <v>0</v>
      </c>
      <c r="D259" s="739">
        <v>680</v>
      </c>
      <c r="E259" s="739">
        <v>429.06599999999997</v>
      </c>
      <c r="F259" s="629">
        <f t="shared" si="9"/>
        <v>63.097941176470584</v>
      </c>
      <c r="G259" s="669" t="s">
        <v>1578</v>
      </c>
      <c r="H259" s="742" t="s">
        <v>2202</v>
      </c>
    </row>
    <row r="260" spans="1:11" s="588" customFormat="1" ht="105" x14ac:dyDescent="0.2">
      <c r="A260" s="689">
        <f t="shared" si="10"/>
        <v>237</v>
      </c>
      <c r="B260" s="738" t="s">
        <v>1402</v>
      </c>
      <c r="C260" s="739">
        <v>0</v>
      </c>
      <c r="D260" s="739">
        <v>930</v>
      </c>
      <c r="E260" s="739">
        <v>616.61599999999999</v>
      </c>
      <c r="F260" s="629">
        <f t="shared" si="9"/>
        <v>66.302795698924726</v>
      </c>
      <c r="G260" s="669" t="s">
        <v>1578</v>
      </c>
      <c r="H260" s="742" t="s">
        <v>2203</v>
      </c>
    </row>
    <row r="261" spans="1:11" s="588" customFormat="1" ht="105" x14ac:dyDescent="0.2">
      <c r="A261" s="689">
        <f t="shared" si="10"/>
        <v>238</v>
      </c>
      <c r="B261" s="738" t="s">
        <v>1403</v>
      </c>
      <c r="C261" s="739">
        <v>0</v>
      </c>
      <c r="D261" s="739">
        <v>626</v>
      </c>
      <c r="E261" s="739">
        <v>513.82540000000006</v>
      </c>
      <c r="F261" s="629">
        <f t="shared" si="9"/>
        <v>82.080734824281151</v>
      </c>
      <c r="G261" s="669" t="s">
        <v>1578</v>
      </c>
      <c r="H261" s="742" t="s">
        <v>2204</v>
      </c>
    </row>
    <row r="262" spans="1:11" s="588" customFormat="1" ht="12.95" customHeight="1" x14ac:dyDescent="0.2">
      <c r="A262" s="689">
        <f t="shared" si="10"/>
        <v>239</v>
      </c>
      <c r="B262" s="738" t="s">
        <v>2205</v>
      </c>
      <c r="C262" s="739">
        <v>0</v>
      </c>
      <c r="D262" s="739">
        <v>1715.31</v>
      </c>
      <c r="E262" s="739">
        <v>1715.29944</v>
      </c>
      <c r="F262" s="629">
        <f t="shared" si="9"/>
        <v>99.999384367840221</v>
      </c>
      <c r="G262" s="669" t="s">
        <v>1578</v>
      </c>
      <c r="H262" s="691" t="s">
        <v>70</v>
      </c>
    </row>
    <row r="263" spans="1:11" s="588" customFormat="1" ht="12.95" customHeight="1" x14ac:dyDescent="0.2">
      <c r="A263" s="689">
        <f t="shared" si="10"/>
        <v>240</v>
      </c>
      <c r="B263" s="738" t="s">
        <v>2206</v>
      </c>
      <c r="C263" s="739">
        <v>0</v>
      </c>
      <c r="D263" s="739">
        <v>3399.2000000000003</v>
      </c>
      <c r="E263" s="739">
        <v>3399.1959999999999</v>
      </c>
      <c r="F263" s="629">
        <f t="shared" si="9"/>
        <v>99.999882325252983</v>
      </c>
      <c r="G263" s="669" t="s">
        <v>1578</v>
      </c>
      <c r="H263" s="691" t="s">
        <v>70</v>
      </c>
    </row>
    <row r="264" spans="1:11" s="588" customFormat="1" ht="24" customHeight="1" x14ac:dyDescent="0.2">
      <c r="A264" s="689">
        <f t="shared" si="10"/>
        <v>241</v>
      </c>
      <c r="B264" s="738" t="s">
        <v>2207</v>
      </c>
      <c r="C264" s="739">
        <v>0</v>
      </c>
      <c r="D264" s="739">
        <v>141618.16999999998</v>
      </c>
      <c r="E264" s="739">
        <v>141617.8867699999</v>
      </c>
      <c r="F264" s="629">
        <f t="shared" si="9"/>
        <v>99.999800004476768</v>
      </c>
      <c r="G264" s="669" t="s">
        <v>1578</v>
      </c>
      <c r="H264" s="691" t="s">
        <v>70</v>
      </c>
    </row>
    <row r="265" spans="1:11" s="588" customFormat="1" ht="21" x14ac:dyDescent="0.2">
      <c r="A265" s="689">
        <f t="shared" si="10"/>
        <v>242</v>
      </c>
      <c r="B265" s="738" t="s">
        <v>2208</v>
      </c>
      <c r="C265" s="739">
        <v>0</v>
      </c>
      <c r="D265" s="739">
        <v>51817.499999999993</v>
      </c>
      <c r="E265" s="739">
        <v>51817.444550000015</v>
      </c>
      <c r="F265" s="629">
        <f t="shared" si="9"/>
        <v>99.999892989820083</v>
      </c>
      <c r="G265" s="669" t="s">
        <v>1578</v>
      </c>
      <c r="H265" s="691" t="s">
        <v>70</v>
      </c>
    </row>
    <row r="266" spans="1:11" s="588" customFormat="1" ht="24" customHeight="1" x14ac:dyDescent="0.2">
      <c r="A266" s="689">
        <f t="shared" si="10"/>
        <v>243</v>
      </c>
      <c r="B266" s="738" t="s">
        <v>2209</v>
      </c>
      <c r="C266" s="739">
        <v>0</v>
      </c>
      <c r="D266" s="739">
        <v>117.61</v>
      </c>
      <c r="E266" s="739">
        <v>117.60541000000001</v>
      </c>
      <c r="F266" s="629">
        <f t="shared" si="9"/>
        <v>99.996097270640263</v>
      </c>
      <c r="G266" s="669" t="s">
        <v>1578</v>
      </c>
      <c r="H266" s="691" t="s">
        <v>70</v>
      </c>
    </row>
    <row r="267" spans="1:11" s="588" customFormat="1" ht="13.5" customHeight="1" thickBot="1" x14ac:dyDescent="0.25">
      <c r="A267" s="1176" t="s">
        <v>463</v>
      </c>
      <c r="B267" s="1177"/>
      <c r="C267" s="648">
        <f>SUM(C211:C266)</f>
        <v>202853</v>
      </c>
      <c r="D267" s="648">
        <f>SUM(D211:D266)</f>
        <v>566485.86999999988</v>
      </c>
      <c r="E267" s="648">
        <f>SUM(E211:E266)</f>
        <v>492849.96235999995</v>
      </c>
      <c r="F267" s="672">
        <f t="shared" si="9"/>
        <v>87.001280783932017</v>
      </c>
      <c r="G267" s="650"/>
      <c r="H267" s="704"/>
    </row>
    <row r="268" spans="1:11" s="681" customFormat="1" x14ac:dyDescent="0.2">
      <c r="A268" s="589"/>
      <c r="B268" s="677"/>
      <c r="C268" s="589"/>
      <c r="D268" s="589"/>
      <c r="E268" s="589"/>
      <c r="F268" s="678"/>
      <c r="G268" s="679"/>
      <c r="H268" s="680"/>
      <c r="I268" s="605"/>
      <c r="J268" s="605"/>
      <c r="K268" s="605"/>
    </row>
  </sheetData>
  <mergeCells count="12">
    <mergeCell ref="A267:B267"/>
    <mergeCell ref="A1:H1"/>
    <mergeCell ref="A4:B4"/>
    <mergeCell ref="A5:B5"/>
    <mergeCell ref="A6:B6"/>
    <mergeCell ref="A8:B8"/>
    <mergeCell ref="A9:B9"/>
    <mergeCell ref="A10:B10"/>
    <mergeCell ref="A66:B66"/>
    <mergeCell ref="A101:B101"/>
    <mergeCell ref="A104:B104"/>
    <mergeCell ref="A209:B209"/>
  </mergeCells>
  <printOptions horizontalCentered="1"/>
  <pageMargins left="0.31496062992125984" right="0.31496062992125984" top="0.51181102362204722" bottom="0.43307086614173229" header="0.31496062992125984" footer="0.23622047244094491"/>
  <pageSetup paperSize="9" scale="96" firstPageNumber="300" fitToHeight="0" orientation="landscape" useFirstPageNumber="1" r:id="rId1"/>
  <headerFooter>
    <oddHeader>&amp;L&amp;"Tahoma,Kurzíva"&amp;9Závěrečný účet za rok 2019&amp;R&amp;"Tahoma,Kurzíva"&amp;9Tabulka č. 15</oddHeader>
    <oddFooter>&amp;C&amp;"Tahoma,Obyčejné"&amp;10&amp;P</oddFooter>
  </headerFooter>
  <rowBreaks count="5" manualBreakCount="5">
    <brk id="37" max="7" man="1"/>
    <brk id="62" max="7" man="1"/>
    <brk id="86" max="7" man="1"/>
    <brk id="153" max="7" man="1"/>
    <brk id="22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80A0-F3C2-4028-87C4-83FA74C42C4D}">
  <sheetPr>
    <pageSetUpPr fitToPage="1"/>
  </sheetPr>
  <dimension ref="A1:K22"/>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2210</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C18</f>
        <v>3745</v>
      </c>
      <c r="D5" s="474">
        <f>D18</f>
        <v>3122.46</v>
      </c>
      <c r="E5" s="474">
        <f>E18</f>
        <v>1154.5</v>
      </c>
      <c r="F5" s="598">
        <f>E5/D5*100</f>
        <v>36.974052509880032</v>
      </c>
      <c r="G5" s="679"/>
      <c r="H5" s="680"/>
    </row>
    <row r="6" spans="1:11" ht="12.95" customHeight="1" x14ac:dyDescent="0.2">
      <c r="A6" s="1178" t="s">
        <v>1566</v>
      </c>
      <c r="B6" s="1179"/>
      <c r="C6" s="475">
        <f>C21</f>
        <v>0</v>
      </c>
      <c r="D6" s="475">
        <f>D21</f>
        <v>200</v>
      </c>
      <c r="E6" s="475">
        <f>E21</f>
        <v>0</v>
      </c>
      <c r="F6" s="598">
        <f>E6/D6*100</f>
        <v>0</v>
      </c>
      <c r="G6" s="679"/>
      <c r="H6" s="680"/>
    </row>
    <row r="7" spans="1:11" s="472" customFormat="1" ht="13.5" customHeight="1" thickBot="1" x14ac:dyDescent="0.25">
      <c r="A7" s="1174" t="s">
        <v>463</v>
      </c>
      <c r="B7" s="1175"/>
      <c r="C7" s="601">
        <f>SUM(C5:C6)</f>
        <v>3745</v>
      </c>
      <c r="D7" s="601">
        <f>SUM(D5:D6)</f>
        <v>3322.46</v>
      </c>
      <c r="E7" s="601">
        <f>SUM(E5:E6)</f>
        <v>1154.5</v>
      </c>
      <c r="F7" s="603">
        <f>E7/D7*100</f>
        <v>34.748349114812513</v>
      </c>
      <c r="G7" s="679"/>
      <c r="H7" s="680"/>
    </row>
    <row r="8" spans="1:11" s="607" customFormat="1" ht="10.5" customHeight="1" x14ac:dyDescent="0.2">
      <c r="A8" s="472"/>
      <c r="B8" s="604"/>
      <c r="C8" s="605"/>
      <c r="D8" s="605"/>
      <c r="E8" s="605"/>
      <c r="F8" s="606"/>
      <c r="G8" s="587"/>
      <c r="H8" s="591"/>
      <c r="I8" s="472"/>
      <c r="J8" s="472"/>
      <c r="K8" s="472"/>
    </row>
    <row r="9" spans="1:11" s="607" customFormat="1" ht="10.5" customHeight="1" x14ac:dyDescent="0.2">
      <c r="A9" s="472"/>
      <c r="B9" s="604"/>
      <c r="C9" s="605"/>
      <c r="D9" s="605"/>
      <c r="E9" s="605"/>
      <c r="F9" s="606"/>
      <c r="G9" s="587"/>
      <c r="H9" s="591"/>
      <c r="I9" s="472"/>
      <c r="J9" s="472"/>
      <c r="K9" s="472"/>
    </row>
    <row r="10" spans="1:11" s="607" customFormat="1" ht="10.5" customHeight="1" thickBot="1" x14ac:dyDescent="0.2">
      <c r="A10" s="472"/>
      <c r="B10" s="604"/>
      <c r="C10" s="605"/>
      <c r="D10" s="605"/>
      <c r="E10" s="605"/>
      <c r="F10" s="606"/>
      <c r="G10" s="587"/>
      <c r="H10" s="592" t="s">
        <v>1559</v>
      </c>
      <c r="I10" s="472"/>
      <c r="J10" s="472"/>
      <c r="K10" s="472"/>
    </row>
    <row r="11" spans="1:11" ht="28.5" customHeight="1" thickBot="1" x14ac:dyDescent="0.25">
      <c r="A11" s="608" t="s">
        <v>1567</v>
      </c>
      <c r="B11" s="609" t="s">
        <v>1067</v>
      </c>
      <c r="C11" s="610" t="s">
        <v>1560</v>
      </c>
      <c r="D11" s="610" t="s">
        <v>1561</v>
      </c>
      <c r="E11" s="610" t="s">
        <v>1562</v>
      </c>
      <c r="F11" s="610" t="s">
        <v>406</v>
      </c>
      <c r="G11" s="610" t="s">
        <v>1568</v>
      </c>
      <c r="H11" s="611" t="s">
        <v>1569</v>
      </c>
    </row>
    <row r="12" spans="1:11" ht="15" customHeight="1" thickBot="1" x14ac:dyDescent="0.2">
      <c r="A12" s="685" t="s">
        <v>1570</v>
      </c>
      <c r="B12" s="613"/>
      <c r="C12" s="614"/>
      <c r="D12" s="614"/>
      <c r="E12" s="615"/>
      <c r="F12" s="616"/>
      <c r="G12" s="617"/>
      <c r="H12" s="618"/>
    </row>
    <row r="13" spans="1:11" s="588" customFormat="1" ht="34.5" customHeight="1" x14ac:dyDescent="0.2">
      <c r="A13" s="686">
        <v>1</v>
      </c>
      <c r="B13" s="738" t="s">
        <v>2211</v>
      </c>
      <c r="C13" s="739">
        <v>100</v>
      </c>
      <c r="D13" s="739">
        <v>40</v>
      </c>
      <c r="E13" s="739">
        <v>0</v>
      </c>
      <c r="F13" s="687">
        <f t="shared" ref="F13:F18" si="0">E13/D13*100</f>
        <v>0</v>
      </c>
      <c r="G13" s="624" t="s">
        <v>1572</v>
      </c>
      <c r="H13" s="688" t="s">
        <v>2212</v>
      </c>
    </row>
    <row r="14" spans="1:11" s="588" customFormat="1" ht="84" x14ac:dyDescent="0.2">
      <c r="A14" s="689">
        <f>A13+1</f>
        <v>2</v>
      </c>
      <c r="B14" s="738" t="s">
        <v>2213</v>
      </c>
      <c r="C14" s="739">
        <v>100</v>
      </c>
      <c r="D14" s="739">
        <v>160</v>
      </c>
      <c r="E14" s="739">
        <v>0</v>
      </c>
      <c r="F14" s="634">
        <f t="shared" si="0"/>
        <v>0</v>
      </c>
      <c r="G14" s="630" t="s">
        <v>1572</v>
      </c>
      <c r="H14" s="690" t="s">
        <v>2214</v>
      </c>
    </row>
    <row r="15" spans="1:11" s="588" customFormat="1" ht="24" customHeight="1" x14ac:dyDescent="0.2">
      <c r="A15" s="689">
        <f>A14+1</f>
        <v>3</v>
      </c>
      <c r="B15" s="738" t="s">
        <v>2215</v>
      </c>
      <c r="C15" s="739">
        <v>3545</v>
      </c>
      <c r="D15" s="739">
        <v>545</v>
      </c>
      <c r="E15" s="739">
        <v>544.5</v>
      </c>
      <c r="F15" s="629">
        <f t="shared" si="0"/>
        <v>99.908256880733944</v>
      </c>
      <c r="G15" s="630" t="s">
        <v>1572</v>
      </c>
      <c r="H15" s="691" t="s">
        <v>70</v>
      </c>
    </row>
    <row r="16" spans="1:11" s="588" customFormat="1" ht="45" customHeight="1" x14ac:dyDescent="0.2">
      <c r="A16" s="689">
        <f>A15+1</f>
        <v>4</v>
      </c>
      <c r="B16" s="738" t="s">
        <v>2216</v>
      </c>
      <c r="C16" s="739">
        <v>0</v>
      </c>
      <c r="D16" s="739">
        <v>2267.46</v>
      </c>
      <c r="E16" s="739">
        <v>500</v>
      </c>
      <c r="F16" s="629">
        <f t="shared" si="0"/>
        <v>22.051105642436912</v>
      </c>
      <c r="G16" s="630" t="s">
        <v>1578</v>
      </c>
      <c r="H16" s="691" t="s">
        <v>2217</v>
      </c>
    </row>
    <row r="17" spans="1:11" s="588" customFormat="1" ht="45" customHeight="1" x14ac:dyDescent="0.2">
      <c r="A17" s="689">
        <f>A16+1</f>
        <v>5</v>
      </c>
      <c r="B17" s="760" t="s">
        <v>2218</v>
      </c>
      <c r="C17" s="739">
        <v>0</v>
      </c>
      <c r="D17" s="739">
        <v>110</v>
      </c>
      <c r="E17" s="739">
        <v>110</v>
      </c>
      <c r="F17" s="629">
        <f t="shared" si="0"/>
        <v>100</v>
      </c>
      <c r="G17" s="630" t="s">
        <v>1600</v>
      </c>
      <c r="H17" s="691" t="s">
        <v>70</v>
      </c>
    </row>
    <row r="18" spans="1:11" s="604" customFormat="1" ht="13.5" customHeight="1" thickBot="1" x14ac:dyDescent="0.25">
      <c r="A18" s="1176" t="s">
        <v>463</v>
      </c>
      <c r="B18" s="1177"/>
      <c r="C18" s="648">
        <f>SUM(C13:C17)</f>
        <v>3745</v>
      </c>
      <c r="D18" s="648">
        <f>SUM(D13:D17)</f>
        <v>3122.46</v>
      </c>
      <c r="E18" s="648">
        <f>SUM(E13:E17)</f>
        <v>1154.5</v>
      </c>
      <c r="F18" s="649">
        <f t="shared" si="0"/>
        <v>36.974052509880032</v>
      </c>
      <c r="G18" s="650"/>
      <c r="H18" s="697"/>
    </row>
    <row r="19" spans="1:11" ht="18" customHeight="1" thickBot="1" x14ac:dyDescent="0.2">
      <c r="A19" s="685" t="s">
        <v>1566</v>
      </c>
      <c r="B19" s="613"/>
      <c r="C19" s="614"/>
      <c r="D19" s="614"/>
      <c r="E19" s="615"/>
      <c r="F19" s="616"/>
      <c r="G19" s="617"/>
      <c r="H19" s="703"/>
    </row>
    <row r="20" spans="1:11" s="588" customFormat="1" ht="67.5" customHeight="1" x14ac:dyDescent="0.2">
      <c r="A20" s="686">
        <f>A17+1</f>
        <v>6</v>
      </c>
      <c r="B20" s="738" t="s">
        <v>2219</v>
      </c>
      <c r="C20" s="739">
        <v>0</v>
      </c>
      <c r="D20" s="739">
        <v>200</v>
      </c>
      <c r="E20" s="739">
        <v>0</v>
      </c>
      <c r="F20" s="629">
        <f>E20/D20*100</f>
        <v>0</v>
      </c>
      <c r="G20" s="657" t="s">
        <v>1578</v>
      </c>
      <c r="H20" s="631" t="s">
        <v>2220</v>
      </c>
    </row>
    <row r="21" spans="1:11" s="588" customFormat="1" ht="13.5" customHeight="1" thickBot="1" x14ac:dyDescent="0.25">
      <c r="A21" s="1176" t="s">
        <v>463</v>
      </c>
      <c r="B21" s="1177"/>
      <c r="C21" s="648">
        <f>SUM(C20:C20)</f>
        <v>0</v>
      </c>
      <c r="D21" s="648">
        <f>SUM(D20:D20)</f>
        <v>200</v>
      </c>
      <c r="E21" s="648">
        <f>SUM(E20:E20)</f>
        <v>0</v>
      </c>
      <c r="F21" s="672">
        <f>E21/D21*100</f>
        <v>0</v>
      </c>
      <c r="G21" s="650"/>
      <c r="H21" s="704"/>
    </row>
    <row r="22" spans="1:11" s="681" customFormat="1" x14ac:dyDescent="0.2">
      <c r="A22" s="589"/>
      <c r="B22" s="677"/>
      <c r="C22" s="589"/>
      <c r="D22" s="589"/>
      <c r="E22" s="589"/>
      <c r="F22" s="678"/>
      <c r="G22" s="679"/>
      <c r="H22" s="680"/>
      <c r="I22" s="605"/>
      <c r="J22" s="605"/>
      <c r="K22" s="605"/>
    </row>
  </sheetData>
  <mergeCells count="7">
    <mergeCell ref="A21:B21"/>
    <mergeCell ref="A1:H1"/>
    <mergeCell ref="A4:B4"/>
    <mergeCell ref="A5:B5"/>
    <mergeCell ref="A6:B6"/>
    <mergeCell ref="A7:B7"/>
    <mergeCell ref="A18:B18"/>
  </mergeCells>
  <printOptions horizontalCentered="1"/>
  <pageMargins left="0.31496062992125984" right="0.31496062992125984" top="0.51181102362204722" bottom="0.43307086614173229" header="0.31496062992125984" footer="0.23622047244094491"/>
  <pageSetup paperSize="9" scale="96" firstPageNumber="323" fitToHeight="0" orientation="landscape" useFirstPageNumber="1" r:id="rId1"/>
  <headerFooter>
    <oddHeader>&amp;L&amp;"Tahoma,Kurzíva"&amp;9Závěrečný účet za rok 2019&amp;R&amp;"Tahoma,Kurzíva"&amp;9Tabulka č. 16</oddHeader>
    <oddFooter>&amp;C&amp;"Tahoma,Obyčejné"&amp;10&amp;P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A2529-0CBA-4054-A1C3-C9C9B0BAE8CE}">
  <sheetPr>
    <pageSetUpPr fitToPage="1"/>
  </sheetPr>
  <dimension ref="A1:K138"/>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2221</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C44</f>
        <v>65522</v>
      </c>
      <c r="D5" s="474">
        <f>D44</f>
        <v>50864.3</v>
      </c>
      <c r="E5" s="474">
        <f>E44</f>
        <v>48539.836750000002</v>
      </c>
      <c r="F5" s="598">
        <f t="shared" ref="F5:F10" si="0">E5/D5*100</f>
        <v>95.430069321705005</v>
      </c>
      <c r="G5" s="679"/>
      <c r="H5" s="680"/>
    </row>
    <row r="6" spans="1:11" ht="12.95" customHeight="1" x14ac:dyDescent="0.2">
      <c r="A6" s="1178" t="s">
        <v>1564</v>
      </c>
      <c r="B6" s="1179"/>
      <c r="C6" s="475">
        <f>C66</f>
        <v>656240</v>
      </c>
      <c r="D6" s="475">
        <f>D66</f>
        <v>731758.34000000008</v>
      </c>
      <c r="E6" s="475">
        <f>E66</f>
        <v>731757.34979999997</v>
      </c>
      <c r="F6" s="598">
        <f t="shared" si="0"/>
        <v>99.99986468210254</v>
      </c>
      <c r="G6" s="679"/>
      <c r="H6" s="680"/>
    </row>
    <row r="7" spans="1:11" ht="12.95" customHeight="1" x14ac:dyDescent="0.2">
      <c r="A7" s="705" t="s">
        <v>1722</v>
      </c>
      <c r="B7" s="706"/>
      <c r="C7" s="475">
        <f>C69</f>
        <v>98129</v>
      </c>
      <c r="D7" s="475">
        <f>D69</f>
        <v>89745.49</v>
      </c>
      <c r="E7" s="475">
        <f>E69</f>
        <v>55994.256260000009</v>
      </c>
      <c r="F7" s="598">
        <f t="shared" si="0"/>
        <v>62.392278720635439</v>
      </c>
      <c r="G7" s="679"/>
      <c r="H7" s="680"/>
    </row>
    <row r="8" spans="1:11" ht="12.95" customHeight="1" x14ac:dyDescent="0.2">
      <c r="A8" s="1178" t="s">
        <v>1565</v>
      </c>
      <c r="B8" s="1179"/>
      <c r="C8" s="475">
        <f>C118</f>
        <v>352674</v>
      </c>
      <c r="D8" s="475">
        <f>D118</f>
        <v>485000.30999999994</v>
      </c>
      <c r="E8" s="475">
        <f>E118</f>
        <v>393881.12677999999</v>
      </c>
      <c r="F8" s="598">
        <f t="shared" si="0"/>
        <v>81.212551550740258</v>
      </c>
      <c r="G8" s="679"/>
      <c r="H8" s="680"/>
    </row>
    <row r="9" spans="1:11" ht="12.95" customHeight="1" x14ac:dyDescent="0.2">
      <c r="A9" s="1178" t="s">
        <v>1566</v>
      </c>
      <c r="B9" s="1179"/>
      <c r="C9" s="475">
        <f>C137</f>
        <v>162298</v>
      </c>
      <c r="D9" s="475">
        <f>D137</f>
        <v>208033.45</v>
      </c>
      <c r="E9" s="475">
        <f>E137</f>
        <v>190775.68274999998</v>
      </c>
      <c r="F9" s="598">
        <f t="shared" si="0"/>
        <v>91.704330601641217</v>
      </c>
      <c r="G9" s="679"/>
      <c r="H9" s="680"/>
    </row>
    <row r="10" spans="1:11" s="472" customFormat="1" ht="13.5" customHeight="1" thickBot="1" x14ac:dyDescent="0.25">
      <c r="A10" s="1174" t="s">
        <v>463</v>
      </c>
      <c r="B10" s="1175"/>
      <c r="C10" s="601">
        <f>SUM(C5:C9)</f>
        <v>1334863</v>
      </c>
      <c r="D10" s="601">
        <f>SUM(D5:D9)</f>
        <v>1565401.89</v>
      </c>
      <c r="E10" s="601">
        <f>SUM(E5:E9)</f>
        <v>1420948.2523399999</v>
      </c>
      <c r="F10" s="603">
        <f t="shared" si="0"/>
        <v>90.772105324339421</v>
      </c>
      <c r="G10" s="679"/>
      <c r="H10" s="680"/>
    </row>
    <row r="11" spans="1:11" s="607" customFormat="1" ht="10.5" customHeight="1" x14ac:dyDescent="0.2">
      <c r="A11" s="472"/>
      <c r="B11" s="604"/>
      <c r="C11" s="605"/>
      <c r="D11" s="605"/>
      <c r="E11" s="605"/>
      <c r="F11" s="606"/>
      <c r="G11" s="587"/>
      <c r="H11" s="591"/>
      <c r="I11" s="472"/>
      <c r="J11" s="472"/>
      <c r="K11" s="472"/>
    </row>
    <row r="12" spans="1:11" s="607" customFormat="1" ht="10.5" customHeight="1" x14ac:dyDescent="0.2">
      <c r="A12" s="472"/>
      <c r="B12" s="604"/>
      <c r="C12" s="605"/>
      <c r="D12" s="605"/>
      <c r="E12" s="605"/>
      <c r="F12" s="606"/>
      <c r="G12" s="587"/>
      <c r="H12" s="591"/>
      <c r="I12" s="472"/>
      <c r="J12" s="472"/>
      <c r="K12" s="472"/>
    </row>
    <row r="13" spans="1:11" s="607" customFormat="1" ht="10.5" customHeight="1" thickBot="1" x14ac:dyDescent="0.2">
      <c r="A13" s="472"/>
      <c r="B13" s="604"/>
      <c r="C13" s="605"/>
      <c r="D13" s="605"/>
      <c r="E13" s="605"/>
      <c r="F13" s="606"/>
      <c r="G13" s="587"/>
      <c r="H13" s="592" t="s">
        <v>1559</v>
      </c>
      <c r="I13" s="472"/>
      <c r="J13" s="472"/>
      <c r="K13" s="472"/>
    </row>
    <row r="14" spans="1:11" ht="28.5" customHeight="1" thickBot="1" x14ac:dyDescent="0.25">
      <c r="A14" s="608" t="s">
        <v>1567</v>
      </c>
      <c r="B14" s="609" t="s">
        <v>1067</v>
      </c>
      <c r="C14" s="610" t="s">
        <v>1560</v>
      </c>
      <c r="D14" s="610" t="s">
        <v>1561</v>
      </c>
      <c r="E14" s="610" t="s">
        <v>1562</v>
      </c>
      <c r="F14" s="610" t="s">
        <v>406</v>
      </c>
      <c r="G14" s="610" t="s">
        <v>1568</v>
      </c>
      <c r="H14" s="611" t="s">
        <v>1569</v>
      </c>
    </row>
    <row r="15" spans="1:11" ht="15" customHeight="1" thickBot="1" x14ac:dyDescent="0.2">
      <c r="A15" s="685" t="s">
        <v>1570</v>
      </c>
      <c r="B15" s="613"/>
      <c r="C15" s="614"/>
      <c r="D15" s="614"/>
      <c r="E15" s="615"/>
      <c r="F15" s="616"/>
      <c r="G15" s="617"/>
      <c r="H15" s="618"/>
    </row>
    <row r="16" spans="1:11" s="588" customFormat="1" ht="24" customHeight="1" x14ac:dyDescent="0.2">
      <c r="A16" s="686">
        <v>1</v>
      </c>
      <c r="B16" s="738" t="s">
        <v>2222</v>
      </c>
      <c r="C16" s="739">
        <v>1000</v>
      </c>
      <c r="D16" s="739">
        <v>1602</v>
      </c>
      <c r="E16" s="739">
        <v>1601.18</v>
      </c>
      <c r="F16" s="687">
        <f t="shared" ref="F16:F42" si="1">E16/D16*100</f>
        <v>99.948813982521855</v>
      </c>
      <c r="G16" s="624" t="s">
        <v>1572</v>
      </c>
      <c r="H16" s="742" t="s">
        <v>70</v>
      </c>
    </row>
    <row r="17" spans="1:11" s="588" customFormat="1" ht="34.5" customHeight="1" x14ac:dyDescent="0.2">
      <c r="A17" s="689">
        <f>A16+1</f>
        <v>2</v>
      </c>
      <c r="B17" s="738" t="s">
        <v>2223</v>
      </c>
      <c r="C17" s="739">
        <v>1000</v>
      </c>
      <c r="D17" s="739">
        <v>264.5</v>
      </c>
      <c r="E17" s="739">
        <v>264.5</v>
      </c>
      <c r="F17" s="634">
        <f t="shared" si="1"/>
        <v>100</v>
      </c>
      <c r="G17" s="630" t="s">
        <v>1572</v>
      </c>
      <c r="H17" s="690" t="s">
        <v>70</v>
      </c>
    </row>
    <row r="18" spans="1:11" s="588" customFormat="1" ht="12.95" customHeight="1" x14ac:dyDescent="0.2">
      <c r="A18" s="689">
        <f t="shared" ref="A18:A43" si="2">A17+1</f>
        <v>3</v>
      </c>
      <c r="B18" s="738" t="s">
        <v>2224</v>
      </c>
      <c r="C18" s="739">
        <v>3000</v>
      </c>
      <c r="D18" s="739">
        <v>2982</v>
      </c>
      <c r="E18" s="739">
        <v>2982</v>
      </c>
      <c r="F18" s="629">
        <f t="shared" si="1"/>
        <v>100</v>
      </c>
      <c r="G18" s="630" t="s">
        <v>1572</v>
      </c>
      <c r="H18" s="691" t="s">
        <v>70</v>
      </c>
    </row>
    <row r="19" spans="1:11" s="588" customFormat="1" ht="12.95" customHeight="1" x14ac:dyDescent="0.2">
      <c r="A19" s="689">
        <f t="shared" si="2"/>
        <v>4</v>
      </c>
      <c r="B19" s="738" t="s">
        <v>2225</v>
      </c>
      <c r="C19" s="739">
        <v>8470</v>
      </c>
      <c r="D19" s="739">
        <v>7770</v>
      </c>
      <c r="E19" s="739">
        <v>7603.8140000000003</v>
      </c>
      <c r="F19" s="629">
        <f t="shared" si="1"/>
        <v>97.861184041184046</v>
      </c>
      <c r="G19" s="630" t="s">
        <v>1572</v>
      </c>
      <c r="H19" s="742" t="s">
        <v>70</v>
      </c>
    </row>
    <row r="20" spans="1:11" s="588" customFormat="1" ht="12.95" customHeight="1" x14ac:dyDescent="0.2">
      <c r="A20" s="689">
        <f t="shared" si="2"/>
        <v>5</v>
      </c>
      <c r="B20" s="738" t="s">
        <v>999</v>
      </c>
      <c r="C20" s="739">
        <v>5000</v>
      </c>
      <c r="D20" s="739">
        <v>5000</v>
      </c>
      <c r="E20" s="739">
        <v>5000</v>
      </c>
      <c r="F20" s="629">
        <f t="shared" si="1"/>
        <v>100</v>
      </c>
      <c r="G20" s="630" t="s">
        <v>1572</v>
      </c>
      <c r="H20" s="691" t="s">
        <v>70</v>
      </c>
    </row>
    <row r="21" spans="1:11" s="588" customFormat="1" ht="12.95" customHeight="1" x14ac:dyDescent="0.2">
      <c r="A21" s="689">
        <f t="shared" si="2"/>
        <v>6</v>
      </c>
      <c r="B21" s="738" t="s">
        <v>1001</v>
      </c>
      <c r="C21" s="739">
        <v>709</v>
      </c>
      <c r="D21" s="739">
        <v>709</v>
      </c>
      <c r="E21" s="739">
        <v>708.1</v>
      </c>
      <c r="F21" s="629">
        <f t="shared" si="1"/>
        <v>99.873060648801129</v>
      </c>
      <c r="G21" s="630" t="s">
        <v>1572</v>
      </c>
      <c r="H21" s="761" t="s">
        <v>70</v>
      </c>
    </row>
    <row r="22" spans="1:11" s="693" customFormat="1" ht="12.75" x14ac:dyDescent="0.2">
      <c r="A22" s="689">
        <f t="shared" si="2"/>
        <v>7</v>
      </c>
      <c r="B22" s="738" t="s">
        <v>2226</v>
      </c>
      <c r="C22" s="739">
        <v>350</v>
      </c>
      <c r="D22" s="739">
        <v>350</v>
      </c>
      <c r="E22" s="739">
        <v>350</v>
      </c>
      <c r="F22" s="629">
        <f t="shared" si="1"/>
        <v>100</v>
      </c>
      <c r="G22" s="630" t="s">
        <v>1572</v>
      </c>
      <c r="H22" s="690" t="s">
        <v>70</v>
      </c>
      <c r="I22" s="444"/>
      <c r="J22" s="588"/>
      <c r="K22" s="588"/>
    </row>
    <row r="23" spans="1:11" s="693" customFormat="1" ht="78" customHeight="1" x14ac:dyDescent="0.2">
      <c r="A23" s="689">
        <f t="shared" si="2"/>
        <v>8</v>
      </c>
      <c r="B23" s="738" t="s">
        <v>2227</v>
      </c>
      <c r="C23" s="739">
        <v>500</v>
      </c>
      <c r="D23" s="739">
        <v>500</v>
      </c>
      <c r="E23" s="739">
        <v>254.392</v>
      </c>
      <c r="F23" s="629">
        <f t="shared" si="1"/>
        <v>50.878399999999999</v>
      </c>
      <c r="G23" s="630" t="s">
        <v>1572</v>
      </c>
      <c r="H23" s="761" t="s">
        <v>2228</v>
      </c>
      <c r="I23" s="588"/>
      <c r="J23" s="588"/>
      <c r="K23" s="588"/>
    </row>
    <row r="24" spans="1:11" s="693" customFormat="1" ht="45" customHeight="1" x14ac:dyDescent="0.2">
      <c r="A24" s="689">
        <f t="shared" si="2"/>
        <v>9</v>
      </c>
      <c r="B24" s="738" t="s">
        <v>2229</v>
      </c>
      <c r="C24" s="739">
        <v>28000</v>
      </c>
      <c r="D24" s="739">
        <v>5523.85</v>
      </c>
      <c r="E24" s="739">
        <v>4233.8044</v>
      </c>
      <c r="F24" s="629">
        <f t="shared" si="1"/>
        <v>76.645897336097107</v>
      </c>
      <c r="G24" s="692" t="s">
        <v>1572</v>
      </c>
      <c r="H24" s="761" t="s">
        <v>2230</v>
      </c>
      <c r="I24" s="588"/>
      <c r="J24" s="588"/>
      <c r="K24" s="588"/>
    </row>
    <row r="25" spans="1:11" s="693" customFormat="1" ht="24" customHeight="1" x14ac:dyDescent="0.2">
      <c r="A25" s="689">
        <f t="shared" si="2"/>
        <v>10</v>
      </c>
      <c r="B25" s="738" t="s">
        <v>2231</v>
      </c>
      <c r="C25" s="739">
        <v>200</v>
      </c>
      <c r="D25" s="739">
        <v>200</v>
      </c>
      <c r="E25" s="739">
        <v>0</v>
      </c>
      <c r="F25" s="629">
        <f t="shared" si="1"/>
        <v>0</v>
      </c>
      <c r="G25" s="630" t="s">
        <v>1572</v>
      </c>
      <c r="H25" s="691" t="s">
        <v>2232</v>
      </c>
      <c r="I25" s="588"/>
      <c r="J25" s="588"/>
      <c r="K25" s="588"/>
    </row>
    <row r="26" spans="1:11" s="693" customFormat="1" ht="24" customHeight="1" x14ac:dyDescent="0.2">
      <c r="A26" s="689">
        <f t="shared" si="2"/>
        <v>11</v>
      </c>
      <c r="B26" s="738" t="s">
        <v>2233</v>
      </c>
      <c r="C26" s="739">
        <v>0</v>
      </c>
      <c r="D26" s="739">
        <v>3000</v>
      </c>
      <c r="E26" s="739">
        <v>3000</v>
      </c>
      <c r="F26" s="629">
        <f t="shared" si="1"/>
        <v>100</v>
      </c>
      <c r="G26" s="692" t="s">
        <v>1600</v>
      </c>
      <c r="H26" s="690" t="s">
        <v>70</v>
      </c>
      <c r="I26" s="588"/>
      <c r="J26" s="588"/>
      <c r="K26" s="588"/>
    </row>
    <row r="27" spans="1:11" s="693" customFormat="1" ht="12.95" customHeight="1" x14ac:dyDescent="0.2">
      <c r="A27" s="689">
        <f t="shared" si="2"/>
        <v>12</v>
      </c>
      <c r="B27" s="738" t="s">
        <v>2234</v>
      </c>
      <c r="C27" s="739">
        <v>879</v>
      </c>
      <c r="D27" s="739">
        <v>1114.95</v>
      </c>
      <c r="E27" s="739">
        <v>1114.4100000000001</v>
      </c>
      <c r="F27" s="629">
        <f t="shared" si="1"/>
        <v>99.951567334858069</v>
      </c>
      <c r="G27" s="630" t="s">
        <v>1572</v>
      </c>
      <c r="H27" s="761" t="s">
        <v>70</v>
      </c>
      <c r="I27" s="588"/>
      <c r="J27" s="588"/>
      <c r="K27" s="588"/>
    </row>
    <row r="28" spans="1:11" s="588" customFormat="1" ht="12.95" customHeight="1" x14ac:dyDescent="0.2">
      <c r="A28" s="689">
        <f t="shared" si="2"/>
        <v>13</v>
      </c>
      <c r="B28" s="738" t="s">
        <v>992</v>
      </c>
      <c r="C28" s="739">
        <v>1000</v>
      </c>
      <c r="D28" s="739">
        <v>768</v>
      </c>
      <c r="E28" s="739">
        <v>758</v>
      </c>
      <c r="F28" s="629">
        <f t="shared" si="1"/>
        <v>98.697916666666657</v>
      </c>
      <c r="G28" s="692" t="s">
        <v>1572</v>
      </c>
      <c r="H28" s="761" t="s">
        <v>70</v>
      </c>
    </row>
    <row r="29" spans="1:11" s="693" customFormat="1" ht="12.95" customHeight="1" x14ac:dyDescent="0.2">
      <c r="A29" s="689">
        <f t="shared" si="2"/>
        <v>14</v>
      </c>
      <c r="B29" s="738" t="s">
        <v>2235</v>
      </c>
      <c r="C29" s="739">
        <v>1250</v>
      </c>
      <c r="D29" s="739">
        <v>993</v>
      </c>
      <c r="E29" s="739">
        <v>960.53309999999988</v>
      </c>
      <c r="F29" s="629">
        <f t="shared" si="1"/>
        <v>96.730422960725065</v>
      </c>
      <c r="G29" s="692" t="s">
        <v>1572</v>
      </c>
      <c r="H29" s="761" t="s">
        <v>70</v>
      </c>
      <c r="I29" s="588"/>
      <c r="J29" s="588"/>
      <c r="K29" s="588"/>
    </row>
    <row r="30" spans="1:11" s="588" customFormat="1" ht="89.45" customHeight="1" x14ac:dyDescent="0.2">
      <c r="A30" s="689">
        <f t="shared" si="2"/>
        <v>15</v>
      </c>
      <c r="B30" s="694" t="s">
        <v>2236</v>
      </c>
      <c r="C30" s="739">
        <v>9070</v>
      </c>
      <c r="D30" s="739">
        <v>9070</v>
      </c>
      <c r="E30" s="739">
        <v>9000</v>
      </c>
      <c r="F30" s="629">
        <f t="shared" si="1"/>
        <v>99.228224917309817</v>
      </c>
      <c r="G30" s="692" t="s">
        <v>1572</v>
      </c>
      <c r="H30" s="742" t="s">
        <v>2237</v>
      </c>
    </row>
    <row r="31" spans="1:11" s="693" customFormat="1" ht="21" x14ac:dyDescent="0.2">
      <c r="A31" s="689">
        <f t="shared" si="2"/>
        <v>16</v>
      </c>
      <c r="B31" s="694" t="s">
        <v>2238</v>
      </c>
      <c r="C31" s="739">
        <v>0</v>
      </c>
      <c r="D31" s="739">
        <v>2600</v>
      </c>
      <c r="E31" s="739">
        <v>2599.4579700000004</v>
      </c>
      <c r="F31" s="629">
        <f t="shared" si="1"/>
        <v>99.979152692307707</v>
      </c>
      <c r="G31" s="692" t="s">
        <v>1600</v>
      </c>
      <c r="H31" s="742" t="s">
        <v>70</v>
      </c>
      <c r="I31" s="588"/>
      <c r="J31" s="588"/>
      <c r="K31" s="588"/>
    </row>
    <row r="32" spans="1:11" s="693" customFormat="1" ht="12.95" customHeight="1" x14ac:dyDescent="0.2">
      <c r="A32" s="689">
        <f t="shared" si="2"/>
        <v>17</v>
      </c>
      <c r="B32" s="694" t="s">
        <v>2239</v>
      </c>
      <c r="C32" s="739">
        <v>0</v>
      </c>
      <c r="D32" s="739">
        <v>3000</v>
      </c>
      <c r="E32" s="739">
        <v>3000</v>
      </c>
      <c r="F32" s="629">
        <f t="shared" si="1"/>
        <v>100</v>
      </c>
      <c r="G32" s="692" t="s">
        <v>1600</v>
      </c>
      <c r="H32" s="691" t="s">
        <v>70</v>
      </c>
      <c r="I32" s="588"/>
      <c r="J32" s="588"/>
      <c r="K32" s="588"/>
    </row>
    <row r="33" spans="1:9" s="588" customFormat="1" ht="12.95" customHeight="1" x14ac:dyDescent="0.2">
      <c r="A33" s="689">
        <f t="shared" si="2"/>
        <v>18</v>
      </c>
      <c r="B33" s="746" t="s">
        <v>997</v>
      </c>
      <c r="C33" s="739">
        <v>0</v>
      </c>
      <c r="D33" s="739">
        <v>254</v>
      </c>
      <c r="E33" s="739">
        <v>254</v>
      </c>
      <c r="F33" s="629">
        <f t="shared" si="1"/>
        <v>100</v>
      </c>
      <c r="G33" s="692" t="s">
        <v>1572</v>
      </c>
      <c r="H33" s="691" t="s">
        <v>70</v>
      </c>
    </row>
    <row r="34" spans="1:9" s="588" customFormat="1" ht="45" customHeight="1" x14ac:dyDescent="0.2">
      <c r="A34" s="689">
        <f t="shared" si="2"/>
        <v>19</v>
      </c>
      <c r="B34" s="738" t="s">
        <v>2240</v>
      </c>
      <c r="C34" s="739">
        <v>5094</v>
      </c>
      <c r="D34" s="739">
        <v>4634</v>
      </c>
      <c r="E34" s="739">
        <v>4326.6452800000006</v>
      </c>
      <c r="F34" s="629">
        <f t="shared" si="1"/>
        <v>93.367399223133376</v>
      </c>
      <c r="G34" s="630" t="s">
        <v>1572</v>
      </c>
      <c r="H34" s="742" t="s">
        <v>2241</v>
      </c>
    </row>
    <row r="35" spans="1:9" s="588" customFormat="1" ht="34.5" customHeight="1" x14ac:dyDescent="0.2">
      <c r="A35" s="689">
        <f t="shared" si="2"/>
        <v>20</v>
      </c>
      <c r="B35" s="696" t="s">
        <v>2242</v>
      </c>
      <c r="C35" s="645">
        <v>0</v>
      </c>
      <c r="D35" s="645">
        <v>18</v>
      </c>
      <c r="E35" s="645">
        <v>18</v>
      </c>
      <c r="F35" s="629">
        <f t="shared" si="1"/>
        <v>100</v>
      </c>
      <c r="G35" s="692" t="s">
        <v>1600</v>
      </c>
      <c r="H35" s="691" t="s">
        <v>70</v>
      </c>
    </row>
    <row r="36" spans="1:9" s="588" customFormat="1" ht="34.5" customHeight="1" x14ac:dyDescent="0.2">
      <c r="A36" s="689">
        <f t="shared" si="2"/>
        <v>21</v>
      </c>
      <c r="B36" s="696" t="s">
        <v>2243</v>
      </c>
      <c r="C36" s="645">
        <v>0</v>
      </c>
      <c r="D36" s="645">
        <v>56</v>
      </c>
      <c r="E36" s="645">
        <v>56</v>
      </c>
      <c r="F36" s="629">
        <f t="shared" si="1"/>
        <v>100</v>
      </c>
      <c r="G36" s="692" t="s">
        <v>1600</v>
      </c>
      <c r="H36" s="691" t="s">
        <v>70</v>
      </c>
    </row>
    <row r="37" spans="1:9" s="588" customFormat="1" ht="34.5" customHeight="1" x14ac:dyDescent="0.2">
      <c r="A37" s="689">
        <f t="shared" si="2"/>
        <v>22</v>
      </c>
      <c r="B37" s="696" t="s">
        <v>2244</v>
      </c>
      <c r="C37" s="645">
        <v>0</v>
      </c>
      <c r="D37" s="645">
        <v>92.5</v>
      </c>
      <c r="E37" s="645">
        <v>92.5</v>
      </c>
      <c r="F37" s="629">
        <f t="shared" si="1"/>
        <v>100</v>
      </c>
      <c r="G37" s="692" t="s">
        <v>1600</v>
      </c>
      <c r="H37" s="691" t="s">
        <v>70</v>
      </c>
    </row>
    <row r="38" spans="1:9" s="588" customFormat="1" ht="24" customHeight="1" x14ac:dyDescent="0.2">
      <c r="A38" s="689">
        <f t="shared" si="2"/>
        <v>23</v>
      </c>
      <c r="B38" s="696" t="s">
        <v>2245</v>
      </c>
      <c r="C38" s="645">
        <v>0</v>
      </c>
      <c r="D38" s="645">
        <v>15</v>
      </c>
      <c r="E38" s="645">
        <v>15</v>
      </c>
      <c r="F38" s="629">
        <f t="shared" si="1"/>
        <v>100</v>
      </c>
      <c r="G38" s="692" t="s">
        <v>1600</v>
      </c>
      <c r="H38" s="691" t="s">
        <v>70</v>
      </c>
    </row>
    <row r="39" spans="1:9" s="588" customFormat="1" ht="24" customHeight="1" x14ac:dyDescent="0.2">
      <c r="A39" s="689">
        <f t="shared" si="2"/>
        <v>24</v>
      </c>
      <c r="B39" s="696" t="s">
        <v>2246</v>
      </c>
      <c r="C39" s="645">
        <v>0</v>
      </c>
      <c r="D39" s="645">
        <v>47</v>
      </c>
      <c r="E39" s="645">
        <v>47</v>
      </c>
      <c r="F39" s="629">
        <f t="shared" si="1"/>
        <v>100</v>
      </c>
      <c r="G39" s="692" t="s">
        <v>1600</v>
      </c>
      <c r="H39" s="691" t="s">
        <v>70</v>
      </c>
    </row>
    <row r="40" spans="1:9" s="588" customFormat="1" ht="24" customHeight="1" x14ac:dyDescent="0.2">
      <c r="A40" s="689">
        <f t="shared" si="2"/>
        <v>25</v>
      </c>
      <c r="B40" s="696" t="s">
        <v>2247</v>
      </c>
      <c r="C40" s="645">
        <v>0</v>
      </c>
      <c r="D40" s="645">
        <v>25</v>
      </c>
      <c r="E40" s="645">
        <v>25</v>
      </c>
      <c r="F40" s="629">
        <f t="shared" si="1"/>
        <v>100</v>
      </c>
      <c r="G40" s="692" t="s">
        <v>1600</v>
      </c>
      <c r="H40" s="691" t="s">
        <v>70</v>
      </c>
    </row>
    <row r="41" spans="1:9" s="588" customFormat="1" ht="24" customHeight="1" x14ac:dyDescent="0.2">
      <c r="A41" s="689">
        <f t="shared" si="2"/>
        <v>26</v>
      </c>
      <c r="B41" s="696" t="s">
        <v>2248</v>
      </c>
      <c r="C41" s="645">
        <v>0</v>
      </c>
      <c r="D41" s="645">
        <v>60</v>
      </c>
      <c r="E41" s="645">
        <v>60</v>
      </c>
      <c r="F41" s="629">
        <f t="shared" si="1"/>
        <v>100</v>
      </c>
      <c r="G41" s="692" t="s">
        <v>1600</v>
      </c>
      <c r="H41" s="691" t="s">
        <v>70</v>
      </c>
    </row>
    <row r="42" spans="1:9" s="588" customFormat="1" ht="34.5" customHeight="1" x14ac:dyDescent="0.2">
      <c r="A42" s="689">
        <f t="shared" si="2"/>
        <v>27</v>
      </c>
      <c r="B42" s="696" t="s">
        <v>2249</v>
      </c>
      <c r="C42" s="645">
        <v>0</v>
      </c>
      <c r="D42" s="645">
        <v>100</v>
      </c>
      <c r="E42" s="645">
        <v>100</v>
      </c>
      <c r="F42" s="629">
        <f t="shared" si="1"/>
        <v>100</v>
      </c>
      <c r="G42" s="692" t="s">
        <v>1600</v>
      </c>
      <c r="H42" s="691" t="s">
        <v>70</v>
      </c>
    </row>
    <row r="43" spans="1:9" s="588" customFormat="1" ht="34.5" customHeight="1" x14ac:dyDescent="0.2">
      <c r="A43" s="689">
        <f t="shared" si="2"/>
        <v>28</v>
      </c>
      <c r="B43" s="696" t="s">
        <v>2250</v>
      </c>
      <c r="C43" s="645">
        <v>0</v>
      </c>
      <c r="D43" s="645">
        <v>115.5</v>
      </c>
      <c r="E43" s="645">
        <v>115.5</v>
      </c>
      <c r="F43" s="629">
        <v>100</v>
      </c>
      <c r="G43" s="692" t="s">
        <v>1600</v>
      </c>
      <c r="H43" s="691" t="s">
        <v>70</v>
      </c>
    </row>
    <row r="44" spans="1:9" s="604" customFormat="1" ht="13.5" customHeight="1" thickBot="1" x14ac:dyDescent="0.25">
      <c r="A44" s="1176" t="s">
        <v>463</v>
      </c>
      <c r="B44" s="1177"/>
      <c r="C44" s="648">
        <f>SUM(C16:C43)</f>
        <v>65522</v>
      </c>
      <c r="D44" s="648">
        <f>SUM(D16:D43)</f>
        <v>50864.3</v>
      </c>
      <c r="E44" s="648">
        <f>SUM(E16:E43)</f>
        <v>48539.836750000002</v>
      </c>
      <c r="F44" s="649">
        <f>E44/D44*100</f>
        <v>95.430069321705005</v>
      </c>
      <c r="G44" s="650"/>
      <c r="H44" s="697"/>
    </row>
    <row r="45" spans="1:9" s="472" customFormat="1" ht="18" customHeight="1" thickBot="1" x14ac:dyDescent="0.2">
      <c r="A45" s="685" t="s">
        <v>1564</v>
      </c>
      <c r="B45" s="652"/>
      <c r="C45" s="653"/>
      <c r="D45" s="653"/>
      <c r="E45" s="654"/>
      <c r="F45" s="616"/>
      <c r="G45" s="617"/>
      <c r="H45" s="730"/>
    </row>
    <row r="46" spans="1:9" s="588" customFormat="1" ht="24" customHeight="1" x14ac:dyDescent="0.2">
      <c r="A46" s="731">
        <f>A43+1</f>
        <v>29</v>
      </c>
      <c r="B46" s="756" t="s">
        <v>2251</v>
      </c>
      <c r="C46" s="757">
        <v>495033</v>
      </c>
      <c r="D46" s="757">
        <v>594822.15</v>
      </c>
      <c r="E46" s="757">
        <v>594822.14500000002</v>
      </c>
      <c r="F46" s="629">
        <f t="shared" ref="F46:F66" si="3">E46/D46*100</f>
        <v>99.99999915941261</v>
      </c>
      <c r="G46" s="675" t="s">
        <v>1572</v>
      </c>
      <c r="H46" s="727" t="s">
        <v>70</v>
      </c>
    </row>
    <row r="47" spans="1:9" s="588" customFormat="1" ht="24" customHeight="1" x14ac:dyDescent="0.2">
      <c r="A47" s="689">
        <f t="shared" ref="A47:A65" si="4">A46+1</f>
        <v>30</v>
      </c>
      <c r="B47" s="756" t="s">
        <v>2252</v>
      </c>
      <c r="C47" s="757">
        <v>63000</v>
      </c>
      <c r="D47" s="757">
        <v>43500</v>
      </c>
      <c r="E47" s="757">
        <v>43500</v>
      </c>
      <c r="F47" s="629">
        <f t="shared" si="3"/>
        <v>100</v>
      </c>
      <c r="G47" s="675" t="s">
        <v>1572</v>
      </c>
      <c r="H47" s="727" t="s">
        <v>70</v>
      </c>
    </row>
    <row r="48" spans="1:9" s="588" customFormat="1" ht="34.5" customHeight="1" x14ac:dyDescent="0.2">
      <c r="A48" s="689">
        <f t="shared" si="4"/>
        <v>31</v>
      </c>
      <c r="B48" s="738" t="s">
        <v>2253</v>
      </c>
      <c r="C48" s="739">
        <v>12756</v>
      </c>
      <c r="D48" s="739">
        <v>12756</v>
      </c>
      <c r="E48" s="739">
        <v>12756</v>
      </c>
      <c r="F48" s="629">
        <f t="shared" si="3"/>
        <v>100</v>
      </c>
      <c r="G48" s="669" t="s">
        <v>1572</v>
      </c>
      <c r="H48" s="691" t="s">
        <v>70</v>
      </c>
      <c r="I48" s="586"/>
    </row>
    <row r="49" spans="1:9" s="588" customFormat="1" ht="24" customHeight="1" x14ac:dyDescent="0.2">
      <c r="A49" s="689">
        <f t="shared" si="4"/>
        <v>32</v>
      </c>
      <c r="B49" s="738" t="s">
        <v>2254</v>
      </c>
      <c r="C49" s="739">
        <v>10000</v>
      </c>
      <c r="D49" s="739">
        <v>7240</v>
      </c>
      <c r="E49" s="739">
        <v>7240</v>
      </c>
      <c r="F49" s="629">
        <f t="shared" si="3"/>
        <v>100</v>
      </c>
      <c r="G49" s="669" t="s">
        <v>1572</v>
      </c>
      <c r="H49" s="691" t="s">
        <v>70</v>
      </c>
    </row>
    <row r="50" spans="1:9" s="588" customFormat="1" ht="21" x14ac:dyDescent="0.2">
      <c r="A50" s="689">
        <f t="shared" si="4"/>
        <v>33</v>
      </c>
      <c r="B50" s="738" t="s">
        <v>2255</v>
      </c>
      <c r="C50" s="739">
        <v>16500</v>
      </c>
      <c r="D50" s="739">
        <v>16500</v>
      </c>
      <c r="E50" s="739">
        <v>16500</v>
      </c>
      <c r="F50" s="629">
        <f t="shared" si="3"/>
        <v>100</v>
      </c>
      <c r="G50" s="669" t="s">
        <v>1572</v>
      </c>
      <c r="H50" s="727" t="s">
        <v>70</v>
      </c>
    </row>
    <row r="51" spans="1:9" s="588" customFormat="1" ht="24" customHeight="1" x14ac:dyDescent="0.2">
      <c r="A51" s="689">
        <f t="shared" si="4"/>
        <v>34</v>
      </c>
      <c r="B51" s="738" t="s">
        <v>2256</v>
      </c>
      <c r="C51" s="739">
        <v>7500</v>
      </c>
      <c r="D51" s="739">
        <v>7500</v>
      </c>
      <c r="E51" s="739">
        <v>7500</v>
      </c>
      <c r="F51" s="629">
        <f t="shared" si="3"/>
        <v>100</v>
      </c>
      <c r="G51" s="669" t="s">
        <v>1572</v>
      </c>
      <c r="H51" s="690" t="s">
        <v>70</v>
      </c>
    </row>
    <row r="52" spans="1:9" s="588" customFormat="1" ht="12.95" customHeight="1" x14ac:dyDescent="0.2">
      <c r="A52" s="689">
        <f t="shared" si="4"/>
        <v>35</v>
      </c>
      <c r="B52" s="738" t="s">
        <v>2257</v>
      </c>
      <c r="C52" s="739">
        <v>250</v>
      </c>
      <c r="D52" s="739">
        <v>250</v>
      </c>
      <c r="E52" s="739">
        <v>250</v>
      </c>
      <c r="F52" s="629">
        <f t="shared" si="3"/>
        <v>100</v>
      </c>
      <c r="G52" s="675" t="s">
        <v>1572</v>
      </c>
      <c r="H52" s="691" t="s">
        <v>70</v>
      </c>
    </row>
    <row r="53" spans="1:9" s="588" customFormat="1" ht="34.5" customHeight="1" x14ac:dyDescent="0.2">
      <c r="A53" s="689">
        <f t="shared" si="4"/>
        <v>36</v>
      </c>
      <c r="B53" s="738" t="s">
        <v>2258</v>
      </c>
      <c r="C53" s="739">
        <v>183</v>
      </c>
      <c r="D53" s="739">
        <v>183</v>
      </c>
      <c r="E53" s="739">
        <v>183</v>
      </c>
      <c r="F53" s="629">
        <f t="shared" si="3"/>
        <v>100</v>
      </c>
      <c r="G53" s="675" t="s">
        <v>1578</v>
      </c>
      <c r="H53" s="691" t="s">
        <v>70</v>
      </c>
      <c r="I53" s="586"/>
    </row>
    <row r="54" spans="1:9" s="588" customFormat="1" ht="34.5" customHeight="1" x14ac:dyDescent="0.2">
      <c r="A54" s="689">
        <f t="shared" si="4"/>
        <v>37</v>
      </c>
      <c r="B54" s="738" t="s">
        <v>2259</v>
      </c>
      <c r="C54" s="739">
        <v>490</v>
      </c>
      <c r="D54" s="739">
        <v>490</v>
      </c>
      <c r="E54" s="739">
        <v>490</v>
      </c>
      <c r="F54" s="629">
        <f t="shared" si="3"/>
        <v>100</v>
      </c>
      <c r="G54" s="675" t="s">
        <v>1578</v>
      </c>
      <c r="H54" s="691" t="s">
        <v>70</v>
      </c>
    </row>
    <row r="55" spans="1:9" s="588" customFormat="1" ht="34.5" customHeight="1" x14ac:dyDescent="0.2">
      <c r="A55" s="689">
        <f t="shared" si="4"/>
        <v>38</v>
      </c>
      <c r="B55" s="738" t="s">
        <v>2260</v>
      </c>
      <c r="C55" s="739">
        <v>6000</v>
      </c>
      <c r="D55" s="739">
        <v>6000</v>
      </c>
      <c r="E55" s="739">
        <v>6000</v>
      </c>
      <c r="F55" s="629">
        <f t="shared" si="3"/>
        <v>100</v>
      </c>
      <c r="G55" s="675" t="s">
        <v>1578</v>
      </c>
      <c r="H55" s="727" t="s">
        <v>70</v>
      </c>
    </row>
    <row r="56" spans="1:9" s="588" customFormat="1" ht="34.5" customHeight="1" x14ac:dyDescent="0.2">
      <c r="A56" s="689">
        <f t="shared" si="4"/>
        <v>39</v>
      </c>
      <c r="B56" s="738" t="s">
        <v>2261</v>
      </c>
      <c r="C56" s="739">
        <v>528</v>
      </c>
      <c r="D56" s="739">
        <v>528</v>
      </c>
      <c r="E56" s="739">
        <v>528</v>
      </c>
      <c r="F56" s="629">
        <f t="shared" si="3"/>
        <v>100</v>
      </c>
      <c r="G56" s="675" t="s">
        <v>1578</v>
      </c>
      <c r="H56" s="690" t="s">
        <v>70</v>
      </c>
    </row>
    <row r="57" spans="1:9" s="588" customFormat="1" ht="24" customHeight="1" x14ac:dyDescent="0.2">
      <c r="A57" s="689">
        <f t="shared" si="4"/>
        <v>40</v>
      </c>
      <c r="B57" s="738" t="s">
        <v>1263</v>
      </c>
      <c r="C57" s="739">
        <v>17000</v>
      </c>
      <c r="D57" s="739">
        <v>2266.5300000000002</v>
      </c>
      <c r="E57" s="739">
        <v>2266.5250000000001</v>
      </c>
      <c r="F57" s="629">
        <f t="shared" si="3"/>
        <v>99.99977939846373</v>
      </c>
      <c r="G57" s="669" t="s">
        <v>1572</v>
      </c>
      <c r="H57" s="691" t="s">
        <v>70</v>
      </c>
    </row>
    <row r="58" spans="1:9" s="588" customFormat="1" ht="34.5" customHeight="1" x14ac:dyDescent="0.2">
      <c r="A58" s="689">
        <f t="shared" si="4"/>
        <v>41</v>
      </c>
      <c r="B58" s="738" t="s">
        <v>2262</v>
      </c>
      <c r="C58" s="739">
        <v>2000</v>
      </c>
      <c r="D58" s="739">
        <v>1750</v>
      </c>
      <c r="E58" s="739">
        <v>1750</v>
      </c>
      <c r="F58" s="629">
        <f t="shared" si="3"/>
        <v>100</v>
      </c>
      <c r="G58" s="675" t="s">
        <v>1578</v>
      </c>
      <c r="H58" s="691" t="s">
        <v>70</v>
      </c>
      <c r="I58" s="586"/>
    </row>
    <row r="59" spans="1:9" s="588" customFormat="1" ht="42" x14ac:dyDescent="0.2">
      <c r="A59" s="689">
        <f t="shared" si="4"/>
        <v>42</v>
      </c>
      <c r="B59" s="738" t="s">
        <v>2263</v>
      </c>
      <c r="C59" s="739">
        <v>25000</v>
      </c>
      <c r="D59" s="739">
        <v>4880</v>
      </c>
      <c r="E59" s="739">
        <v>4879.0558000000001</v>
      </c>
      <c r="F59" s="629">
        <f t="shared" si="3"/>
        <v>99.980651639344259</v>
      </c>
      <c r="G59" s="669" t="s">
        <v>1578</v>
      </c>
      <c r="H59" s="691" t="s">
        <v>70</v>
      </c>
    </row>
    <row r="60" spans="1:9" s="588" customFormat="1" ht="12.95" customHeight="1" x14ac:dyDescent="0.2">
      <c r="A60" s="689">
        <f t="shared" si="4"/>
        <v>43</v>
      </c>
      <c r="B60" s="738" t="s">
        <v>2264</v>
      </c>
      <c r="C60" s="739">
        <v>0</v>
      </c>
      <c r="D60" s="739">
        <v>750</v>
      </c>
      <c r="E60" s="739">
        <v>750</v>
      </c>
      <c r="F60" s="629">
        <f t="shared" si="3"/>
        <v>100</v>
      </c>
      <c r="G60" s="669" t="s">
        <v>1572</v>
      </c>
      <c r="H60" s="691" t="s">
        <v>70</v>
      </c>
    </row>
    <row r="61" spans="1:9" s="588" customFormat="1" ht="24" customHeight="1" x14ac:dyDescent="0.2">
      <c r="A61" s="689">
        <f t="shared" si="4"/>
        <v>44</v>
      </c>
      <c r="B61" s="694" t="s">
        <v>2265</v>
      </c>
      <c r="C61" s="739">
        <v>0</v>
      </c>
      <c r="D61" s="739">
        <v>7345.3</v>
      </c>
      <c r="E61" s="739">
        <v>7345.2910000000002</v>
      </c>
      <c r="F61" s="629">
        <f t="shared" si="3"/>
        <v>99.999877472669596</v>
      </c>
      <c r="G61" s="669" t="s">
        <v>1572</v>
      </c>
      <c r="H61" s="691" t="s">
        <v>70</v>
      </c>
    </row>
    <row r="62" spans="1:9" s="588" customFormat="1" ht="24" customHeight="1" x14ac:dyDescent="0.2">
      <c r="A62" s="689">
        <f t="shared" si="4"/>
        <v>45</v>
      </c>
      <c r="B62" s="694" t="s">
        <v>2266</v>
      </c>
      <c r="C62" s="739">
        <v>0</v>
      </c>
      <c r="D62" s="739">
        <v>12281</v>
      </c>
      <c r="E62" s="739">
        <v>12281</v>
      </c>
      <c r="F62" s="629">
        <f t="shared" si="3"/>
        <v>100</v>
      </c>
      <c r="G62" s="669" t="s">
        <v>1572</v>
      </c>
      <c r="H62" s="691" t="s">
        <v>70</v>
      </c>
    </row>
    <row r="63" spans="1:9" s="588" customFormat="1" ht="24" customHeight="1" x14ac:dyDescent="0.2">
      <c r="A63" s="689">
        <f t="shared" si="4"/>
        <v>46</v>
      </c>
      <c r="B63" s="694" t="s">
        <v>2267</v>
      </c>
      <c r="C63" s="739">
        <v>0</v>
      </c>
      <c r="D63" s="739">
        <v>9882.99</v>
      </c>
      <c r="E63" s="739">
        <v>9882.99</v>
      </c>
      <c r="F63" s="629">
        <f t="shared" si="3"/>
        <v>100</v>
      </c>
      <c r="G63" s="669" t="s">
        <v>1572</v>
      </c>
      <c r="H63" s="691" t="s">
        <v>70</v>
      </c>
    </row>
    <row r="64" spans="1:9" s="588" customFormat="1" ht="12.95" customHeight="1" x14ac:dyDescent="0.2">
      <c r="A64" s="689">
        <f t="shared" si="4"/>
        <v>47</v>
      </c>
      <c r="B64" s="694" t="s">
        <v>2268</v>
      </c>
      <c r="C64" s="739">
        <v>0</v>
      </c>
      <c r="D64" s="739">
        <v>2302.5</v>
      </c>
      <c r="E64" s="739">
        <v>2302.473</v>
      </c>
      <c r="F64" s="629">
        <f t="shared" si="3"/>
        <v>99.998827361563514</v>
      </c>
      <c r="G64" s="669" t="s">
        <v>1572</v>
      </c>
      <c r="H64" s="691" t="s">
        <v>70</v>
      </c>
      <c r="I64" s="586"/>
    </row>
    <row r="65" spans="1:8" s="588" customFormat="1" ht="12.95" customHeight="1" x14ac:dyDescent="0.2">
      <c r="A65" s="689">
        <f t="shared" si="4"/>
        <v>48</v>
      </c>
      <c r="B65" s="694" t="s">
        <v>2269</v>
      </c>
      <c r="C65" s="739">
        <v>0</v>
      </c>
      <c r="D65" s="739">
        <v>530.87</v>
      </c>
      <c r="E65" s="739">
        <v>530.87</v>
      </c>
      <c r="F65" s="629">
        <f t="shared" si="3"/>
        <v>100</v>
      </c>
      <c r="G65" s="692" t="s">
        <v>1600</v>
      </c>
      <c r="H65" s="691" t="s">
        <v>70</v>
      </c>
    </row>
    <row r="66" spans="1:8" s="588" customFormat="1" ht="13.5" customHeight="1" thickBot="1" x14ac:dyDescent="0.25">
      <c r="A66" s="1176" t="s">
        <v>463</v>
      </c>
      <c r="B66" s="1177"/>
      <c r="C66" s="648">
        <f>SUM(C46:C65)</f>
        <v>656240</v>
      </c>
      <c r="D66" s="648">
        <f>SUM(D46:D65)</f>
        <v>731758.34000000008</v>
      </c>
      <c r="E66" s="648">
        <f>SUM(E46:E65)</f>
        <v>731757.34979999997</v>
      </c>
      <c r="F66" s="649">
        <f t="shared" si="3"/>
        <v>99.99986468210254</v>
      </c>
      <c r="G66" s="650"/>
      <c r="H66" s="697"/>
    </row>
    <row r="67" spans="1:8" s="472" customFormat="1" ht="18" customHeight="1" thickBot="1" x14ac:dyDescent="0.2">
      <c r="A67" s="685" t="s">
        <v>1722</v>
      </c>
      <c r="B67" s="652"/>
      <c r="C67" s="654"/>
      <c r="D67" s="654"/>
      <c r="E67" s="654"/>
      <c r="F67" s="616"/>
      <c r="G67" s="617"/>
      <c r="H67" s="730"/>
    </row>
    <row r="68" spans="1:8" s="588" customFormat="1" ht="153.94999999999999" customHeight="1" x14ac:dyDescent="0.2">
      <c r="A68" s="731">
        <f>A65+1</f>
        <v>49</v>
      </c>
      <c r="B68" s="736" t="s">
        <v>2270</v>
      </c>
      <c r="C68" s="714">
        <v>98129</v>
      </c>
      <c r="D68" s="714">
        <v>89745.49</v>
      </c>
      <c r="E68" s="714">
        <v>55994.256260000009</v>
      </c>
      <c r="F68" s="629">
        <f>E68/D68*100</f>
        <v>62.392278720635439</v>
      </c>
      <c r="G68" s="675" t="s">
        <v>1578</v>
      </c>
      <c r="H68" s="762" t="s">
        <v>2271</v>
      </c>
    </row>
    <row r="69" spans="1:8" s="588" customFormat="1" ht="13.5" customHeight="1" thickBot="1" x14ac:dyDescent="0.25">
      <c r="A69" s="1176" t="s">
        <v>463</v>
      </c>
      <c r="B69" s="1177"/>
      <c r="C69" s="648">
        <f>SUM(C68:C68)</f>
        <v>98129</v>
      </c>
      <c r="D69" s="648">
        <f>SUM(D68:D68)</f>
        <v>89745.49</v>
      </c>
      <c r="E69" s="648">
        <f>SUM(E68:E68)</f>
        <v>55994.256260000009</v>
      </c>
      <c r="F69" s="672">
        <f>E69/D69*100</f>
        <v>62.392278720635439</v>
      </c>
      <c r="G69" s="650"/>
      <c r="H69" s="697"/>
    </row>
    <row r="70" spans="1:8" ht="18" customHeight="1" thickBot="1" x14ac:dyDescent="0.2">
      <c r="A70" s="698" t="s">
        <v>1621</v>
      </c>
      <c r="B70" s="662"/>
      <c r="C70" s="663"/>
      <c r="D70" s="663"/>
      <c r="E70" s="664"/>
      <c r="F70" s="665"/>
      <c r="G70" s="699"/>
      <c r="H70" s="700"/>
    </row>
    <row r="71" spans="1:8" s="588" customFormat="1" ht="78" customHeight="1" x14ac:dyDescent="0.2">
      <c r="A71" s="731">
        <f>A68+1</f>
        <v>50</v>
      </c>
      <c r="B71" s="738" t="s">
        <v>2272</v>
      </c>
      <c r="C71" s="739">
        <v>0</v>
      </c>
      <c r="D71" s="739">
        <v>300</v>
      </c>
      <c r="E71" s="739">
        <v>0</v>
      </c>
      <c r="F71" s="629">
        <f t="shared" ref="F71:F118" si="5">E71/D71*100</f>
        <v>0</v>
      </c>
      <c r="G71" s="675" t="s">
        <v>1578</v>
      </c>
      <c r="H71" s="741" t="s">
        <v>2273</v>
      </c>
    </row>
    <row r="72" spans="1:8" s="588" customFormat="1" ht="67.5" customHeight="1" x14ac:dyDescent="0.2">
      <c r="A72" s="689">
        <f t="shared" ref="A72:A117" si="6">A71+1</f>
        <v>51</v>
      </c>
      <c r="B72" s="738" t="s">
        <v>2274</v>
      </c>
      <c r="C72" s="739">
        <v>0</v>
      </c>
      <c r="D72" s="739">
        <v>5500</v>
      </c>
      <c r="E72" s="739">
        <v>2908.2585899999999</v>
      </c>
      <c r="F72" s="629">
        <f t="shared" si="5"/>
        <v>52.877428909090909</v>
      </c>
      <c r="G72" s="669" t="s">
        <v>1578</v>
      </c>
      <c r="H72" s="741" t="s">
        <v>2275</v>
      </c>
    </row>
    <row r="73" spans="1:8" s="588" customFormat="1" ht="89.45" customHeight="1" x14ac:dyDescent="0.2">
      <c r="A73" s="689">
        <f t="shared" si="6"/>
        <v>52</v>
      </c>
      <c r="B73" s="738" t="s">
        <v>1255</v>
      </c>
      <c r="C73" s="739">
        <v>0</v>
      </c>
      <c r="D73" s="739">
        <v>1250</v>
      </c>
      <c r="E73" s="739">
        <v>53.97</v>
      </c>
      <c r="F73" s="629">
        <f t="shared" si="5"/>
        <v>4.3175999999999997</v>
      </c>
      <c r="G73" s="669" t="s">
        <v>1578</v>
      </c>
      <c r="H73" s="742" t="s">
        <v>2276</v>
      </c>
    </row>
    <row r="74" spans="1:8" s="588" customFormat="1" ht="73.5" x14ac:dyDescent="0.2">
      <c r="A74" s="689">
        <f t="shared" si="6"/>
        <v>53</v>
      </c>
      <c r="B74" s="738" t="s">
        <v>2277</v>
      </c>
      <c r="C74" s="739">
        <v>0</v>
      </c>
      <c r="D74" s="739">
        <v>6800</v>
      </c>
      <c r="E74" s="739">
        <v>0</v>
      </c>
      <c r="F74" s="629">
        <f t="shared" si="5"/>
        <v>0</v>
      </c>
      <c r="G74" s="669" t="s">
        <v>1578</v>
      </c>
      <c r="H74" s="742" t="s">
        <v>2278</v>
      </c>
    </row>
    <row r="75" spans="1:8" s="588" customFormat="1" ht="67.5" customHeight="1" x14ac:dyDescent="0.2">
      <c r="A75" s="689">
        <f t="shared" si="6"/>
        <v>54</v>
      </c>
      <c r="B75" s="738" t="s">
        <v>1256</v>
      </c>
      <c r="C75" s="739">
        <v>0</v>
      </c>
      <c r="D75" s="739">
        <v>2000</v>
      </c>
      <c r="E75" s="739">
        <v>87.603999999999999</v>
      </c>
      <c r="F75" s="629">
        <f t="shared" si="5"/>
        <v>4.3802000000000003</v>
      </c>
      <c r="G75" s="669" t="s">
        <v>1578</v>
      </c>
      <c r="H75" s="741" t="s">
        <v>2279</v>
      </c>
    </row>
    <row r="76" spans="1:8" s="588" customFormat="1" ht="78" customHeight="1" x14ac:dyDescent="0.2">
      <c r="A76" s="689">
        <f t="shared" si="6"/>
        <v>55</v>
      </c>
      <c r="B76" s="738" t="s">
        <v>1257</v>
      </c>
      <c r="C76" s="739">
        <v>0</v>
      </c>
      <c r="D76" s="739">
        <v>4000</v>
      </c>
      <c r="E76" s="739">
        <v>369.81834999999995</v>
      </c>
      <c r="F76" s="629">
        <f t="shared" si="5"/>
        <v>9.2454587499999992</v>
      </c>
      <c r="G76" s="669" t="s">
        <v>1578</v>
      </c>
      <c r="H76" s="741" t="s">
        <v>2280</v>
      </c>
    </row>
    <row r="77" spans="1:8" s="588" customFormat="1" ht="126" x14ac:dyDescent="0.2">
      <c r="A77" s="689">
        <f t="shared" si="6"/>
        <v>56</v>
      </c>
      <c r="B77" s="738" t="s">
        <v>1258</v>
      </c>
      <c r="C77" s="739">
        <v>0</v>
      </c>
      <c r="D77" s="739">
        <v>4325</v>
      </c>
      <c r="E77" s="739">
        <v>2031.00713</v>
      </c>
      <c r="F77" s="629">
        <f t="shared" si="5"/>
        <v>46.959702427745661</v>
      </c>
      <c r="G77" s="669" t="s">
        <v>1578</v>
      </c>
      <c r="H77" s="742" t="s">
        <v>2281</v>
      </c>
    </row>
    <row r="78" spans="1:8" s="588" customFormat="1" ht="24" customHeight="1" x14ac:dyDescent="0.2">
      <c r="A78" s="689">
        <f t="shared" si="6"/>
        <v>57</v>
      </c>
      <c r="B78" s="738" t="s">
        <v>1259</v>
      </c>
      <c r="C78" s="739">
        <v>0</v>
      </c>
      <c r="D78" s="739">
        <v>1800</v>
      </c>
      <c r="E78" s="739">
        <v>1711.4214999999999</v>
      </c>
      <c r="F78" s="629">
        <f t="shared" si="5"/>
        <v>95.07897222222222</v>
      </c>
      <c r="G78" s="692" t="s">
        <v>1600</v>
      </c>
      <c r="H78" s="763" t="s">
        <v>70</v>
      </c>
    </row>
    <row r="79" spans="1:8" s="588" customFormat="1" ht="12.95" customHeight="1" x14ac:dyDescent="0.2">
      <c r="A79" s="689">
        <f t="shared" si="6"/>
        <v>58</v>
      </c>
      <c r="B79" s="738" t="s">
        <v>1260</v>
      </c>
      <c r="C79" s="739">
        <v>0</v>
      </c>
      <c r="D79" s="739">
        <v>1200</v>
      </c>
      <c r="E79" s="739">
        <v>1198.8546000000001</v>
      </c>
      <c r="F79" s="629">
        <f t="shared" si="5"/>
        <v>99.904550000000015</v>
      </c>
      <c r="G79" s="692" t="s">
        <v>1600</v>
      </c>
      <c r="H79" s="742" t="s">
        <v>70</v>
      </c>
    </row>
    <row r="80" spans="1:8" s="588" customFormat="1" ht="147" x14ac:dyDescent="0.2">
      <c r="A80" s="689">
        <f t="shared" si="6"/>
        <v>59</v>
      </c>
      <c r="B80" s="738" t="s">
        <v>1261</v>
      </c>
      <c r="C80" s="739">
        <v>16654</v>
      </c>
      <c r="D80" s="739">
        <v>49007.5</v>
      </c>
      <c r="E80" s="739">
        <v>4801.3634900000006</v>
      </c>
      <c r="F80" s="629">
        <f t="shared" si="5"/>
        <v>9.7972014283528051</v>
      </c>
      <c r="G80" s="669" t="s">
        <v>1578</v>
      </c>
      <c r="H80" s="691" t="s">
        <v>2282</v>
      </c>
    </row>
    <row r="81" spans="1:9" s="588" customFormat="1" ht="24" customHeight="1" x14ac:dyDescent="0.2">
      <c r="A81" s="689">
        <f t="shared" si="6"/>
        <v>60</v>
      </c>
      <c r="B81" s="738" t="s">
        <v>1263</v>
      </c>
      <c r="C81" s="739">
        <v>6000</v>
      </c>
      <c r="D81" s="739">
        <v>6164.6100000000006</v>
      </c>
      <c r="E81" s="739">
        <v>6164.6030000000001</v>
      </c>
      <c r="F81" s="629">
        <f t="shared" si="5"/>
        <v>99.999886448615555</v>
      </c>
      <c r="G81" s="638" t="s">
        <v>1600</v>
      </c>
      <c r="H81" s="691" t="s">
        <v>70</v>
      </c>
    </row>
    <row r="82" spans="1:9" s="588" customFormat="1" ht="94.5" x14ac:dyDescent="0.2">
      <c r="A82" s="689">
        <f t="shared" si="6"/>
        <v>61</v>
      </c>
      <c r="B82" s="738" t="s">
        <v>2283</v>
      </c>
      <c r="C82" s="739">
        <v>2000</v>
      </c>
      <c r="D82" s="739">
        <v>0</v>
      </c>
      <c r="E82" s="739">
        <v>0</v>
      </c>
      <c r="F82" s="629" t="s">
        <v>204</v>
      </c>
      <c r="G82" s="692" t="s">
        <v>1600</v>
      </c>
      <c r="H82" s="691" t="s">
        <v>2284</v>
      </c>
    </row>
    <row r="83" spans="1:9" s="588" customFormat="1" ht="199.5" x14ac:dyDescent="0.2">
      <c r="A83" s="689">
        <f t="shared" si="6"/>
        <v>62</v>
      </c>
      <c r="B83" s="738" t="s">
        <v>2285</v>
      </c>
      <c r="C83" s="739">
        <v>0</v>
      </c>
      <c r="D83" s="739">
        <v>2090.4299999999998</v>
      </c>
      <c r="E83" s="739">
        <v>0</v>
      </c>
      <c r="F83" s="629">
        <f t="shared" si="5"/>
        <v>0</v>
      </c>
      <c r="G83" s="669" t="s">
        <v>1578</v>
      </c>
      <c r="H83" s="691" t="s">
        <v>2286</v>
      </c>
    </row>
    <row r="84" spans="1:9" s="588" customFormat="1" ht="45" customHeight="1" x14ac:dyDescent="0.2">
      <c r="A84" s="689">
        <f t="shared" si="6"/>
        <v>63</v>
      </c>
      <c r="B84" s="738" t="s">
        <v>1264</v>
      </c>
      <c r="C84" s="739">
        <v>45874</v>
      </c>
      <c r="D84" s="739">
        <v>49.43</v>
      </c>
      <c r="E84" s="739">
        <v>49.429000000000002</v>
      </c>
      <c r="F84" s="629">
        <f t="shared" si="5"/>
        <v>99.99797693708274</v>
      </c>
      <c r="G84" s="692" t="s">
        <v>1600</v>
      </c>
      <c r="H84" s="742" t="s">
        <v>2287</v>
      </c>
      <c r="I84" s="586"/>
    </row>
    <row r="85" spans="1:9" s="588" customFormat="1" ht="57" customHeight="1" x14ac:dyDescent="0.2">
      <c r="A85" s="689">
        <f t="shared" si="6"/>
        <v>64</v>
      </c>
      <c r="B85" s="738" t="s">
        <v>1265</v>
      </c>
      <c r="C85" s="739">
        <v>2935</v>
      </c>
      <c r="D85" s="739">
        <v>4035</v>
      </c>
      <c r="E85" s="739">
        <v>381.27100000000002</v>
      </c>
      <c r="F85" s="629">
        <f t="shared" si="5"/>
        <v>9.4490954151177196</v>
      </c>
      <c r="G85" s="670" t="s">
        <v>1578</v>
      </c>
      <c r="H85" s="741" t="s">
        <v>2288</v>
      </c>
    </row>
    <row r="86" spans="1:9" s="588" customFormat="1" ht="24" customHeight="1" x14ac:dyDescent="0.2">
      <c r="A86" s="689">
        <f t="shared" si="6"/>
        <v>65</v>
      </c>
      <c r="B86" s="738" t="s">
        <v>1267</v>
      </c>
      <c r="C86" s="739">
        <v>574</v>
      </c>
      <c r="D86" s="739">
        <v>5750.38</v>
      </c>
      <c r="E86" s="739">
        <v>5750.38</v>
      </c>
      <c r="F86" s="629">
        <f t="shared" si="5"/>
        <v>100</v>
      </c>
      <c r="G86" s="670" t="s">
        <v>1578</v>
      </c>
      <c r="H86" s="691" t="s">
        <v>70</v>
      </c>
    </row>
    <row r="87" spans="1:9" s="588" customFormat="1" ht="24" customHeight="1" x14ac:dyDescent="0.2">
      <c r="A87" s="689">
        <f t="shared" si="6"/>
        <v>66</v>
      </c>
      <c r="B87" s="738" t="s">
        <v>1268</v>
      </c>
      <c r="C87" s="739">
        <v>57318</v>
      </c>
      <c r="D87" s="739">
        <v>68187.23</v>
      </c>
      <c r="E87" s="739">
        <v>68187.226900000009</v>
      </c>
      <c r="F87" s="629">
        <f t="shared" si="5"/>
        <v>99.999995453694211</v>
      </c>
      <c r="G87" s="692" t="s">
        <v>1600</v>
      </c>
      <c r="H87" s="691" t="s">
        <v>70</v>
      </c>
    </row>
    <row r="88" spans="1:9" s="588" customFormat="1" ht="57.75" customHeight="1" x14ac:dyDescent="0.2">
      <c r="A88" s="689">
        <f t="shared" si="6"/>
        <v>67</v>
      </c>
      <c r="B88" s="738" t="s">
        <v>2289</v>
      </c>
      <c r="C88" s="739">
        <v>5500</v>
      </c>
      <c r="D88" s="739">
        <v>0</v>
      </c>
      <c r="E88" s="739">
        <v>0</v>
      </c>
      <c r="F88" s="629" t="s">
        <v>204</v>
      </c>
      <c r="G88" s="670" t="s">
        <v>1572</v>
      </c>
      <c r="H88" s="742" t="s">
        <v>2290</v>
      </c>
    </row>
    <row r="89" spans="1:9" s="588" customFormat="1" ht="94.5" x14ac:dyDescent="0.2">
      <c r="A89" s="689">
        <f t="shared" si="6"/>
        <v>68</v>
      </c>
      <c r="B89" s="738" t="s">
        <v>1269</v>
      </c>
      <c r="C89" s="739">
        <v>1073</v>
      </c>
      <c r="D89" s="739">
        <v>1073</v>
      </c>
      <c r="E89" s="739">
        <v>0</v>
      </c>
      <c r="F89" s="629">
        <f t="shared" si="5"/>
        <v>0</v>
      </c>
      <c r="G89" s="669" t="s">
        <v>1578</v>
      </c>
      <c r="H89" s="741" t="s">
        <v>2291</v>
      </c>
    </row>
    <row r="90" spans="1:9" s="588" customFormat="1" ht="191.25" customHeight="1" x14ac:dyDescent="0.2">
      <c r="A90" s="689">
        <f t="shared" si="6"/>
        <v>69</v>
      </c>
      <c r="B90" s="738" t="s">
        <v>1270</v>
      </c>
      <c r="C90" s="739">
        <v>30000</v>
      </c>
      <c r="D90" s="739">
        <v>55202.759999999995</v>
      </c>
      <c r="E90" s="739">
        <v>52343.113919999996</v>
      </c>
      <c r="F90" s="629">
        <f t="shared" si="5"/>
        <v>94.819740752092827</v>
      </c>
      <c r="G90" s="669" t="s">
        <v>1578</v>
      </c>
      <c r="H90" s="742" t="s">
        <v>2292</v>
      </c>
    </row>
    <row r="91" spans="1:9" s="588" customFormat="1" ht="24" customHeight="1" x14ac:dyDescent="0.2">
      <c r="A91" s="689">
        <f t="shared" si="6"/>
        <v>70</v>
      </c>
      <c r="B91" s="738" t="s">
        <v>2293</v>
      </c>
      <c r="C91" s="739">
        <v>621</v>
      </c>
      <c r="D91" s="739">
        <v>277</v>
      </c>
      <c r="E91" s="739">
        <v>276.98935</v>
      </c>
      <c r="F91" s="629">
        <f t="shared" si="5"/>
        <v>99.996155234657039</v>
      </c>
      <c r="G91" s="692" t="s">
        <v>1600</v>
      </c>
      <c r="H91" s="690" t="s">
        <v>70</v>
      </c>
    </row>
    <row r="92" spans="1:9" s="588" customFormat="1" ht="34.5" customHeight="1" x14ac:dyDescent="0.2">
      <c r="A92" s="689">
        <f t="shared" si="6"/>
        <v>71</v>
      </c>
      <c r="B92" s="738" t="s">
        <v>1271</v>
      </c>
      <c r="C92" s="739">
        <v>20000</v>
      </c>
      <c r="D92" s="739">
        <v>21382.789999999997</v>
      </c>
      <c r="E92" s="739">
        <v>21382.778160000002</v>
      </c>
      <c r="F92" s="629">
        <f t="shared" si="5"/>
        <v>99.999944628367047</v>
      </c>
      <c r="G92" s="692" t="s">
        <v>1600</v>
      </c>
      <c r="H92" s="690" t="s">
        <v>70</v>
      </c>
    </row>
    <row r="93" spans="1:9" s="588" customFormat="1" ht="78" customHeight="1" x14ac:dyDescent="0.2">
      <c r="A93" s="689">
        <f t="shared" si="6"/>
        <v>72</v>
      </c>
      <c r="B93" s="738" t="s">
        <v>1272</v>
      </c>
      <c r="C93" s="739">
        <v>4500</v>
      </c>
      <c r="D93" s="739">
        <v>4500</v>
      </c>
      <c r="E93" s="739">
        <v>1608.6146200000001</v>
      </c>
      <c r="F93" s="629">
        <f t="shared" si="5"/>
        <v>35.74699155555556</v>
      </c>
      <c r="G93" s="669" t="s">
        <v>1578</v>
      </c>
      <c r="H93" s="741" t="s">
        <v>2294</v>
      </c>
    </row>
    <row r="94" spans="1:9" s="588" customFormat="1" ht="115.5" x14ac:dyDescent="0.2">
      <c r="A94" s="689">
        <f t="shared" si="6"/>
        <v>73</v>
      </c>
      <c r="B94" s="738" t="s">
        <v>1273</v>
      </c>
      <c r="C94" s="739">
        <v>2250</v>
      </c>
      <c r="D94" s="739">
        <v>2380.6799999999998</v>
      </c>
      <c r="E94" s="739">
        <v>130.68</v>
      </c>
      <c r="F94" s="629">
        <f t="shared" si="5"/>
        <v>5.4891879631029799</v>
      </c>
      <c r="G94" s="669" t="s">
        <v>1578</v>
      </c>
      <c r="H94" s="741" t="s">
        <v>2295</v>
      </c>
    </row>
    <row r="95" spans="1:9" s="588" customFormat="1" ht="132" customHeight="1" x14ac:dyDescent="0.2">
      <c r="A95" s="689">
        <f t="shared" si="6"/>
        <v>74</v>
      </c>
      <c r="B95" s="738" t="s">
        <v>2296</v>
      </c>
      <c r="C95" s="739">
        <v>5125</v>
      </c>
      <c r="D95" s="739">
        <v>0</v>
      </c>
      <c r="E95" s="739">
        <v>0</v>
      </c>
      <c r="F95" s="629" t="s">
        <v>204</v>
      </c>
      <c r="G95" s="692" t="s">
        <v>1600</v>
      </c>
      <c r="H95" s="742" t="s">
        <v>2297</v>
      </c>
    </row>
    <row r="96" spans="1:9" s="588" customFormat="1" ht="24" customHeight="1" x14ac:dyDescent="0.2">
      <c r="A96" s="689">
        <f t="shared" si="6"/>
        <v>75</v>
      </c>
      <c r="B96" s="738" t="s">
        <v>1274</v>
      </c>
      <c r="C96" s="739">
        <v>51000</v>
      </c>
      <c r="D96" s="739">
        <v>51000</v>
      </c>
      <c r="E96" s="739">
        <v>51000</v>
      </c>
      <c r="F96" s="629">
        <f t="shared" si="5"/>
        <v>100</v>
      </c>
      <c r="G96" s="692" t="s">
        <v>1600</v>
      </c>
      <c r="H96" s="691" t="s">
        <v>70</v>
      </c>
    </row>
    <row r="97" spans="1:9" s="588" customFormat="1" ht="24" customHeight="1" x14ac:dyDescent="0.2">
      <c r="A97" s="689">
        <f t="shared" si="6"/>
        <v>76</v>
      </c>
      <c r="B97" s="738" t="s">
        <v>1275</v>
      </c>
      <c r="C97" s="739">
        <v>21950</v>
      </c>
      <c r="D97" s="739">
        <v>29444</v>
      </c>
      <c r="E97" s="739">
        <v>29444</v>
      </c>
      <c r="F97" s="629">
        <f t="shared" si="5"/>
        <v>100</v>
      </c>
      <c r="G97" s="669" t="s">
        <v>1578</v>
      </c>
      <c r="H97" s="691" t="s">
        <v>70</v>
      </c>
    </row>
    <row r="98" spans="1:9" s="588" customFormat="1" ht="67.5" customHeight="1" x14ac:dyDescent="0.2">
      <c r="A98" s="689">
        <f t="shared" si="6"/>
        <v>77</v>
      </c>
      <c r="B98" s="738" t="s">
        <v>1276</v>
      </c>
      <c r="C98" s="739">
        <v>2800</v>
      </c>
      <c r="D98" s="739">
        <v>4000</v>
      </c>
      <c r="E98" s="739">
        <v>180.29</v>
      </c>
      <c r="F98" s="629">
        <f t="shared" si="5"/>
        <v>4.50725</v>
      </c>
      <c r="G98" s="669" t="s">
        <v>1578</v>
      </c>
      <c r="H98" s="764" t="s">
        <v>2298</v>
      </c>
    </row>
    <row r="99" spans="1:9" s="588" customFormat="1" ht="24" customHeight="1" x14ac:dyDescent="0.2">
      <c r="A99" s="689">
        <f t="shared" si="6"/>
        <v>78</v>
      </c>
      <c r="B99" s="738" t="s">
        <v>1277</v>
      </c>
      <c r="C99" s="739">
        <v>0</v>
      </c>
      <c r="D99" s="739">
        <v>3200</v>
      </c>
      <c r="E99" s="739">
        <v>3200</v>
      </c>
      <c r="F99" s="629">
        <f t="shared" si="5"/>
        <v>100</v>
      </c>
      <c r="G99" s="692" t="s">
        <v>1600</v>
      </c>
      <c r="H99" s="691" t="s">
        <v>70</v>
      </c>
    </row>
    <row r="100" spans="1:9" s="588" customFormat="1" ht="24" customHeight="1" x14ac:dyDescent="0.2">
      <c r="A100" s="689">
        <f t="shared" si="6"/>
        <v>79</v>
      </c>
      <c r="B100" s="738" t="s">
        <v>1278</v>
      </c>
      <c r="C100" s="739">
        <v>38000</v>
      </c>
      <c r="D100" s="739">
        <v>45500</v>
      </c>
      <c r="E100" s="739">
        <v>45500</v>
      </c>
      <c r="F100" s="629">
        <f t="shared" si="5"/>
        <v>100</v>
      </c>
      <c r="G100" s="692" t="s">
        <v>1600</v>
      </c>
      <c r="H100" s="691" t="s">
        <v>70</v>
      </c>
    </row>
    <row r="101" spans="1:9" s="588" customFormat="1" ht="24" customHeight="1" x14ac:dyDescent="0.2">
      <c r="A101" s="689">
        <f t="shared" si="6"/>
        <v>80</v>
      </c>
      <c r="B101" s="738" t="s">
        <v>1279</v>
      </c>
      <c r="C101" s="739">
        <v>30000</v>
      </c>
      <c r="D101" s="739">
        <v>30000</v>
      </c>
      <c r="E101" s="739">
        <v>30000</v>
      </c>
      <c r="F101" s="629">
        <f t="shared" si="5"/>
        <v>100</v>
      </c>
      <c r="G101" s="692" t="s">
        <v>1600</v>
      </c>
      <c r="H101" s="691" t="s">
        <v>70</v>
      </c>
    </row>
    <row r="102" spans="1:9" s="588" customFormat="1" ht="24" customHeight="1" x14ac:dyDescent="0.2">
      <c r="A102" s="689">
        <f t="shared" si="6"/>
        <v>81</v>
      </c>
      <c r="B102" s="738" t="s">
        <v>1280</v>
      </c>
      <c r="C102" s="739">
        <v>8000</v>
      </c>
      <c r="D102" s="739">
        <v>8000</v>
      </c>
      <c r="E102" s="739">
        <v>8000</v>
      </c>
      <c r="F102" s="629">
        <f t="shared" si="5"/>
        <v>100</v>
      </c>
      <c r="G102" s="692" t="s">
        <v>1600</v>
      </c>
      <c r="H102" s="691" t="s">
        <v>70</v>
      </c>
      <c r="I102" s="586"/>
    </row>
    <row r="103" spans="1:9" s="588" customFormat="1" ht="24" customHeight="1" x14ac:dyDescent="0.2">
      <c r="A103" s="689">
        <f t="shared" si="6"/>
        <v>82</v>
      </c>
      <c r="B103" s="738" t="s">
        <v>1281</v>
      </c>
      <c r="C103" s="739">
        <v>500</v>
      </c>
      <c r="D103" s="739">
        <v>500</v>
      </c>
      <c r="E103" s="739">
        <v>287.98</v>
      </c>
      <c r="F103" s="629">
        <f t="shared" si="5"/>
        <v>57.596000000000004</v>
      </c>
      <c r="G103" s="692" t="s">
        <v>1600</v>
      </c>
      <c r="H103" s="742" t="s">
        <v>2299</v>
      </c>
    </row>
    <row r="104" spans="1:9" s="588" customFormat="1" ht="31.5" x14ac:dyDescent="0.2">
      <c r="A104" s="689">
        <f t="shared" si="6"/>
        <v>83</v>
      </c>
      <c r="B104" s="738" t="s">
        <v>1282</v>
      </c>
      <c r="C104" s="739">
        <v>0</v>
      </c>
      <c r="D104" s="739">
        <f>38780.5-1294.7</f>
        <v>37485.800000000003</v>
      </c>
      <c r="E104" s="739">
        <f>38780.5-1294.7</f>
        <v>37485.800000000003</v>
      </c>
      <c r="F104" s="629">
        <f t="shared" si="5"/>
        <v>100</v>
      </c>
      <c r="G104" s="670" t="s">
        <v>1572</v>
      </c>
      <c r="H104" s="691" t="s">
        <v>70</v>
      </c>
    </row>
    <row r="105" spans="1:9" s="588" customFormat="1" ht="24" customHeight="1" x14ac:dyDescent="0.2">
      <c r="A105" s="689">
        <f t="shared" si="6"/>
        <v>84</v>
      </c>
      <c r="B105" s="738" t="s">
        <v>2300</v>
      </c>
      <c r="C105" s="739">
        <v>0</v>
      </c>
      <c r="D105" s="739">
        <v>1294.7</v>
      </c>
      <c r="E105" s="739">
        <v>1294.7</v>
      </c>
      <c r="F105" s="629">
        <f t="shared" si="5"/>
        <v>100</v>
      </c>
      <c r="G105" s="692" t="s">
        <v>1600</v>
      </c>
      <c r="H105" s="691" t="s">
        <v>70</v>
      </c>
    </row>
    <row r="106" spans="1:9" s="588" customFormat="1" ht="24" customHeight="1" x14ac:dyDescent="0.2">
      <c r="A106" s="689">
        <f t="shared" si="6"/>
        <v>85</v>
      </c>
      <c r="B106" s="738" t="s">
        <v>1283</v>
      </c>
      <c r="C106" s="739">
        <v>0</v>
      </c>
      <c r="D106" s="739">
        <v>2000</v>
      </c>
      <c r="E106" s="739">
        <v>1833.9174800000001</v>
      </c>
      <c r="F106" s="629">
        <f t="shared" si="5"/>
        <v>91.695874000000003</v>
      </c>
      <c r="G106" s="692" t="s">
        <v>1600</v>
      </c>
      <c r="H106" s="742" t="s">
        <v>2299</v>
      </c>
    </row>
    <row r="107" spans="1:9" s="588" customFormat="1" ht="24" customHeight="1" x14ac:dyDescent="0.2">
      <c r="A107" s="689">
        <f t="shared" si="6"/>
        <v>86</v>
      </c>
      <c r="B107" s="738" t="s">
        <v>1284</v>
      </c>
      <c r="C107" s="739">
        <v>0</v>
      </c>
      <c r="D107" s="739">
        <v>200</v>
      </c>
      <c r="E107" s="739">
        <v>200</v>
      </c>
      <c r="F107" s="629">
        <f t="shared" si="5"/>
        <v>100</v>
      </c>
      <c r="G107" s="692" t="s">
        <v>1600</v>
      </c>
      <c r="H107" s="691" t="s">
        <v>70</v>
      </c>
    </row>
    <row r="108" spans="1:9" s="588" customFormat="1" ht="67.5" customHeight="1" x14ac:dyDescent="0.2">
      <c r="A108" s="689">
        <f t="shared" si="6"/>
        <v>87</v>
      </c>
      <c r="B108" s="738" t="s">
        <v>2301</v>
      </c>
      <c r="C108" s="739">
        <v>0</v>
      </c>
      <c r="D108" s="739">
        <v>6000</v>
      </c>
      <c r="E108" s="739">
        <v>113.74</v>
      </c>
      <c r="F108" s="629">
        <f t="shared" si="5"/>
        <v>1.8956666666666666</v>
      </c>
      <c r="G108" s="669" t="s">
        <v>1578</v>
      </c>
      <c r="H108" s="741" t="s">
        <v>2302</v>
      </c>
    </row>
    <row r="109" spans="1:9" s="588" customFormat="1" ht="57" customHeight="1" x14ac:dyDescent="0.2">
      <c r="A109" s="689">
        <f t="shared" si="6"/>
        <v>88</v>
      </c>
      <c r="B109" s="738" t="s">
        <v>2303</v>
      </c>
      <c r="C109" s="739">
        <v>0</v>
      </c>
      <c r="D109" s="739">
        <v>1200</v>
      </c>
      <c r="E109" s="739">
        <v>0</v>
      </c>
      <c r="F109" s="629">
        <f t="shared" si="5"/>
        <v>0</v>
      </c>
      <c r="G109" s="669" t="s">
        <v>1578</v>
      </c>
      <c r="H109" s="741" t="s">
        <v>2304</v>
      </c>
    </row>
    <row r="110" spans="1:9" s="588" customFormat="1" ht="78" customHeight="1" x14ac:dyDescent="0.2">
      <c r="A110" s="689">
        <f t="shared" si="6"/>
        <v>89</v>
      </c>
      <c r="B110" s="738" t="s">
        <v>1286</v>
      </c>
      <c r="C110" s="739">
        <v>0</v>
      </c>
      <c r="D110" s="739">
        <v>500</v>
      </c>
      <c r="E110" s="739">
        <v>56.477499999999999</v>
      </c>
      <c r="F110" s="629">
        <f t="shared" si="5"/>
        <v>11.295500000000001</v>
      </c>
      <c r="G110" s="669" t="s">
        <v>1578</v>
      </c>
      <c r="H110" s="741" t="s">
        <v>2305</v>
      </c>
    </row>
    <row r="111" spans="1:9" s="588" customFormat="1" ht="24" customHeight="1" x14ac:dyDescent="0.2">
      <c r="A111" s="689">
        <f t="shared" si="6"/>
        <v>90</v>
      </c>
      <c r="B111" s="738" t="s">
        <v>1287</v>
      </c>
      <c r="C111" s="739">
        <v>0</v>
      </c>
      <c r="D111" s="739">
        <v>2000</v>
      </c>
      <c r="E111" s="739">
        <v>2000</v>
      </c>
      <c r="F111" s="629">
        <f t="shared" si="5"/>
        <v>100</v>
      </c>
      <c r="G111" s="692" t="s">
        <v>1600</v>
      </c>
      <c r="H111" s="690" t="s">
        <v>70</v>
      </c>
    </row>
    <row r="112" spans="1:9" s="588" customFormat="1" ht="24" customHeight="1" x14ac:dyDescent="0.2">
      <c r="A112" s="689">
        <f t="shared" si="6"/>
        <v>91</v>
      </c>
      <c r="B112" s="738" t="s">
        <v>1288</v>
      </c>
      <c r="C112" s="739">
        <v>0</v>
      </c>
      <c r="D112" s="739">
        <v>1000</v>
      </c>
      <c r="E112" s="739">
        <v>1000</v>
      </c>
      <c r="F112" s="629">
        <f t="shared" si="5"/>
        <v>100</v>
      </c>
      <c r="G112" s="692" t="s">
        <v>1600</v>
      </c>
      <c r="H112" s="691" t="s">
        <v>70</v>
      </c>
    </row>
    <row r="113" spans="1:8" s="588" customFormat="1" ht="24" customHeight="1" x14ac:dyDescent="0.2">
      <c r="A113" s="689">
        <f t="shared" si="6"/>
        <v>92</v>
      </c>
      <c r="B113" s="738" t="s">
        <v>1289</v>
      </c>
      <c r="C113" s="739">
        <v>0</v>
      </c>
      <c r="D113" s="739">
        <v>11900</v>
      </c>
      <c r="E113" s="739">
        <v>11764.107410000001</v>
      </c>
      <c r="F113" s="629">
        <f t="shared" si="5"/>
        <v>98.858045462184876</v>
      </c>
      <c r="G113" s="692" t="s">
        <v>1600</v>
      </c>
      <c r="H113" s="742" t="s">
        <v>2113</v>
      </c>
    </row>
    <row r="114" spans="1:8" s="588" customFormat="1" ht="78" customHeight="1" x14ac:dyDescent="0.2">
      <c r="A114" s="689">
        <f t="shared" si="6"/>
        <v>93</v>
      </c>
      <c r="B114" s="738" t="s">
        <v>2306</v>
      </c>
      <c r="C114" s="739">
        <v>0</v>
      </c>
      <c r="D114" s="739">
        <v>800</v>
      </c>
      <c r="E114" s="739">
        <v>0</v>
      </c>
      <c r="F114" s="629">
        <f t="shared" si="5"/>
        <v>0</v>
      </c>
      <c r="G114" s="669" t="s">
        <v>1578</v>
      </c>
      <c r="H114" s="742" t="s">
        <v>2307</v>
      </c>
    </row>
    <row r="115" spans="1:8" s="588" customFormat="1" ht="24" customHeight="1" x14ac:dyDescent="0.2">
      <c r="A115" s="689">
        <f t="shared" si="6"/>
        <v>94</v>
      </c>
      <c r="B115" s="738" t="s">
        <v>1290</v>
      </c>
      <c r="C115" s="739">
        <v>0</v>
      </c>
      <c r="D115" s="739">
        <v>600</v>
      </c>
      <c r="E115" s="739">
        <v>600</v>
      </c>
      <c r="F115" s="629">
        <f t="shared" si="5"/>
        <v>100</v>
      </c>
      <c r="G115" s="692" t="s">
        <v>1600</v>
      </c>
      <c r="H115" s="691" t="s">
        <v>70</v>
      </c>
    </row>
    <row r="116" spans="1:8" s="588" customFormat="1" ht="45" customHeight="1" x14ac:dyDescent="0.2">
      <c r="A116" s="689">
        <f t="shared" si="6"/>
        <v>95</v>
      </c>
      <c r="B116" s="738" t="s">
        <v>1291</v>
      </c>
      <c r="C116" s="739">
        <v>0</v>
      </c>
      <c r="D116" s="739">
        <v>800</v>
      </c>
      <c r="E116" s="739">
        <v>182.73078000000001</v>
      </c>
      <c r="F116" s="629">
        <f t="shared" si="5"/>
        <v>22.841347500000001</v>
      </c>
      <c r="G116" s="669" t="s">
        <v>1578</v>
      </c>
      <c r="H116" s="741" t="s">
        <v>2308</v>
      </c>
    </row>
    <row r="117" spans="1:8" s="588" customFormat="1" ht="24" customHeight="1" x14ac:dyDescent="0.2">
      <c r="A117" s="689">
        <f t="shared" si="6"/>
        <v>96</v>
      </c>
      <c r="B117" s="738" t="s">
        <v>1293</v>
      </c>
      <c r="C117" s="739">
        <v>0</v>
      </c>
      <c r="D117" s="739">
        <v>300</v>
      </c>
      <c r="E117" s="739">
        <v>300</v>
      </c>
      <c r="F117" s="629">
        <f t="shared" si="5"/>
        <v>100</v>
      </c>
      <c r="G117" s="692" t="s">
        <v>1600</v>
      </c>
      <c r="H117" s="691" t="s">
        <v>70</v>
      </c>
    </row>
    <row r="118" spans="1:8" s="588" customFormat="1" ht="11.25" thickBot="1" x14ac:dyDescent="0.25">
      <c r="A118" s="1176" t="s">
        <v>463</v>
      </c>
      <c r="B118" s="1177"/>
      <c r="C118" s="648">
        <f>SUM(C71:C117)</f>
        <v>352674</v>
      </c>
      <c r="D118" s="671">
        <f>SUM(D71:D117)</f>
        <v>485000.30999999994</v>
      </c>
      <c r="E118" s="671">
        <f>SUM(E71:E117)</f>
        <v>393881.12677999999</v>
      </c>
      <c r="F118" s="672">
        <f t="shared" si="5"/>
        <v>81.212551550740258</v>
      </c>
      <c r="G118" s="650"/>
      <c r="H118" s="676"/>
    </row>
    <row r="119" spans="1:8" ht="18" customHeight="1" thickBot="1" x14ac:dyDescent="0.2">
      <c r="A119" s="685" t="s">
        <v>1566</v>
      </c>
      <c r="B119" s="613"/>
      <c r="C119" s="614"/>
      <c r="D119" s="614"/>
      <c r="E119" s="615"/>
      <c r="F119" s="616"/>
      <c r="G119" s="617"/>
      <c r="H119" s="703"/>
    </row>
    <row r="120" spans="1:8" s="588" customFormat="1" ht="99" customHeight="1" x14ac:dyDescent="0.2">
      <c r="A120" s="686">
        <f>A117+1</f>
        <v>97</v>
      </c>
      <c r="B120" s="738" t="s">
        <v>2309</v>
      </c>
      <c r="C120" s="739">
        <v>0</v>
      </c>
      <c r="D120" s="739">
        <v>8169.6</v>
      </c>
      <c r="E120" s="739">
        <v>0</v>
      </c>
      <c r="F120" s="629">
        <f t="shared" ref="F120:F137" si="7">E120/D120*100</f>
        <v>0</v>
      </c>
      <c r="G120" s="675" t="s">
        <v>1578</v>
      </c>
      <c r="H120" s="742" t="s">
        <v>2310</v>
      </c>
    </row>
    <row r="121" spans="1:8" s="588" customFormat="1" ht="34.5" customHeight="1" x14ac:dyDescent="0.2">
      <c r="A121" s="689">
        <f t="shared" ref="A121:A136" si="8">A120+1</f>
        <v>98</v>
      </c>
      <c r="B121" s="738" t="s">
        <v>1404</v>
      </c>
      <c r="C121" s="739">
        <v>93773</v>
      </c>
      <c r="D121" s="739">
        <v>93772.68</v>
      </c>
      <c r="E121" s="739">
        <v>93772.580530000021</v>
      </c>
      <c r="F121" s="629">
        <f t="shared" si="7"/>
        <v>99.999893924328518</v>
      </c>
      <c r="G121" s="692" t="s">
        <v>1600</v>
      </c>
      <c r="H121" s="742" t="s">
        <v>70</v>
      </c>
    </row>
    <row r="122" spans="1:8" s="588" customFormat="1" ht="45" customHeight="1" x14ac:dyDescent="0.2">
      <c r="A122" s="689">
        <f t="shared" si="8"/>
        <v>99</v>
      </c>
      <c r="B122" s="738" t="s">
        <v>2311</v>
      </c>
      <c r="C122" s="739">
        <v>500</v>
      </c>
      <c r="D122" s="739">
        <v>0</v>
      </c>
      <c r="E122" s="739">
        <v>0</v>
      </c>
      <c r="F122" s="629" t="s">
        <v>204</v>
      </c>
      <c r="G122" s="692" t="s">
        <v>1600</v>
      </c>
      <c r="H122" s="742" t="s">
        <v>2312</v>
      </c>
    </row>
    <row r="123" spans="1:8" s="588" customFormat="1" ht="24" customHeight="1" x14ac:dyDescent="0.2">
      <c r="A123" s="689">
        <f t="shared" si="8"/>
        <v>100</v>
      </c>
      <c r="B123" s="738" t="s">
        <v>1405</v>
      </c>
      <c r="C123" s="739">
        <v>0</v>
      </c>
      <c r="D123" s="739">
        <v>2436.5500000000002</v>
      </c>
      <c r="E123" s="739">
        <v>2436.5328300000001</v>
      </c>
      <c r="F123" s="629">
        <f t="shared" si="7"/>
        <v>99.999295315097157</v>
      </c>
      <c r="G123" s="692" t="s">
        <v>1600</v>
      </c>
      <c r="H123" s="691" t="s">
        <v>70</v>
      </c>
    </row>
    <row r="124" spans="1:8" s="588" customFormat="1" ht="111" customHeight="1" x14ac:dyDescent="0.2">
      <c r="A124" s="689">
        <f t="shared" si="8"/>
        <v>101</v>
      </c>
      <c r="B124" s="738" t="s">
        <v>1406</v>
      </c>
      <c r="C124" s="739">
        <v>35000</v>
      </c>
      <c r="D124" s="739">
        <v>5499.9999999999991</v>
      </c>
      <c r="E124" s="739">
        <v>181.5</v>
      </c>
      <c r="F124" s="629">
        <f t="shared" si="7"/>
        <v>3.3000000000000007</v>
      </c>
      <c r="G124" s="669" t="s">
        <v>1578</v>
      </c>
      <c r="H124" s="742" t="s">
        <v>2313</v>
      </c>
    </row>
    <row r="125" spans="1:8" s="588" customFormat="1" ht="24" customHeight="1" x14ac:dyDescent="0.2">
      <c r="A125" s="689">
        <f t="shared" si="8"/>
        <v>102</v>
      </c>
      <c r="B125" s="738" t="s">
        <v>1407</v>
      </c>
      <c r="C125" s="739">
        <v>13111</v>
      </c>
      <c r="D125" s="739">
        <v>12464.18</v>
      </c>
      <c r="E125" s="739">
        <v>12445.733760000001</v>
      </c>
      <c r="F125" s="629">
        <f t="shared" si="7"/>
        <v>99.852005988360247</v>
      </c>
      <c r="G125" s="692" t="s">
        <v>1600</v>
      </c>
      <c r="H125" s="691" t="s">
        <v>70</v>
      </c>
    </row>
    <row r="126" spans="1:8" s="588" customFormat="1" ht="12.95" customHeight="1" x14ac:dyDescent="0.2">
      <c r="A126" s="689">
        <f t="shared" si="8"/>
        <v>103</v>
      </c>
      <c r="B126" s="738" t="s">
        <v>1408</v>
      </c>
      <c r="C126" s="739">
        <v>0</v>
      </c>
      <c r="D126" s="739">
        <v>160</v>
      </c>
      <c r="E126" s="739">
        <v>160</v>
      </c>
      <c r="F126" s="629">
        <f t="shared" si="7"/>
        <v>100</v>
      </c>
      <c r="G126" s="669" t="s">
        <v>1578</v>
      </c>
      <c r="H126" s="691" t="s">
        <v>70</v>
      </c>
    </row>
    <row r="127" spans="1:8" s="588" customFormat="1" ht="24" customHeight="1" x14ac:dyDescent="0.2">
      <c r="A127" s="689">
        <f t="shared" si="8"/>
        <v>104</v>
      </c>
      <c r="B127" s="738" t="s">
        <v>1409</v>
      </c>
      <c r="C127" s="739">
        <v>9009</v>
      </c>
      <c r="D127" s="739">
        <v>6403.5999999999995</v>
      </c>
      <c r="E127" s="739">
        <v>6403.5769300000002</v>
      </c>
      <c r="F127" s="629">
        <f t="shared" si="7"/>
        <v>99.999639733899699</v>
      </c>
      <c r="G127" s="692" t="s">
        <v>1600</v>
      </c>
      <c r="H127" s="691" t="s">
        <v>70</v>
      </c>
    </row>
    <row r="128" spans="1:8" s="588" customFormat="1" ht="24" customHeight="1" x14ac:dyDescent="0.2">
      <c r="A128" s="689">
        <f t="shared" si="8"/>
        <v>105</v>
      </c>
      <c r="B128" s="738" t="s">
        <v>2314</v>
      </c>
      <c r="C128" s="739">
        <v>5758</v>
      </c>
      <c r="D128" s="739">
        <v>0</v>
      </c>
      <c r="E128" s="739">
        <v>0</v>
      </c>
      <c r="F128" s="629" t="s">
        <v>204</v>
      </c>
      <c r="G128" s="669" t="s">
        <v>1578</v>
      </c>
      <c r="H128" s="631" t="s">
        <v>2315</v>
      </c>
    </row>
    <row r="129" spans="1:11" s="588" customFormat="1" ht="24" customHeight="1" x14ac:dyDescent="0.2">
      <c r="A129" s="689">
        <f t="shared" si="8"/>
        <v>106</v>
      </c>
      <c r="B129" s="738" t="s">
        <v>2316</v>
      </c>
      <c r="C129" s="739">
        <v>0</v>
      </c>
      <c r="D129" s="739">
        <v>28.86</v>
      </c>
      <c r="E129" s="739">
        <v>28.84761</v>
      </c>
      <c r="F129" s="629">
        <f t="shared" si="7"/>
        <v>99.957068607068607</v>
      </c>
      <c r="G129" s="692" t="s">
        <v>1600</v>
      </c>
      <c r="H129" s="691" t="s">
        <v>70</v>
      </c>
    </row>
    <row r="130" spans="1:11" s="588" customFormat="1" ht="94.5" x14ac:dyDescent="0.2">
      <c r="A130" s="689">
        <f t="shared" si="8"/>
        <v>107</v>
      </c>
      <c r="B130" s="738" t="s">
        <v>2317</v>
      </c>
      <c r="C130" s="739">
        <v>0</v>
      </c>
      <c r="D130" s="739">
        <v>2668.74</v>
      </c>
      <c r="E130" s="739">
        <v>1854.4400799999999</v>
      </c>
      <c r="F130" s="629">
        <f t="shared" si="7"/>
        <v>69.48747648703133</v>
      </c>
      <c r="G130" s="669" t="s">
        <v>1578</v>
      </c>
      <c r="H130" s="742" t="s">
        <v>2318</v>
      </c>
    </row>
    <row r="131" spans="1:11" s="588" customFormat="1" ht="24" customHeight="1" x14ac:dyDescent="0.2">
      <c r="A131" s="689">
        <f t="shared" si="8"/>
        <v>108</v>
      </c>
      <c r="B131" s="738" t="s">
        <v>2319</v>
      </c>
      <c r="C131" s="739">
        <v>5147</v>
      </c>
      <c r="D131" s="739">
        <v>0</v>
      </c>
      <c r="E131" s="739">
        <v>0</v>
      </c>
      <c r="F131" s="629" t="s">
        <v>204</v>
      </c>
      <c r="G131" s="669" t="s">
        <v>1578</v>
      </c>
      <c r="H131" s="631" t="s">
        <v>2315</v>
      </c>
    </row>
    <row r="132" spans="1:11" s="588" customFormat="1" ht="24" customHeight="1" x14ac:dyDescent="0.2">
      <c r="A132" s="689">
        <f t="shared" si="8"/>
        <v>109</v>
      </c>
      <c r="B132" s="738" t="s">
        <v>2320</v>
      </c>
      <c r="C132" s="739">
        <v>0</v>
      </c>
      <c r="D132" s="739">
        <v>22985.270000000004</v>
      </c>
      <c r="E132" s="739">
        <v>22985.257570000002</v>
      </c>
      <c r="F132" s="629">
        <f t="shared" si="7"/>
        <v>99.999945921888227</v>
      </c>
      <c r="G132" s="692" t="s">
        <v>1600</v>
      </c>
      <c r="H132" s="631" t="s">
        <v>70</v>
      </c>
    </row>
    <row r="133" spans="1:11" s="588" customFormat="1" ht="24" customHeight="1" x14ac:dyDescent="0.2">
      <c r="A133" s="689">
        <f t="shared" si="8"/>
        <v>110</v>
      </c>
      <c r="B133" s="738" t="s">
        <v>2321</v>
      </c>
      <c r="C133" s="739">
        <v>0</v>
      </c>
      <c r="D133" s="739">
        <v>42732.909999999989</v>
      </c>
      <c r="E133" s="739">
        <v>42732.879339999992</v>
      </c>
      <c r="F133" s="629">
        <f t="shared" si="7"/>
        <v>99.999928252019359</v>
      </c>
      <c r="G133" s="692" t="s">
        <v>1600</v>
      </c>
      <c r="H133" s="691" t="s">
        <v>70</v>
      </c>
    </row>
    <row r="134" spans="1:11" s="588" customFormat="1" ht="42" x14ac:dyDescent="0.2">
      <c r="A134" s="689">
        <f t="shared" si="8"/>
        <v>111</v>
      </c>
      <c r="B134" s="738" t="s">
        <v>2322</v>
      </c>
      <c r="C134" s="739">
        <v>0</v>
      </c>
      <c r="D134" s="739">
        <v>2520.0500000000002</v>
      </c>
      <c r="E134" s="739">
        <v>2520.0384000000004</v>
      </c>
      <c r="F134" s="629">
        <f t="shared" si="7"/>
        <v>99.999539691672794</v>
      </c>
      <c r="G134" s="669" t="s">
        <v>1578</v>
      </c>
      <c r="H134" s="691" t="s">
        <v>70</v>
      </c>
    </row>
    <row r="135" spans="1:11" s="588" customFormat="1" ht="34.5" customHeight="1" x14ac:dyDescent="0.2">
      <c r="A135" s="689">
        <f t="shared" si="8"/>
        <v>112</v>
      </c>
      <c r="B135" s="738" t="s">
        <v>2323</v>
      </c>
      <c r="C135" s="739">
        <v>0</v>
      </c>
      <c r="D135" s="739">
        <v>2548.69</v>
      </c>
      <c r="E135" s="739">
        <v>2548.6751999999997</v>
      </c>
      <c r="F135" s="629">
        <f t="shared" si="7"/>
        <v>99.999419309527624</v>
      </c>
      <c r="G135" s="669" t="s">
        <v>1578</v>
      </c>
      <c r="H135" s="691" t="s">
        <v>70</v>
      </c>
    </row>
    <row r="136" spans="1:11" s="588" customFormat="1" ht="189" x14ac:dyDescent="0.2">
      <c r="A136" s="689">
        <f t="shared" si="8"/>
        <v>113</v>
      </c>
      <c r="B136" s="738" t="s">
        <v>2324</v>
      </c>
      <c r="C136" s="739">
        <v>0</v>
      </c>
      <c r="D136" s="739">
        <v>5642.3200000000006</v>
      </c>
      <c r="E136" s="739">
        <v>2705.6205</v>
      </c>
      <c r="F136" s="629">
        <f t="shared" si="7"/>
        <v>47.952269633767663</v>
      </c>
      <c r="G136" s="669" t="s">
        <v>1578</v>
      </c>
      <c r="H136" s="742" t="s">
        <v>2325</v>
      </c>
    </row>
    <row r="137" spans="1:11" s="588" customFormat="1" ht="13.5" customHeight="1" thickBot="1" x14ac:dyDescent="0.25">
      <c r="A137" s="1176" t="s">
        <v>463</v>
      </c>
      <c r="B137" s="1177"/>
      <c r="C137" s="648">
        <f>SUM(C120:C136)</f>
        <v>162298</v>
      </c>
      <c r="D137" s="648">
        <f>SUM(D120:D136)</f>
        <v>208033.45</v>
      </c>
      <c r="E137" s="648">
        <f>SUM(E120:E136)</f>
        <v>190775.68274999998</v>
      </c>
      <c r="F137" s="672">
        <f t="shared" si="7"/>
        <v>91.704330601641217</v>
      </c>
      <c r="G137" s="650"/>
      <c r="H137" s="704"/>
    </row>
    <row r="138" spans="1:11" s="681" customFormat="1" x14ac:dyDescent="0.2">
      <c r="A138" s="589"/>
      <c r="B138" s="677"/>
      <c r="C138" s="589"/>
      <c r="D138" s="589"/>
      <c r="E138" s="589"/>
      <c r="F138" s="678"/>
      <c r="G138" s="679"/>
      <c r="H138" s="680"/>
      <c r="I138" s="605"/>
      <c r="J138" s="605"/>
      <c r="K138" s="605"/>
    </row>
  </sheetData>
  <mergeCells count="12">
    <mergeCell ref="A137:B137"/>
    <mergeCell ref="A1:H1"/>
    <mergeCell ref="A4:B4"/>
    <mergeCell ref="A5:B5"/>
    <mergeCell ref="A6:B6"/>
    <mergeCell ref="A8:B8"/>
    <mergeCell ref="A9:B9"/>
    <mergeCell ref="A10:B10"/>
    <mergeCell ref="A44:B44"/>
    <mergeCell ref="A66:B66"/>
    <mergeCell ref="A69:B69"/>
    <mergeCell ref="A118:B118"/>
  </mergeCells>
  <printOptions horizontalCentered="1"/>
  <pageMargins left="0.31496062992125984" right="0.31496062992125984" top="0.51181102362204722" bottom="0.43307086614173229" header="0.31496062992125984" footer="0.23622047244094491"/>
  <pageSetup paperSize="9" scale="96" firstPageNumber="324" fitToHeight="0" orientation="landscape" useFirstPageNumber="1" r:id="rId1"/>
  <headerFooter>
    <oddHeader>&amp;L&amp;"Tahoma,Kurzíva"&amp;9Závěrečný účet za rok 2019&amp;R&amp;"Tahoma,Kurzíva"&amp;9Tabulka č. 17</oddHeader>
    <oddFooter>&amp;C&amp;"Tahoma,Obyčejné"&amp;10&amp;P</oddFooter>
  </headerFooter>
  <rowBreaks count="2" manualBreakCount="2">
    <brk id="66" max="7" man="1"/>
    <brk id="116"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49E5-DE2D-446B-A540-946320819A2F}">
  <sheetPr>
    <pageSetUpPr fitToPage="1"/>
  </sheetPr>
  <dimension ref="A1:M74"/>
  <sheetViews>
    <sheetView zoomScaleNormal="100" zoomScaleSheetLayoutView="100" workbookViewId="0">
      <selection activeCell="J6" sqref="J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9" width="5.140625" style="586" customWidth="1"/>
    <col min="10" max="10" width="13.85546875" style="589" customWidth="1"/>
    <col min="11" max="11" width="13.7109375" style="589" customWidth="1"/>
    <col min="12" max="12" width="12.42578125" style="589" customWidth="1"/>
    <col min="13" max="13" width="12" style="589" customWidth="1"/>
    <col min="14" max="16384" width="9.140625" style="586"/>
  </cols>
  <sheetData>
    <row r="1" spans="1:13" s="461" customFormat="1" ht="18" customHeight="1" x14ac:dyDescent="0.2">
      <c r="A1" s="1180" t="s">
        <v>2326</v>
      </c>
      <c r="B1" s="1180"/>
      <c r="C1" s="1180"/>
      <c r="D1" s="1180"/>
      <c r="E1" s="1180"/>
      <c r="F1" s="1180"/>
      <c r="G1" s="1180"/>
      <c r="H1" s="1180"/>
      <c r="J1" s="765"/>
      <c r="K1" s="765"/>
      <c r="L1" s="765"/>
      <c r="M1" s="765"/>
    </row>
    <row r="2" spans="1:13" ht="12" customHeight="1" x14ac:dyDescent="0.2"/>
    <row r="3" spans="1:13" ht="12" customHeight="1" thickBot="1" x14ac:dyDescent="0.2">
      <c r="A3" s="472"/>
      <c r="F3" s="592" t="s">
        <v>1559</v>
      </c>
    </row>
    <row r="4" spans="1:13" ht="23.45" customHeight="1" x14ac:dyDescent="0.2">
      <c r="A4" s="1181"/>
      <c r="B4" s="1182"/>
      <c r="C4" s="593" t="s">
        <v>1560</v>
      </c>
      <c r="D4" s="593" t="s">
        <v>1561</v>
      </c>
      <c r="E4" s="593" t="s">
        <v>1562</v>
      </c>
      <c r="F4" s="682" t="s">
        <v>406</v>
      </c>
      <c r="G4" s="683"/>
      <c r="J4" s="766"/>
      <c r="K4" s="766"/>
      <c r="L4" s="766"/>
      <c r="M4" s="766"/>
    </row>
    <row r="5" spans="1:13" ht="12.95" customHeight="1" x14ac:dyDescent="0.2">
      <c r="A5" s="1178" t="s">
        <v>1563</v>
      </c>
      <c r="B5" s="1179"/>
      <c r="C5" s="474">
        <f>C53</f>
        <v>84493</v>
      </c>
      <c r="D5" s="474">
        <f>D53</f>
        <v>158009.37</v>
      </c>
      <c r="E5" s="474">
        <f>E53</f>
        <v>96857.101819999996</v>
      </c>
      <c r="F5" s="598">
        <f>E5/D5*100</f>
        <v>61.29832795358908</v>
      </c>
      <c r="G5" s="679"/>
      <c r="J5" s="767"/>
      <c r="K5" s="767"/>
      <c r="L5" s="767"/>
      <c r="M5" s="767"/>
    </row>
    <row r="6" spans="1:13" ht="12.95" customHeight="1" x14ac:dyDescent="0.2">
      <c r="A6" s="1178" t="s">
        <v>1564</v>
      </c>
      <c r="B6" s="1179"/>
      <c r="C6" s="475">
        <f>C56</f>
        <v>1400</v>
      </c>
      <c r="D6" s="475">
        <f>D56</f>
        <v>1982</v>
      </c>
      <c r="E6" s="475">
        <f>E56</f>
        <v>1982</v>
      </c>
      <c r="F6" s="598">
        <f>E6/D6*100</f>
        <v>100</v>
      </c>
      <c r="G6" s="679"/>
      <c r="J6" s="767"/>
      <c r="K6" s="767"/>
      <c r="L6" s="767"/>
      <c r="M6" s="767"/>
    </row>
    <row r="7" spans="1:13" ht="12.95" customHeight="1" x14ac:dyDescent="0.2">
      <c r="A7" s="1178" t="s">
        <v>1566</v>
      </c>
      <c r="B7" s="1179"/>
      <c r="C7" s="475">
        <f>C73</f>
        <v>406667</v>
      </c>
      <c r="D7" s="475">
        <f>D73</f>
        <v>713345.75100000016</v>
      </c>
      <c r="E7" s="475">
        <f>E73</f>
        <v>391038.80942999996</v>
      </c>
      <c r="F7" s="598">
        <f>E7/D7*100</f>
        <v>54.817570425256498</v>
      </c>
      <c r="G7" s="679"/>
      <c r="J7" s="767"/>
      <c r="K7" s="767"/>
      <c r="L7" s="767"/>
      <c r="M7" s="767"/>
    </row>
    <row r="8" spans="1:13" s="472" customFormat="1" ht="13.5" customHeight="1" thickBot="1" x14ac:dyDescent="0.25">
      <c r="A8" s="1174" t="s">
        <v>463</v>
      </c>
      <c r="B8" s="1175"/>
      <c r="C8" s="601">
        <f>SUM(C5:C7)</f>
        <v>492560</v>
      </c>
      <c r="D8" s="601">
        <f>SUM(D5:D7)</f>
        <v>873337.12100000016</v>
      </c>
      <c r="E8" s="601">
        <f>SUM(E5:E7)</f>
        <v>489877.91124999995</v>
      </c>
      <c r="F8" s="603">
        <f>E8/D8*100</f>
        <v>56.092647326049004</v>
      </c>
      <c r="G8" s="679"/>
      <c r="H8" s="591"/>
      <c r="I8" s="586"/>
      <c r="J8" s="768"/>
      <c r="K8" s="768"/>
      <c r="L8" s="768"/>
      <c r="M8" s="768"/>
    </row>
    <row r="9" spans="1:13" s="607" customFormat="1" ht="10.5" customHeight="1" x14ac:dyDescent="0.2">
      <c r="A9" s="472"/>
      <c r="B9" s="604"/>
      <c r="C9" s="605"/>
      <c r="D9" s="605"/>
      <c r="E9" s="605"/>
      <c r="F9" s="606"/>
      <c r="G9" s="587"/>
      <c r="H9" s="591"/>
      <c r="I9" s="472"/>
      <c r="J9" s="605"/>
      <c r="K9" s="605"/>
      <c r="L9" s="681"/>
      <c r="M9" s="681"/>
    </row>
    <row r="10" spans="1:13" s="607" customFormat="1" ht="10.5" customHeight="1" x14ac:dyDescent="0.2">
      <c r="A10" s="472"/>
      <c r="B10" s="604"/>
      <c r="C10" s="605"/>
      <c r="D10" s="605"/>
      <c r="E10" s="605"/>
      <c r="F10" s="606"/>
      <c r="G10" s="587"/>
      <c r="H10" s="591"/>
      <c r="I10" s="472"/>
      <c r="J10" s="605"/>
      <c r="K10" s="605"/>
      <c r="L10" s="681"/>
      <c r="M10" s="681"/>
    </row>
    <row r="11" spans="1:13" s="607" customFormat="1" ht="10.5" customHeight="1" thickBot="1" x14ac:dyDescent="0.2">
      <c r="A11" s="472"/>
      <c r="B11" s="604"/>
      <c r="C11" s="605"/>
      <c r="D11" s="605"/>
      <c r="E11" s="605"/>
      <c r="F11" s="606"/>
      <c r="G11" s="587"/>
      <c r="H11" s="592" t="s">
        <v>1559</v>
      </c>
      <c r="I11" s="472"/>
      <c r="J11" s="605"/>
      <c r="K11" s="605"/>
      <c r="L11" s="681"/>
      <c r="M11" s="681"/>
    </row>
    <row r="12" spans="1:13" ht="28.5" customHeight="1" thickBot="1" x14ac:dyDescent="0.25">
      <c r="A12" s="608" t="s">
        <v>1567</v>
      </c>
      <c r="B12" s="609" t="s">
        <v>1067</v>
      </c>
      <c r="C12" s="610" t="s">
        <v>1560</v>
      </c>
      <c r="D12" s="610" t="s">
        <v>1561</v>
      </c>
      <c r="E12" s="610" t="s">
        <v>1562</v>
      </c>
      <c r="F12" s="610" t="s">
        <v>406</v>
      </c>
      <c r="G12" s="610" t="s">
        <v>1568</v>
      </c>
      <c r="H12" s="611" t="s">
        <v>1569</v>
      </c>
    </row>
    <row r="13" spans="1:13" ht="15" customHeight="1" thickBot="1" x14ac:dyDescent="0.2">
      <c r="A13" s="685" t="s">
        <v>1570</v>
      </c>
      <c r="B13" s="613"/>
      <c r="C13" s="614"/>
      <c r="D13" s="614"/>
      <c r="E13" s="615"/>
      <c r="F13" s="616"/>
      <c r="G13" s="617"/>
      <c r="H13" s="618"/>
    </row>
    <row r="14" spans="1:13" s="588" customFormat="1" ht="89.45" customHeight="1" x14ac:dyDescent="0.2">
      <c r="A14" s="686">
        <v>1</v>
      </c>
      <c r="B14" s="769" t="s">
        <v>2327</v>
      </c>
      <c r="C14" s="770">
        <v>22000</v>
      </c>
      <c r="D14" s="770">
        <v>43043.75</v>
      </c>
      <c r="E14" s="770">
        <v>16040.022120000001</v>
      </c>
      <c r="F14" s="687">
        <f t="shared" ref="F14:F53" si="0">E14/D14*100</f>
        <v>37.264462599099758</v>
      </c>
      <c r="G14" s="624" t="s">
        <v>1572</v>
      </c>
      <c r="H14" s="761" t="s">
        <v>2328</v>
      </c>
      <c r="J14" s="677"/>
      <c r="K14" s="677"/>
      <c r="L14" s="677"/>
      <c r="M14" s="677"/>
    </row>
    <row r="15" spans="1:13" s="588" customFormat="1" ht="67.5" customHeight="1" x14ac:dyDescent="0.2">
      <c r="A15" s="689">
        <f>A14+1</f>
        <v>2</v>
      </c>
      <c r="B15" s="769" t="s">
        <v>2329</v>
      </c>
      <c r="C15" s="770">
        <v>9000</v>
      </c>
      <c r="D15" s="770">
        <v>8997.4</v>
      </c>
      <c r="E15" s="770">
        <v>4825</v>
      </c>
      <c r="F15" s="634">
        <f t="shared" si="0"/>
        <v>53.626603240936277</v>
      </c>
      <c r="G15" s="630" t="s">
        <v>1572</v>
      </c>
      <c r="H15" s="761" t="s">
        <v>2330</v>
      </c>
      <c r="J15" s="677"/>
      <c r="K15" s="677"/>
      <c r="L15" s="677"/>
      <c r="M15" s="677"/>
    </row>
    <row r="16" spans="1:13" s="588" customFormat="1" ht="89.45" customHeight="1" x14ac:dyDescent="0.2">
      <c r="A16" s="689">
        <f t="shared" ref="A16:A52" si="1">A15+1</f>
        <v>3</v>
      </c>
      <c r="B16" s="769" t="s">
        <v>2331</v>
      </c>
      <c r="C16" s="770">
        <v>0</v>
      </c>
      <c r="D16" s="770">
        <v>2000.0000000000002</v>
      </c>
      <c r="E16" s="770">
        <v>1616.2000000000003</v>
      </c>
      <c r="F16" s="629">
        <f t="shared" si="0"/>
        <v>80.81</v>
      </c>
      <c r="G16" s="630" t="s">
        <v>1578</v>
      </c>
      <c r="H16" s="761" t="s">
        <v>2332</v>
      </c>
      <c r="J16" s="677"/>
      <c r="K16" s="677"/>
      <c r="L16" s="677"/>
      <c r="M16" s="677"/>
    </row>
    <row r="17" spans="1:13" s="588" customFormat="1" ht="34.5" customHeight="1" x14ac:dyDescent="0.2">
      <c r="A17" s="689">
        <f t="shared" si="1"/>
        <v>4</v>
      </c>
      <c r="B17" s="769" t="s">
        <v>2333</v>
      </c>
      <c r="C17" s="770">
        <v>3000</v>
      </c>
      <c r="D17" s="770">
        <v>2522.2000000000003</v>
      </c>
      <c r="E17" s="770">
        <v>2305.91957</v>
      </c>
      <c r="F17" s="629">
        <f t="shared" si="0"/>
        <v>91.424929426690966</v>
      </c>
      <c r="G17" s="630" t="s">
        <v>1600</v>
      </c>
      <c r="H17" s="761" t="s">
        <v>2334</v>
      </c>
      <c r="J17" s="677"/>
      <c r="K17" s="677"/>
      <c r="L17" s="677"/>
      <c r="M17" s="677"/>
    </row>
    <row r="18" spans="1:13" s="588" customFormat="1" ht="78" customHeight="1" x14ac:dyDescent="0.2">
      <c r="A18" s="689">
        <f t="shared" si="1"/>
        <v>5</v>
      </c>
      <c r="B18" s="769" t="s">
        <v>2335</v>
      </c>
      <c r="C18" s="770">
        <v>2000</v>
      </c>
      <c r="D18" s="770">
        <v>4441.75</v>
      </c>
      <c r="E18" s="770">
        <v>2713.8402199999996</v>
      </c>
      <c r="F18" s="629">
        <f t="shared" si="0"/>
        <v>61.098445882816442</v>
      </c>
      <c r="G18" s="630" t="s">
        <v>1572</v>
      </c>
      <c r="H18" s="761" t="s">
        <v>2336</v>
      </c>
      <c r="J18" s="677"/>
      <c r="K18" s="677"/>
      <c r="L18" s="677"/>
      <c r="M18" s="677"/>
    </row>
    <row r="19" spans="1:13" s="588" customFormat="1" ht="78" customHeight="1" x14ac:dyDescent="0.2">
      <c r="A19" s="689">
        <f t="shared" si="1"/>
        <v>6</v>
      </c>
      <c r="B19" s="769" t="s">
        <v>2337</v>
      </c>
      <c r="C19" s="770">
        <v>3500</v>
      </c>
      <c r="D19" s="770">
        <v>6697.5999999999995</v>
      </c>
      <c r="E19" s="770">
        <v>2817.8728000000001</v>
      </c>
      <c r="F19" s="629">
        <f t="shared" si="0"/>
        <v>42.072873865265173</v>
      </c>
      <c r="G19" s="630" t="s">
        <v>1572</v>
      </c>
      <c r="H19" s="761" t="s">
        <v>2338</v>
      </c>
      <c r="J19" s="677"/>
      <c r="K19" s="677"/>
      <c r="L19" s="677"/>
      <c r="M19" s="677"/>
    </row>
    <row r="20" spans="1:13" s="588" customFormat="1" ht="67.5" customHeight="1" x14ac:dyDescent="0.2">
      <c r="A20" s="689">
        <f t="shared" si="1"/>
        <v>7</v>
      </c>
      <c r="B20" s="769" t="s">
        <v>2339</v>
      </c>
      <c r="C20" s="770">
        <v>10000</v>
      </c>
      <c r="D20" s="770">
        <v>11907.000000000002</v>
      </c>
      <c r="E20" s="770">
        <v>5221.5079000000005</v>
      </c>
      <c r="F20" s="629">
        <f t="shared" si="0"/>
        <v>43.852422104644326</v>
      </c>
      <c r="G20" s="630" t="s">
        <v>1572</v>
      </c>
      <c r="H20" s="771" t="s">
        <v>2340</v>
      </c>
      <c r="J20" s="677"/>
      <c r="K20" s="677"/>
      <c r="L20" s="677"/>
      <c r="M20" s="677"/>
    </row>
    <row r="21" spans="1:13" s="693" customFormat="1" ht="24" customHeight="1" x14ac:dyDescent="0.2">
      <c r="A21" s="689">
        <f t="shared" si="1"/>
        <v>8</v>
      </c>
      <c r="B21" s="769" t="s">
        <v>2341</v>
      </c>
      <c r="C21" s="770">
        <v>3500</v>
      </c>
      <c r="D21" s="770">
        <v>3494.5000000000005</v>
      </c>
      <c r="E21" s="770">
        <v>3487.59978</v>
      </c>
      <c r="F21" s="629">
        <f t="shared" si="0"/>
        <v>99.802540563743008</v>
      </c>
      <c r="G21" s="692" t="s">
        <v>1572</v>
      </c>
      <c r="H21" s="761" t="s">
        <v>70</v>
      </c>
      <c r="I21" s="444"/>
      <c r="J21" s="677"/>
      <c r="K21" s="677"/>
      <c r="L21" s="729"/>
      <c r="M21" s="729"/>
    </row>
    <row r="22" spans="1:13" s="693" customFormat="1" ht="111" customHeight="1" x14ac:dyDescent="0.2">
      <c r="A22" s="689">
        <f t="shared" si="1"/>
        <v>9</v>
      </c>
      <c r="B22" s="769" t="s">
        <v>1018</v>
      </c>
      <c r="C22" s="770">
        <v>0</v>
      </c>
      <c r="D22" s="770">
        <v>1036.6400000000001</v>
      </c>
      <c r="E22" s="770">
        <v>674.13199999999995</v>
      </c>
      <c r="F22" s="629">
        <f t="shared" si="0"/>
        <v>65.030483099243696</v>
      </c>
      <c r="G22" s="692" t="s">
        <v>1572</v>
      </c>
      <c r="H22" s="772" t="s">
        <v>2342</v>
      </c>
      <c r="I22" s="588"/>
      <c r="J22" s="677"/>
      <c r="K22" s="677"/>
      <c r="L22" s="729"/>
      <c r="M22" s="729"/>
    </row>
    <row r="23" spans="1:13" s="693" customFormat="1" ht="43.35" customHeight="1" x14ac:dyDescent="0.2">
      <c r="A23" s="689">
        <f t="shared" si="1"/>
        <v>10</v>
      </c>
      <c r="B23" s="769" t="s">
        <v>1022</v>
      </c>
      <c r="C23" s="770">
        <v>5000</v>
      </c>
      <c r="D23" s="770">
        <v>285</v>
      </c>
      <c r="E23" s="770">
        <v>285</v>
      </c>
      <c r="F23" s="629">
        <f t="shared" si="0"/>
        <v>100</v>
      </c>
      <c r="G23" s="692" t="s">
        <v>1572</v>
      </c>
      <c r="H23" s="761" t="s">
        <v>2343</v>
      </c>
      <c r="I23" s="588"/>
      <c r="J23" s="677"/>
      <c r="K23" s="677"/>
      <c r="L23" s="729"/>
      <c r="M23" s="729"/>
    </row>
    <row r="24" spans="1:13" s="693" customFormat="1" ht="45" customHeight="1" x14ac:dyDescent="0.2">
      <c r="A24" s="689">
        <f t="shared" si="1"/>
        <v>11</v>
      </c>
      <c r="B24" s="769" t="s">
        <v>2344</v>
      </c>
      <c r="C24" s="770">
        <v>100</v>
      </c>
      <c r="D24" s="770">
        <v>0</v>
      </c>
      <c r="E24" s="770">
        <v>0</v>
      </c>
      <c r="F24" s="629" t="s">
        <v>204</v>
      </c>
      <c r="G24" s="692" t="s">
        <v>1572</v>
      </c>
      <c r="H24" s="690" t="s">
        <v>2345</v>
      </c>
      <c r="I24" s="588"/>
      <c r="J24" s="677"/>
      <c r="K24" s="677"/>
      <c r="L24" s="729"/>
      <c r="M24" s="729"/>
    </row>
    <row r="25" spans="1:13" s="693" customFormat="1" ht="57" customHeight="1" x14ac:dyDescent="0.2">
      <c r="A25" s="689">
        <f t="shared" si="1"/>
        <v>12</v>
      </c>
      <c r="B25" s="769" t="s">
        <v>2346</v>
      </c>
      <c r="C25" s="770">
        <v>2000</v>
      </c>
      <c r="D25" s="770">
        <v>2000</v>
      </c>
      <c r="E25" s="770">
        <v>0</v>
      </c>
      <c r="F25" s="629">
        <f t="shared" si="0"/>
        <v>0</v>
      </c>
      <c r="G25" s="630" t="s">
        <v>1572</v>
      </c>
      <c r="H25" s="761" t="s">
        <v>2347</v>
      </c>
      <c r="I25" s="588"/>
      <c r="J25" s="677"/>
      <c r="K25" s="677"/>
      <c r="L25" s="729"/>
      <c r="M25" s="729"/>
    </row>
    <row r="26" spans="1:13" s="693" customFormat="1" ht="73.5" x14ac:dyDescent="0.2">
      <c r="A26" s="689">
        <f t="shared" si="1"/>
        <v>13</v>
      </c>
      <c r="B26" s="769" t="s">
        <v>2348</v>
      </c>
      <c r="C26" s="770">
        <v>50</v>
      </c>
      <c r="D26" s="770">
        <v>0</v>
      </c>
      <c r="E26" s="770">
        <v>0</v>
      </c>
      <c r="F26" s="629" t="s">
        <v>204</v>
      </c>
      <c r="G26" s="630" t="s">
        <v>1572</v>
      </c>
      <c r="H26" s="773" t="s">
        <v>2349</v>
      </c>
      <c r="I26" s="588"/>
      <c r="J26" s="677"/>
      <c r="K26" s="677"/>
      <c r="L26" s="729"/>
      <c r="M26" s="729"/>
    </row>
    <row r="27" spans="1:13" s="588" customFormat="1" ht="99" customHeight="1" x14ac:dyDescent="0.2">
      <c r="A27" s="689">
        <f t="shared" si="1"/>
        <v>14</v>
      </c>
      <c r="B27" s="769" t="s">
        <v>2350</v>
      </c>
      <c r="C27" s="770">
        <v>0</v>
      </c>
      <c r="D27" s="770">
        <v>11737.28</v>
      </c>
      <c r="E27" s="770">
        <v>11318.427</v>
      </c>
      <c r="F27" s="629">
        <f t="shared" si="0"/>
        <v>96.431430450666582</v>
      </c>
      <c r="G27" s="692" t="s">
        <v>1572</v>
      </c>
      <c r="H27" s="761" t="s">
        <v>2351</v>
      </c>
      <c r="J27" s="677"/>
      <c r="K27" s="677"/>
      <c r="L27" s="677"/>
      <c r="M27" s="677"/>
    </row>
    <row r="28" spans="1:13" s="693" customFormat="1" ht="57" customHeight="1" x14ac:dyDescent="0.2">
      <c r="A28" s="689">
        <f t="shared" si="1"/>
        <v>15</v>
      </c>
      <c r="B28" s="769" t="s">
        <v>2352</v>
      </c>
      <c r="C28" s="770">
        <v>650</v>
      </c>
      <c r="D28" s="770">
        <v>650</v>
      </c>
      <c r="E28" s="770">
        <v>49.066000000000003</v>
      </c>
      <c r="F28" s="629">
        <f t="shared" si="0"/>
        <v>7.5486153846153856</v>
      </c>
      <c r="G28" s="692" t="s">
        <v>1572</v>
      </c>
      <c r="H28" s="761" t="s">
        <v>2353</v>
      </c>
      <c r="I28" s="588"/>
      <c r="J28" s="677"/>
      <c r="K28" s="677"/>
      <c r="L28" s="729"/>
      <c r="M28" s="729"/>
    </row>
    <row r="29" spans="1:13" s="588" customFormat="1" ht="78" customHeight="1" x14ac:dyDescent="0.2">
      <c r="A29" s="689">
        <f t="shared" si="1"/>
        <v>16</v>
      </c>
      <c r="B29" s="694" t="s">
        <v>2354</v>
      </c>
      <c r="C29" s="770">
        <v>150</v>
      </c>
      <c r="D29" s="770">
        <v>262.52999999999997</v>
      </c>
      <c r="E29" s="770">
        <v>112.53</v>
      </c>
      <c r="F29" s="629">
        <f t="shared" si="0"/>
        <v>42.863672723117361</v>
      </c>
      <c r="G29" s="692" t="s">
        <v>1572</v>
      </c>
      <c r="H29" s="761" t="s">
        <v>2355</v>
      </c>
      <c r="J29" s="677"/>
      <c r="K29" s="677"/>
      <c r="L29" s="677"/>
      <c r="M29" s="677"/>
    </row>
    <row r="30" spans="1:13" s="693" customFormat="1" ht="12.95" customHeight="1" x14ac:dyDescent="0.2">
      <c r="A30" s="689">
        <f t="shared" si="1"/>
        <v>17</v>
      </c>
      <c r="B30" s="694" t="s">
        <v>1012</v>
      </c>
      <c r="C30" s="770">
        <v>2500</v>
      </c>
      <c r="D30" s="770">
        <v>2000</v>
      </c>
      <c r="E30" s="770">
        <v>2000</v>
      </c>
      <c r="F30" s="629">
        <f t="shared" si="0"/>
        <v>100</v>
      </c>
      <c r="G30" s="692" t="s">
        <v>1572</v>
      </c>
      <c r="H30" s="761" t="s">
        <v>70</v>
      </c>
      <c r="I30" s="588"/>
      <c r="J30" s="677"/>
      <c r="K30" s="677"/>
      <c r="L30" s="729"/>
      <c r="M30" s="729"/>
    </row>
    <row r="31" spans="1:13" s="693" customFormat="1" ht="90" customHeight="1" x14ac:dyDescent="0.2">
      <c r="A31" s="689">
        <f t="shared" si="1"/>
        <v>18</v>
      </c>
      <c r="B31" s="694" t="s">
        <v>2356</v>
      </c>
      <c r="C31" s="770">
        <v>400</v>
      </c>
      <c r="D31" s="770">
        <v>850</v>
      </c>
      <c r="E31" s="770">
        <v>290</v>
      </c>
      <c r="F31" s="629">
        <f t="shared" si="0"/>
        <v>34.117647058823529</v>
      </c>
      <c r="G31" s="692" t="s">
        <v>1572</v>
      </c>
      <c r="H31" s="761" t="s">
        <v>5470</v>
      </c>
      <c r="I31" s="588"/>
      <c r="J31" s="677"/>
      <c r="K31" s="677"/>
      <c r="L31" s="729"/>
      <c r="M31" s="729"/>
    </row>
    <row r="32" spans="1:13" s="588" customFormat="1" ht="45" customHeight="1" x14ac:dyDescent="0.2">
      <c r="A32" s="689">
        <f t="shared" si="1"/>
        <v>19</v>
      </c>
      <c r="B32" s="774" t="s">
        <v>302</v>
      </c>
      <c r="C32" s="770">
        <v>200</v>
      </c>
      <c r="D32" s="770">
        <v>200</v>
      </c>
      <c r="E32" s="770">
        <v>184.548</v>
      </c>
      <c r="F32" s="629">
        <f t="shared" si="0"/>
        <v>92.274000000000001</v>
      </c>
      <c r="G32" s="692" t="s">
        <v>1572</v>
      </c>
      <c r="H32" s="761" t="s">
        <v>2357</v>
      </c>
      <c r="J32" s="677"/>
      <c r="K32" s="677"/>
      <c r="L32" s="677"/>
      <c r="M32" s="677"/>
    </row>
    <row r="33" spans="1:13" s="588" customFormat="1" ht="12.95" customHeight="1" x14ac:dyDescent="0.2">
      <c r="A33" s="689">
        <f t="shared" si="1"/>
        <v>20</v>
      </c>
      <c r="B33" s="696" t="s">
        <v>1019</v>
      </c>
      <c r="C33" s="645">
        <v>1000</v>
      </c>
      <c r="D33" s="645">
        <v>1300</v>
      </c>
      <c r="E33" s="645">
        <v>1300</v>
      </c>
      <c r="F33" s="629">
        <f t="shared" si="0"/>
        <v>100</v>
      </c>
      <c r="G33" s="692" t="s">
        <v>1572</v>
      </c>
      <c r="H33" s="691" t="s">
        <v>70</v>
      </c>
      <c r="J33" s="677"/>
      <c r="K33" s="677"/>
      <c r="L33" s="677"/>
      <c r="M33" s="677"/>
    </row>
    <row r="34" spans="1:13" s="588" customFormat="1" ht="115.5" x14ac:dyDescent="0.2">
      <c r="A34" s="689">
        <f t="shared" si="1"/>
        <v>21</v>
      </c>
      <c r="B34" s="696" t="s">
        <v>2358</v>
      </c>
      <c r="C34" s="645">
        <v>4000</v>
      </c>
      <c r="D34" s="645">
        <v>4000</v>
      </c>
      <c r="E34" s="645">
        <v>3676.1222700000003</v>
      </c>
      <c r="F34" s="629">
        <f t="shared" si="0"/>
        <v>91.903056750000019</v>
      </c>
      <c r="G34" s="692" t="s">
        <v>1572</v>
      </c>
      <c r="H34" s="761" t="s">
        <v>2359</v>
      </c>
      <c r="J34" s="677"/>
      <c r="K34" s="677"/>
      <c r="L34" s="677"/>
      <c r="M34" s="677"/>
    </row>
    <row r="35" spans="1:13" s="588" customFormat="1" ht="67.5" customHeight="1" x14ac:dyDescent="0.2">
      <c r="A35" s="689">
        <f t="shared" si="1"/>
        <v>22</v>
      </c>
      <c r="B35" s="696" t="s">
        <v>2360</v>
      </c>
      <c r="C35" s="645">
        <v>0</v>
      </c>
      <c r="D35" s="645">
        <v>10000</v>
      </c>
      <c r="E35" s="645">
        <v>279.45699999999999</v>
      </c>
      <c r="F35" s="629">
        <f t="shared" si="0"/>
        <v>2.7945700000000002</v>
      </c>
      <c r="G35" s="692" t="s">
        <v>1572</v>
      </c>
      <c r="H35" s="761" t="s">
        <v>2361</v>
      </c>
      <c r="J35" s="677"/>
      <c r="K35" s="677"/>
      <c r="L35" s="677"/>
      <c r="M35" s="677"/>
    </row>
    <row r="36" spans="1:13" s="588" customFormat="1" ht="57.4" customHeight="1" x14ac:dyDescent="0.2">
      <c r="A36" s="689">
        <f t="shared" si="1"/>
        <v>23</v>
      </c>
      <c r="B36" s="696" t="s">
        <v>2362</v>
      </c>
      <c r="C36" s="645">
        <v>1113</v>
      </c>
      <c r="D36" s="645">
        <v>1083.4399999999998</v>
      </c>
      <c r="E36" s="645">
        <v>1024.8700000000001</v>
      </c>
      <c r="F36" s="629">
        <f t="shared" si="0"/>
        <v>94.594070737650469</v>
      </c>
      <c r="G36" s="692" t="s">
        <v>1572</v>
      </c>
      <c r="H36" s="761" t="s">
        <v>2363</v>
      </c>
      <c r="J36" s="677"/>
      <c r="K36" s="677"/>
      <c r="L36" s="677"/>
      <c r="M36" s="677"/>
    </row>
    <row r="37" spans="1:13" s="588" customFormat="1" ht="147" x14ac:dyDescent="0.2">
      <c r="A37" s="689">
        <f t="shared" si="1"/>
        <v>24</v>
      </c>
      <c r="B37" s="696" t="s">
        <v>2364</v>
      </c>
      <c r="C37" s="645">
        <v>1000</v>
      </c>
      <c r="D37" s="645">
        <v>2055.2200000000003</v>
      </c>
      <c r="E37" s="645">
        <v>878.64300000000003</v>
      </c>
      <c r="F37" s="629">
        <f t="shared" si="0"/>
        <v>42.751773532760481</v>
      </c>
      <c r="G37" s="692" t="s">
        <v>1572</v>
      </c>
      <c r="H37" s="761" t="s">
        <v>2365</v>
      </c>
      <c r="J37" s="677"/>
      <c r="K37" s="677"/>
      <c r="L37" s="677"/>
      <c r="M37" s="677"/>
    </row>
    <row r="38" spans="1:13" s="693" customFormat="1" ht="73.5" x14ac:dyDescent="0.2">
      <c r="A38" s="689">
        <f t="shared" si="1"/>
        <v>25</v>
      </c>
      <c r="B38" s="769" t="s">
        <v>1036</v>
      </c>
      <c r="C38" s="770">
        <v>1000</v>
      </c>
      <c r="D38" s="770">
        <v>2533.44</v>
      </c>
      <c r="E38" s="770">
        <v>2325.9389999999999</v>
      </c>
      <c r="F38" s="629">
        <f t="shared" si="0"/>
        <v>91.809515915119349</v>
      </c>
      <c r="G38" s="692" t="s">
        <v>1572</v>
      </c>
      <c r="H38" s="761" t="s">
        <v>2366</v>
      </c>
      <c r="I38" s="588"/>
      <c r="J38" s="677"/>
      <c r="K38" s="677"/>
      <c r="L38" s="729"/>
      <c r="M38" s="729"/>
    </row>
    <row r="39" spans="1:13" s="693" customFormat="1" ht="165" customHeight="1" x14ac:dyDescent="0.2">
      <c r="A39" s="689">
        <f t="shared" si="1"/>
        <v>26</v>
      </c>
      <c r="B39" s="769" t="s">
        <v>2367</v>
      </c>
      <c r="C39" s="770">
        <v>1200</v>
      </c>
      <c r="D39" s="770">
        <v>1235.83</v>
      </c>
      <c r="E39" s="770">
        <v>597.97982999999999</v>
      </c>
      <c r="F39" s="629">
        <f t="shared" si="0"/>
        <v>48.386900301821449</v>
      </c>
      <c r="G39" s="692" t="s">
        <v>1572</v>
      </c>
      <c r="H39" s="761" t="s">
        <v>2368</v>
      </c>
      <c r="I39" s="588"/>
      <c r="J39" s="677"/>
      <c r="K39" s="677"/>
      <c r="L39" s="729"/>
      <c r="M39" s="729"/>
    </row>
    <row r="40" spans="1:13" s="693" customFormat="1" ht="12.95" customHeight="1" x14ac:dyDescent="0.2">
      <c r="A40" s="689">
        <f t="shared" si="1"/>
        <v>27</v>
      </c>
      <c r="B40" s="769" t="s">
        <v>1026</v>
      </c>
      <c r="C40" s="770">
        <v>1330</v>
      </c>
      <c r="D40" s="770">
        <v>1529.98</v>
      </c>
      <c r="E40" s="770">
        <v>1529.7474999999999</v>
      </c>
      <c r="F40" s="629">
        <f t="shared" si="0"/>
        <v>99.984803722924482</v>
      </c>
      <c r="G40" s="630" t="s">
        <v>1572</v>
      </c>
      <c r="H40" s="761" t="s">
        <v>70</v>
      </c>
      <c r="I40" s="588"/>
      <c r="J40" s="677"/>
      <c r="K40" s="677"/>
      <c r="L40" s="729"/>
      <c r="M40" s="729"/>
    </row>
    <row r="41" spans="1:13" s="693" customFormat="1" ht="45" customHeight="1" x14ac:dyDescent="0.2">
      <c r="A41" s="689">
        <f t="shared" si="1"/>
        <v>28</v>
      </c>
      <c r="B41" s="769" t="s">
        <v>2369</v>
      </c>
      <c r="C41" s="770">
        <v>2000</v>
      </c>
      <c r="D41" s="770">
        <v>0</v>
      </c>
      <c r="E41" s="770">
        <v>0</v>
      </c>
      <c r="F41" s="629" t="s">
        <v>204</v>
      </c>
      <c r="G41" s="630" t="s">
        <v>1572</v>
      </c>
      <c r="H41" s="691" t="s">
        <v>2370</v>
      </c>
      <c r="I41" s="588"/>
      <c r="J41" s="677"/>
      <c r="K41" s="677"/>
      <c r="L41" s="729"/>
      <c r="M41" s="729"/>
    </row>
    <row r="42" spans="1:13" s="588" customFormat="1" ht="12.95" customHeight="1" x14ac:dyDescent="0.2">
      <c r="A42" s="689">
        <f t="shared" si="1"/>
        <v>29</v>
      </c>
      <c r="B42" s="769" t="s">
        <v>1028</v>
      </c>
      <c r="C42" s="770">
        <v>1500</v>
      </c>
      <c r="D42" s="770">
        <v>1500</v>
      </c>
      <c r="E42" s="770">
        <v>1500</v>
      </c>
      <c r="F42" s="629">
        <f t="shared" si="0"/>
        <v>100</v>
      </c>
      <c r="G42" s="692" t="s">
        <v>1572</v>
      </c>
      <c r="H42" s="691" t="s">
        <v>70</v>
      </c>
      <c r="J42" s="677"/>
      <c r="K42" s="677"/>
      <c r="L42" s="677"/>
      <c r="M42" s="677"/>
    </row>
    <row r="43" spans="1:13" s="693" customFormat="1" ht="57" customHeight="1" x14ac:dyDescent="0.2">
      <c r="A43" s="689">
        <f t="shared" si="1"/>
        <v>30</v>
      </c>
      <c r="B43" s="769" t="s">
        <v>2371</v>
      </c>
      <c r="C43" s="770">
        <v>0</v>
      </c>
      <c r="D43" s="770">
        <v>452.54</v>
      </c>
      <c r="E43" s="770">
        <v>0</v>
      </c>
      <c r="F43" s="629">
        <f t="shared" si="0"/>
        <v>0</v>
      </c>
      <c r="G43" s="692" t="s">
        <v>1578</v>
      </c>
      <c r="H43" s="761" t="s">
        <v>2372</v>
      </c>
      <c r="I43" s="588"/>
      <c r="J43" s="677"/>
      <c r="K43" s="677"/>
      <c r="L43" s="729"/>
      <c r="M43" s="729"/>
    </row>
    <row r="44" spans="1:13" s="588" customFormat="1" ht="12.95" customHeight="1" x14ac:dyDescent="0.2">
      <c r="A44" s="689">
        <f t="shared" si="1"/>
        <v>31</v>
      </c>
      <c r="B44" s="694" t="s">
        <v>1024</v>
      </c>
      <c r="C44" s="770">
        <v>5000</v>
      </c>
      <c r="D44" s="770">
        <v>3000</v>
      </c>
      <c r="E44" s="770">
        <v>3000</v>
      </c>
      <c r="F44" s="629">
        <f t="shared" si="0"/>
        <v>100</v>
      </c>
      <c r="G44" s="692" t="s">
        <v>1572</v>
      </c>
      <c r="H44" s="691" t="s">
        <v>70</v>
      </c>
      <c r="J44" s="677"/>
      <c r="K44" s="677"/>
      <c r="L44" s="677"/>
      <c r="M44" s="677"/>
    </row>
    <row r="45" spans="1:13" s="693" customFormat="1" ht="12.95" customHeight="1" x14ac:dyDescent="0.2">
      <c r="A45" s="689">
        <f t="shared" si="1"/>
        <v>32</v>
      </c>
      <c r="B45" s="694" t="s">
        <v>1015</v>
      </c>
      <c r="C45" s="770">
        <v>300</v>
      </c>
      <c r="D45" s="770">
        <v>300</v>
      </c>
      <c r="E45" s="770">
        <v>300</v>
      </c>
      <c r="F45" s="629">
        <f t="shared" si="0"/>
        <v>100</v>
      </c>
      <c r="G45" s="692" t="s">
        <v>1572</v>
      </c>
      <c r="H45" s="727" t="s">
        <v>70</v>
      </c>
      <c r="I45" s="588"/>
      <c r="J45" s="677"/>
      <c r="K45" s="677"/>
      <c r="L45" s="729"/>
      <c r="M45" s="729"/>
    </row>
    <row r="46" spans="1:13" s="693" customFormat="1" ht="57" customHeight="1" x14ac:dyDescent="0.2">
      <c r="A46" s="689">
        <f t="shared" si="1"/>
        <v>33</v>
      </c>
      <c r="B46" s="694" t="s">
        <v>1029</v>
      </c>
      <c r="C46" s="770">
        <v>1000</v>
      </c>
      <c r="D46" s="770">
        <v>1052.5</v>
      </c>
      <c r="E46" s="770">
        <v>662.04002999999989</v>
      </c>
      <c r="F46" s="629">
        <f t="shared" si="0"/>
        <v>62.901665558194765</v>
      </c>
      <c r="G46" s="692" t="s">
        <v>1572</v>
      </c>
      <c r="H46" s="761" t="s">
        <v>2373</v>
      </c>
      <c r="I46" s="588"/>
      <c r="J46" s="677"/>
      <c r="K46" s="677"/>
      <c r="L46" s="729"/>
      <c r="M46" s="729"/>
    </row>
    <row r="47" spans="1:13" s="588" customFormat="1" ht="24" customHeight="1" x14ac:dyDescent="0.2">
      <c r="A47" s="689">
        <f t="shared" si="1"/>
        <v>34</v>
      </c>
      <c r="B47" s="774" t="s">
        <v>2374</v>
      </c>
      <c r="C47" s="770">
        <v>0</v>
      </c>
      <c r="D47" s="770">
        <v>21282.57</v>
      </c>
      <c r="E47" s="770">
        <v>21282.558799999999</v>
      </c>
      <c r="F47" s="629">
        <f t="shared" si="0"/>
        <v>99.999947374776639</v>
      </c>
      <c r="G47" s="692" t="s">
        <v>1578</v>
      </c>
      <c r="H47" s="691" t="s">
        <v>70</v>
      </c>
      <c r="J47" s="677"/>
      <c r="K47" s="677"/>
      <c r="L47" s="677"/>
      <c r="M47" s="677"/>
    </row>
    <row r="48" spans="1:13" s="588" customFormat="1" ht="24" customHeight="1" x14ac:dyDescent="0.2">
      <c r="A48" s="689">
        <f t="shared" si="1"/>
        <v>35</v>
      </c>
      <c r="B48" s="775" t="s">
        <v>2375</v>
      </c>
      <c r="C48" s="776">
        <v>0</v>
      </c>
      <c r="D48" s="776">
        <v>3898.2</v>
      </c>
      <c r="E48" s="776">
        <v>3898.1959999999999</v>
      </c>
      <c r="F48" s="777">
        <f t="shared" si="0"/>
        <v>99.999897388538301</v>
      </c>
      <c r="G48" s="778" t="s">
        <v>1572</v>
      </c>
      <c r="H48" s="779" t="s">
        <v>70</v>
      </c>
      <c r="J48" s="677"/>
      <c r="K48" s="677"/>
      <c r="L48" s="677"/>
      <c r="M48" s="677"/>
    </row>
    <row r="49" spans="1:13" s="588" customFormat="1" ht="24" customHeight="1" x14ac:dyDescent="0.2">
      <c r="A49" s="689">
        <f t="shared" si="1"/>
        <v>36</v>
      </c>
      <c r="B49" s="775" t="s">
        <v>2376</v>
      </c>
      <c r="C49" s="776">
        <v>0</v>
      </c>
      <c r="D49" s="776">
        <v>180</v>
      </c>
      <c r="E49" s="776">
        <v>180</v>
      </c>
      <c r="F49" s="777">
        <f t="shared" si="0"/>
        <v>100</v>
      </c>
      <c r="G49" s="778" t="s">
        <v>1600</v>
      </c>
      <c r="H49" s="779" t="s">
        <v>70</v>
      </c>
      <c r="J49" s="677"/>
      <c r="K49" s="677"/>
      <c r="L49" s="677"/>
      <c r="M49" s="677"/>
    </row>
    <row r="50" spans="1:13" s="588" customFormat="1" ht="24" customHeight="1" x14ac:dyDescent="0.2">
      <c r="A50" s="689">
        <f t="shared" si="1"/>
        <v>37</v>
      </c>
      <c r="B50" s="775" t="s">
        <v>2377</v>
      </c>
      <c r="C50" s="776">
        <v>0</v>
      </c>
      <c r="D50" s="776">
        <v>200</v>
      </c>
      <c r="E50" s="776">
        <v>200</v>
      </c>
      <c r="F50" s="777">
        <f t="shared" si="0"/>
        <v>100</v>
      </c>
      <c r="G50" s="778" t="s">
        <v>1600</v>
      </c>
      <c r="H50" s="779" t="s">
        <v>70</v>
      </c>
      <c r="I50" s="780"/>
      <c r="J50" s="677"/>
      <c r="K50" s="677"/>
      <c r="L50" s="677"/>
      <c r="M50" s="677"/>
    </row>
    <row r="51" spans="1:13" s="588" customFormat="1" ht="34.5" customHeight="1" x14ac:dyDescent="0.2">
      <c r="A51" s="689">
        <f t="shared" si="1"/>
        <v>38</v>
      </c>
      <c r="B51" s="775" t="s">
        <v>2378</v>
      </c>
      <c r="C51" s="776">
        <v>0</v>
      </c>
      <c r="D51" s="776">
        <v>200</v>
      </c>
      <c r="E51" s="776">
        <v>200</v>
      </c>
      <c r="F51" s="777">
        <f t="shared" si="0"/>
        <v>100</v>
      </c>
      <c r="G51" s="778" t="s">
        <v>1578</v>
      </c>
      <c r="H51" s="779" t="s">
        <v>70</v>
      </c>
      <c r="I51" s="780"/>
      <c r="J51" s="677"/>
      <c r="K51" s="677"/>
      <c r="L51" s="677"/>
      <c r="M51" s="677"/>
    </row>
    <row r="52" spans="1:13" s="588" customFormat="1" ht="34.5" customHeight="1" x14ac:dyDescent="0.2">
      <c r="A52" s="689">
        <f t="shared" si="1"/>
        <v>39</v>
      </c>
      <c r="B52" s="775" t="s">
        <v>2379</v>
      </c>
      <c r="C52" s="776">
        <v>0</v>
      </c>
      <c r="D52" s="776">
        <v>80</v>
      </c>
      <c r="E52" s="776">
        <v>79.882999999999996</v>
      </c>
      <c r="F52" s="777">
        <f t="shared" si="0"/>
        <v>99.853749999999991</v>
      </c>
      <c r="G52" s="778" t="s">
        <v>1600</v>
      </c>
      <c r="H52" s="779" t="s">
        <v>70</v>
      </c>
      <c r="I52" s="780"/>
      <c r="J52" s="677"/>
      <c r="K52" s="677"/>
      <c r="L52" s="677"/>
      <c r="M52" s="677"/>
    </row>
    <row r="53" spans="1:13" s="604" customFormat="1" ht="13.5" customHeight="1" thickBot="1" x14ac:dyDescent="0.25">
      <c r="A53" s="1176" t="s">
        <v>463</v>
      </c>
      <c r="B53" s="1177"/>
      <c r="C53" s="648">
        <f>SUM(C14:C52)</f>
        <v>84493</v>
      </c>
      <c r="D53" s="648">
        <f>SUM(D14:D52)</f>
        <v>158009.37</v>
      </c>
      <c r="E53" s="648">
        <f>SUM(E14:E52)</f>
        <v>96857.101819999996</v>
      </c>
      <c r="F53" s="649">
        <f t="shared" si="0"/>
        <v>61.29832795358908</v>
      </c>
      <c r="G53" s="650"/>
      <c r="H53" s="697"/>
      <c r="J53" s="781"/>
      <c r="K53" s="781"/>
      <c r="L53" s="781"/>
      <c r="M53" s="781"/>
    </row>
    <row r="54" spans="1:13" s="472" customFormat="1" ht="18" customHeight="1" thickBot="1" x14ac:dyDescent="0.2">
      <c r="A54" s="685" t="s">
        <v>1564</v>
      </c>
      <c r="B54" s="652"/>
      <c r="C54" s="653"/>
      <c r="D54" s="653"/>
      <c r="E54" s="654"/>
      <c r="F54" s="616"/>
      <c r="G54" s="617"/>
      <c r="H54" s="730"/>
      <c r="J54" s="605"/>
      <c r="K54" s="605"/>
      <c r="L54" s="605"/>
      <c r="M54" s="605"/>
    </row>
    <row r="55" spans="1:13" s="588" customFormat="1" ht="24" customHeight="1" x14ac:dyDescent="0.2">
      <c r="A55" s="731">
        <f>A52+1</f>
        <v>40</v>
      </c>
      <c r="B55" s="782" t="s">
        <v>2380</v>
      </c>
      <c r="C55" s="783">
        <v>1400</v>
      </c>
      <c r="D55" s="783">
        <v>1982</v>
      </c>
      <c r="E55" s="783">
        <v>1982</v>
      </c>
      <c r="F55" s="629">
        <f>E55/D55*100</f>
        <v>100</v>
      </c>
      <c r="G55" s="675" t="s">
        <v>1572</v>
      </c>
      <c r="H55" s="727" t="s">
        <v>70</v>
      </c>
      <c r="J55" s="677"/>
      <c r="K55" s="677"/>
      <c r="L55" s="677"/>
      <c r="M55" s="677"/>
    </row>
    <row r="56" spans="1:13" s="588" customFormat="1" ht="13.5" customHeight="1" thickBot="1" x14ac:dyDescent="0.25">
      <c r="A56" s="1176" t="s">
        <v>463</v>
      </c>
      <c r="B56" s="1177"/>
      <c r="C56" s="648">
        <f>SUM(C55:C55)</f>
        <v>1400</v>
      </c>
      <c r="D56" s="648">
        <f>SUM(D55:D55)</f>
        <v>1982</v>
      </c>
      <c r="E56" s="648">
        <f>SUM(E55:E55)</f>
        <v>1982</v>
      </c>
      <c r="F56" s="649">
        <f>E56/D56*100</f>
        <v>100</v>
      </c>
      <c r="G56" s="650"/>
      <c r="H56" s="697"/>
      <c r="J56" s="677"/>
      <c r="K56" s="677"/>
      <c r="L56" s="677"/>
      <c r="M56" s="677"/>
    </row>
    <row r="57" spans="1:13" ht="18" customHeight="1" thickBot="1" x14ac:dyDescent="0.2">
      <c r="A57" s="685" t="s">
        <v>1566</v>
      </c>
      <c r="B57" s="613"/>
      <c r="C57" s="614"/>
      <c r="D57" s="614"/>
      <c r="E57" s="615"/>
      <c r="F57" s="616"/>
      <c r="G57" s="617"/>
      <c r="H57" s="703"/>
    </row>
    <row r="58" spans="1:13" s="588" customFormat="1" ht="45" customHeight="1" x14ac:dyDescent="0.2">
      <c r="A58" s="731">
        <f>A55+1</f>
        <v>41</v>
      </c>
      <c r="B58" s="769" t="s">
        <v>1416</v>
      </c>
      <c r="C58" s="770">
        <v>3000</v>
      </c>
      <c r="D58" s="770">
        <v>250</v>
      </c>
      <c r="E58" s="770">
        <v>165.10839999999999</v>
      </c>
      <c r="F58" s="629">
        <f t="shared" ref="F58:F73" si="2">E58/D58*100</f>
        <v>66.043359999999993</v>
      </c>
      <c r="G58" s="675" t="s">
        <v>1578</v>
      </c>
      <c r="H58" s="691" t="s">
        <v>2381</v>
      </c>
      <c r="J58" s="677"/>
      <c r="K58" s="677"/>
      <c r="L58" s="677"/>
      <c r="M58" s="677"/>
    </row>
    <row r="59" spans="1:13" s="588" customFormat="1" ht="45" customHeight="1" x14ac:dyDescent="0.2">
      <c r="A59" s="689">
        <f t="shared" ref="A59:A72" si="3">A58+1</f>
        <v>42</v>
      </c>
      <c r="B59" s="769" t="s">
        <v>2382</v>
      </c>
      <c r="C59" s="770">
        <v>2000</v>
      </c>
      <c r="D59" s="770">
        <v>0</v>
      </c>
      <c r="E59" s="770">
        <v>0</v>
      </c>
      <c r="F59" s="629" t="s">
        <v>204</v>
      </c>
      <c r="G59" s="675" t="s">
        <v>1799</v>
      </c>
      <c r="H59" s="691" t="s">
        <v>2383</v>
      </c>
      <c r="J59" s="677"/>
      <c r="K59" s="677"/>
      <c r="L59" s="677"/>
      <c r="M59" s="677"/>
    </row>
    <row r="60" spans="1:13" s="588" customFormat="1" ht="34.5" customHeight="1" x14ac:dyDescent="0.2">
      <c r="A60" s="689">
        <f t="shared" si="3"/>
        <v>43</v>
      </c>
      <c r="B60" s="769" t="s">
        <v>1417</v>
      </c>
      <c r="C60" s="770">
        <v>0</v>
      </c>
      <c r="D60" s="770">
        <v>452.34999999999997</v>
      </c>
      <c r="E60" s="770">
        <v>420.74699999999996</v>
      </c>
      <c r="F60" s="629">
        <f t="shared" si="2"/>
        <v>93.013595667071954</v>
      </c>
      <c r="G60" s="669" t="s">
        <v>1600</v>
      </c>
      <c r="H60" s="691" t="s">
        <v>2384</v>
      </c>
      <c r="J60" s="677"/>
      <c r="K60" s="677"/>
      <c r="L60" s="677"/>
      <c r="M60" s="677"/>
    </row>
    <row r="61" spans="1:13" s="588" customFormat="1" ht="57" customHeight="1" x14ac:dyDescent="0.2">
      <c r="A61" s="689">
        <f t="shared" si="3"/>
        <v>44</v>
      </c>
      <c r="B61" s="769" t="s">
        <v>1418</v>
      </c>
      <c r="C61" s="770">
        <v>1311</v>
      </c>
      <c r="D61" s="770">
        <v>700</v>
      </c>
      <c r="E61" s="770">
        <v>36</v>
      </c>
      <c r="F61" s="629">
        <f t="shared" si="2"/>
        <v>5.1428571428571423</v>
      </c>
      <c r="G61" s="669" t="s">
        <v>1578</v>
      </c>
      <c r="H61" s="691" t="s">
        <v>2385</v>
      </c>
      <c r="J61" s="677"/>
      <c r="K61" s="677"/>
      <c r="L61" s="677"/>
      <c r="M61" s="677"/>
    </row>
    <row r="62" spans="1:13" s="588" customFormat="1" ht="57" customHeight="1" x14ac:dyDescent="0.2">
      <c r="A62" s="689">
        <f t="shared" si="3"/>
        <v>45</v>
      </c>
      <c r="B62" s="769" t="s">
        <v>1420</v>
      </c>
      <c r="C62" s="770">
        <v>600</v>
      </c>
      <c r="D62" s="770">
        <v>875.29000000000008</v>
      </c>
      <c r="E62" s="770">
        <v>377.97281000000004</v>
      </c>
      <c r="F62" s="629">
        <f t="shared" si="2"/>
        <v>43.182580630419629</v>
      </c>
      <c r="G62" s="669" t="s">
        <v>1578</v>
      </c>
      <c r="H62" s="691" t="s">
        <v>2386</v>
      </c>
      <c r="J62" s="677"/>
      <c r="K62" s="677"/>
      <c r="L62" s="677"/>
      <c r="M62" s="677"/>
    </row>
    <row r="63" spans="1:13" s="588" customFormat="1" ht="45" customHeight="1" x14ac:dyDescent="0.2">
      <c r="A63" s="689">
        <f t="shared" si="3"/>
        <v>46</v>
      </c>
      <c r="B63" s="769" t="s">
        <v>1421</v>
      </c>
      <c r="C63" s="770">
        <v>20000</v>
      </c>
      <c r="D63" s="770">
        <v>1042.3399999999999</v>
      </c>
      <c r="E63" s="770">
        <v>711.48</v>
      </c>
      <c r="F63" s="629">
        <f t="shared" si="2"/>
        <v>68.257958055912667</v>
      </c>
      <c r="G63" s="669" t="s">
        <v>1578</v>
      </c>
      <c r="H63" s="691" t="s">
        <v>2387</v>
      </c>
      <c r="J63" s="677"/>
      <c r="K63" s="677"/>
      <c r="L63" s="677"/>
      <c r="M63" s="677"/>
    </row>
    <row r="64" spans="1:13" s="588" customFormat="1" ht="57" customHeight="1" x14ac:dyDescent="0.2">
      <c r="A64" s="689">
        <f t="shared" si="3"/>
        <v>47</v>
      </c>
      <c r="B64" s="769" t="s">
        <v>1422</v>
      </c>
      <c r="C64" s="770">
        <v>4300</v>
      </c>
      <c r="D64" s="770">
        <v>450</v>
      </c>
      <c r="E64" s="770">
        <v>82.307000000000002</v>
      </c>
      <c r="F64" s="629">
        <f t="shared" si="2"/>
        <v>18.290444444444447</v>
      </c>
      <c r="G64" s="669" t="s">
        <v>1578</v>
      </c>
      <c r="H64" s="691" t="s">
        <v>2385</v>
      </c>
      <c r="J64" s="677"/>
      <c r="K64" s="677"/>
      <c r="L64" s="677"/>
      <c r="M64" s="677"/>
    </row>
    <row r="65" spans="1:13" s="588" customFormat="1" ht="57" customHeight="1" x14ac:dyDescent="0.2">
      <c r="A65" s="689">
        <f t="shared" si="3"/>
        <v>48</v>
      </c>
      <c r="B65" s="769" t="s">
        <v>1423</v>
      </c>
      <c r="C65" s="770">
        <v>15</v>
      </c>
      <c r="D65" s="770">
        <v>14</v>
      </c>
      <c r="E65" s="770">
        <v>13.794</v>
      </c>
      <c r="F65" s="629">
        <f t="shared" si="2"/>
        <v>98.528571428571439</v>
      </c>
      <c r="G65" s="669" t="s">
        <v>1578</v>
      </c>
      <c r="H65" s="691" t="s">
        <v>2388</v>
      </c>
      <c r="J65" s="677"/>
      <c r="K65" s="677"/>
      <c r="L65" s="677"/>
      <c r="M65" s="677"/>
    </row>
    <row r="66" spans="1:13" s="588" customFormat="1" ht="34.5" customHeight="1" x14ac:dyDescent="0.2">
      <c r="A66" s="689">
        <f t="shared" si="3"/>
        <v>49</v>
      </c>
      <c r="B66" s="769" t="s">
        <v>2389</v>
      </c>
      <c r="C66" s="770">
        <v>1144</v>
      </c>
      <c r="D66" s="770">
        <v>0</v>
      </c>
      <c r="E66" s="770">
        <v>0</v>
      </c>
      <c r="F66" s="629" t="s">
        <v>204</v>
      </c>
      <c r="G66" s="669" t="s">
        <v>1600</v>
      </c>
      <c r="H66" s="691" t="s">
        <v>2390</v>
      </c>
      <c r="J66" s="677"/>
      <c r="K66" s="677"/>
      <c r="L66" s="677"/>
      <c r="M66" s="677"/>
    </row>
    <row r="67" spans="1:13" s="588" customFormat="1" ht="45" customHeight="1" x14ac:dyDescent="0.2">
      <c r="A67" s="689">
        <f t="shared" si="3"/>
        <v>50</v>
      </c>
      <c r="B67" s="769" t="s">
        <v>1425</v>
      </c>
      <c r="C67" s="770">
        <v>0</v>
      </c>
      <c r="D67" s="770">
        <v>676.54</v>
      </c>
      <c r="E67" s="770">
        <v>70.40222</v>
      </c>
      <c r="F67" s="629">
        <f t="shared" si="2"/>
        <v>10.406216927306589</v>
      </c>
      <c r="G67" s="669" t="s">
        <v>1578</v>
      </c>
      <c r="H67" s="691" t="s">
        <v>2391</v>
      </c>
      <c r="J67" s="677"/>
      <c r="K67" s="677"/>
      <c r="L67" s="677"/>
      <c r="M67" s="677"/>
    </row>
    <row r="68" spans="1:13" s="588" customFormat="1" ht="57" customHeight="1" x14ac:dyDescent="0.2">
      <c r="A68" s="689">
        <f t="shared" si="3"/>
        <v>51</v>
      </c>
      <c r="B68" s="769" t="s">
        <v>2392</v>
      </c>
      <c r="C68" s="770">
        <v>1700</v>
      </c>
      <c r="D68" s="770">
        <v>0</v>
      </c>
      <c r="E68" s="770">
        <v>0</v>
      </c>
      <c r="F68" s="629" t="s">
        <v>204</v>
      </c>
      <c r="G68" s="669" t="s">
        <v>1578</v>
      </c>
      <c r="H68" s="691" t="s">
        <v>2393</v>
      </c>
      <c r="J68" s="677"/>
      <c r="K68" s="677"/>
      <c r="L68" s="677"/>
      <c r="M68" s="677"/>
    </row>
    <row r="69" spans="1:13" s="588" customFormat="1" ht="57" customHeight="1" x14ac:dyDescent="0.2">
      <c r="A69" s="689">
        <f t="shared" si="3"/>
        <v>52</v>
      </c>
      <c r="B69" s="769" t="s">
        <v>1427</v>
      </c>
      <c r="C69" s="770">
        <v>0</v>
      </c>
      <c r="D69" s="770">
        <v>245</v>
      </c>
      <c r="E69" s="770">
        <v>194.92599999999999</v>
      </c>
      <c r="F69" s="629">
        <f t="shared" si="2"/>
        <v>79.561632653061224</v>
      </c>
      <c r="G69" s="669" t="s">
        <v>1578</v>
      </c>
      <c r="H69" s="691" t="s">
        <v>2394</v>
      </c>
      <c r="J69" s="677"/>
      <c r="K69" s="677"/>
      <c r="L69" s="677"/>
      <c r="M69" s="677"/>
    </row>
    <row r="70" spans="1:13" s="588" customFormat="1" ht="24" customHeight="1" x14ac:dyDescent="0.2">
      <c r="A70" s="689">
        <f t="shared" si="3"/>
        <v>53</v>
      </c>
      <c r="B70" s="769" t="s">
        <v>1419</v>
      </c>
      <c r="C70" s="770">
        <v>0</v>
      </c>
      <c r="D70" s="770">
        <v>2.6309999999999998</v>
      </c>
      <c r="E70" s="770">
        <v>2.6309999999999998</v>
      </c>
      <c r="F70" s="709">
        <f t="shared" si="2"/>
        <v>100</v>
      </c>
      <c r="G70" s="669" t="s">
        <v>1600</v>
      </c>
      <c r="H70" s="691" t="s">
        <v>70</v>
      </c>
      <c r="J70" s="677"/>
      <c r="K70" s="677"/>
      <c r="L70" s="677"/>
      <c r="M70" s="677"/>
    </row>
    <row r="71" spans="1:13" s="588" customFormat="1" ht="111" customHeight="1" x14ac:dyDescent="0.2">
      <c r="A71" s="689">
        <f t="shared" si="3"/>
        <v>54</v>
      </c>
      <c r="B71" s="769" t="s">
        <v>1424</v>
      </c>
      <c r="C71" s="770">
        <v>105097</v>
      </c>
      <c r="D71" s="770">
        <v>389987.28000000014</v>
      </c>
      <c r="E71" s="770">
        <v>272071.88199999998</v>
      </c>
      <c r="F71" s="629">
        <f t="shared" si="2"/>
        <v>69.764296415000999</v>
      </c>
      <c r="G71" s="669" t="s">
        <v>1578</v>
      </c>
      <c r="H71" s="691" t="s">
        <v>2395</v>
      </c>
      <c r="J71" s="677"/>
      <c r="K71" s="677"/>
      <c r="L71" s="677"/>
      <c r="M71" s="677"/>
    </row>
    <row r="72" spans="1:13" s="588" customFormat="1" ht="111" customHeight="1" x14ac:dyDescent="0.2">
      <c r="A72" s="689">
        <f t="shared" si="3"/>
        <v>55</v>
      </c>
      <c r="B72" s="769" t="s">
        <v>1426</v>
      </c>
      <c r="C72" s="770">
        <v>267500</v>
      </c>
      <c r="D72" s="770">
        <v>318650.32</v>
      </c>
      <c r="E72" s="770">
        <v>116891.55900000001</v>
      </c>
      <c r="F72" s="629">
        <f t="shared" si="2"/>
        <v>36.68333331659607</v>
      </c>
      <c r="G72" s="669" t="s">
        <v>1578</v>
      </c>
      <c r="H72" s="691" t="s">
        <v>2396</v>
      </c>
      <c r="J72" s="677"/>
      <c r="K72" s="677"/>
      <c r="L72" s="677"/>
      <c r="M72" s="677"/>
    </row>
    <row r="73" spans="1:13" s="588" customFormat="1" ht="13.5" customHeight="1" thickBot="1" x14ac:dyDescent="0.25">
      <c r="A73" s="1176" t="s">
        <v>463</v>
      </c>
      <c r="B73" s="1177"/>
      <c r="C73" s="648">
        <f>SUM(C58:C72)</f>
        <v>406667</v>
      </c>
      <c r="D73" s="648">
        <f>SUM(D58:D72)</f>
        <v>713345.75100000016</v>
      </c>
      <c r="E73" s="648">
        <f>SUM(E58:E72)</f>
        <v>391038.80942999996</v>
      </c>
      <c r="F73" s="672">
        <f t="shared" si="2"/>
        <v>54.817570425256498</v>
      </c>
      <c r="G73" s="650"/>
      <c r="H73" s="704"/>
      <c r="J73" s="677"/>
      <c r="K73" s="677"/>
      <c r="L73" s="677"/>
      <c r="M73" s="677"/>
    </row>
    <row r="74" spans="1:13" s="681" customFormat="1" x14ac:dyDescent="0.2">
      <c r="A74" s="589"/>
      <c r="B74" s="677"/>
      <c r="C74" s="589"/>
      <c r="D74" s="589"/>
      <c r="E74" s="589"/>
      <c r="F74" s="678"/>
      <c r="G74" s="679"/>
      <c r="H74" s="680"/>
      <c r="I74" s="605"/>
      <c r="J74" s="605"/>
      <c r="K74" s="605"/>
    </row>
  </sheetData>
  <mergeCells count="9">
    <mergeCell ref="A53:B53"/>
    <mergeCell ref="A56:B56"/>
    <mergeCell ref="A73:B73"/>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35" fitToHeight="0" orientation="landscape" useFirstPageNumber="1" r:id="rId1"/>
  <headerFooter>
    <oddHeader>&amp;L&amp;"Tahoma,Kurzíva"&amp;9Závěrečný účet za rok 2019&amp;R&amp;"Tahoma,Kurzíva"&amp;9Tabulka č. 18</oddHeader>
    <oddFooter>&amp;C&amp;"Tahoma,Obyčejné"&amp;10&amp;P</oddFooter>
  </headerFooter>
  <rowBreaks count="1" manualBreakCount="1">
    <brk id="39"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583C-ADCB-43DE-BBA6-CE58B8838886}">
  <sheetPr>
    <pageSetUpPr fitToPage="1"/>
  </sheetPr>
  <dimension ref="A1:K42"/>
  <sheetViews>
    <sheetView zoomScaleNormal="100" zoomScaleSheetLayoutView="100" workbookViewId="0">
      <selection activeCell="I7" sqref="I7"/>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2397</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C32</f>
        <v>261042</v>
      </c>
      <c r="D5" s="474">
        <f>D32</f>
        <v>640833.31999999995</v>
      </c>
      <c r="E5" s="474">
        <f>E32</f>
        <v>190669.55864999999</v>
      </c>
      <c r="F5" s="598">
        <f>E5/D5*100</f>
        <v>29.75337778160474</v>
      </c>
      <c r="G5" s="679"/>
      <c r="H5" s="680"/>
    </row>
    <row r="6" spans="1:11" ht="12.95" customHeight="1" x14ac:dyDescent="0.2">
      <c r="A6" s="1178" t="s">
        <v>1565</v>
      </c>
      <c r="B6" s="1179"/>
      <c r="C6" s="475">
        <f>C36</f>
        <v>19507</v>
      </c>
      <c r="D6" s="475">
        <f>D36</f>
        <v>26372.95</v>
      </c>
      <c r="E6" s="475">
        <f>E36</f>
        <v>20781.832399999996</v>
      </c>
      <c r="F6" s="598">
        <f>E6/D6*100</f>
        <v>78.799802069923899</v>
      </c>
      <c r="G6" s="679"/>
      <c r="H6" s="680"/>
    </row>
    <row r="7" spans="1:11" ht="12.95" customHeight="1" x14ac:dyDescent="0.2">
      <c r="A7" s="1178" t="s">
        <v>1566</v>
      </c>
      <c r="B7" s="1179"/>
      <c r="C7" s="475">
        <f>C41</f>
        <v>52000</v>
      </c>
      <c r="D7" s="475">
        <f>D41</f>
        <v>153.21</v>
      </c>
      <c r="E7" s="475">
        <f>E41</f>
        <v>0</v>
      </c>
      <c r="F7" s="598">
        <f>E7/D7*100</f>
        <v>0</v>
      </c>
      <c r="G7" s="679"/>
      <c r="H7" s="680"/>
    </row>
    <row r="8" spans="1:11" s="472" customFormat="1" ht="13.5" customHeight="1" thickBot="1" x14ac:dyDescent="0.25">
      <c r="A8" s="1174" t="s">
        <v>463</v>
      </c>
      <c r="B8" s="1175"/>
      <c r="C8" s="601">
        <f>SUM(C5:C7)</f>
        <v>332549</v>
      </c>
      <c r="D8" s="601">
        <f>SUM(D5:D7)</f>
        <v>667359.47999999986</v>
      </c>
      <c r="E8" s="601">
        <f>SUM(E5:E7)</f>
        <v>211451.39104999998</v>
      </c>
      <c r="F8" s="603">
        <f>E8/D8*100</f>
        <v>31.68478119918219</v>
      </c>
      <c r="G8" s="679"/>
      <c r="H8" s="680"/>
    </row>
    <row r="9" spans="1:11" s="607" customFormat="1" ht="10.5" customHeight="1" x14ac:dyDescent="0.2">
      <c r="A9" s="472"/>
      <c r="B9" s="604"/>
      <c r="C9" s="605"/>
      <c r="D9" s="605"/>
      <c r="E9" s="605"/>
      <c r="F9" s="606"/>
      <c r="G9" s="587"/>
      <c r="H9" s="591"/>
      <c r="I9" s="472"/>
      <c r="J9" s="472"/>
      <c r="K9" s="472"/>
    </row>
    <row r="10" spans="1:11" s="607" customFormat="1" ht="10.5" customHeight="1" x14ac:dyDescent="0.2">
      <c r="A10" s="472"/>
      <c r="B10" s="604"/>
      <c r="C10" s="605"/>
      <c r="D10" s="605"/>
      <c r="E10" s="605"/>
      <c r="F10" s="606"/>
      <c r="G10" s="587"/>
      <c r="H10" s="591"/>
      <c r="I10" s="472"/>
      <c r="J10" s="472"/>
      <c r="K10" s="472"/>
    </row>
    <row r="11" spans="1:11" s="607" customFormat="1" ht="10.5" customHeight="1" thickBot="1" x14ac:dyDescent="0.2">
      <c r="A11" s="472"/>
      <c r="B11" s="604"/>
      <c r="C11" s="605"/>
      <c r="D11" s="605"/>
      <c r="E11" s="605"/>
      <c r="F11" s="606"/>
      <c r="G11" s="587"/>
      <c r="H11" s="592" t="s">
        <v>1559</v>
      </c>
      <c r="I11" s="472"/>
      <c r="J11" s="472"/>
      <c r="K11" s="472"/>
    </row>
    <row r="12" spans="1:11" ht="28.5" customHeight="1" thickBot="1" x14ac:dyDescent="0.25">
      <c r="A12" s="608" t="s">
        <v>1567</v>
      </c>
      <c r="B12" s="609" t="s">
        <v>1067</v>
      </c>
      <c r="C12" s="610" t="s">
        <v>1560</v>
      </c>
      <c r="D12" s="610" t="s">
        <v>1561</v>
      </c>
      <c r="E12" s="610" t="s">
        <v>1562</v>
      </c>
      <c r="F12" s="610" t="s">
        <v>406</v>
      </c>
      <c r="G12" s="610" t="s">
        <v>1568</v>
      </c>
      <c r="H12" s="611" t="s">
        <v>1569</v>
      </c>
    </row>
    <row r="13" spans="1:11" ht="15" customHeight="1" thickBot="1" x14ac:dyDescent="0.2">
      <c r="A13" s="685" t="s">
        <v>1570</v>
      </c>
      <c r="B13" s="613"/>
      <c r="C13" s="614"/>
      <c r="D13" s="614"/>
      <c r="E13" s="615"/>
      <c r="F13" s="616"/>
      <c r="G13" s="617"/>
      <c r="H13" s="618"/>
    </row>
    <row r="14" spans="1:11" s="588" customFormat="1" ht="57" customHeight="1" x14ac:dyDescent="0.2">
      <c r="A14" s="686">
        <v>1</v>
      </c>
      <c r="B14" s="769" t="s">
        <v>2398</v>
      </c>
      <c r="C14" s="770">
        <v>350</v>
      </c>
      <c r="D14" s="770">
        <v>350</v>
      </c>
      <c r="E14" s="770">
        <v>215.06289999999998</v>
      </c>
      <c r="F14" s="687">
        <f t="shared" ref="F14:F28" si="0">E14/D14*100</f>
        <v>61.446542857142852</v>
      </c>
      <c r="G14" s="624" t="s">
        <v>1572</v>
      </c>
      <c r="H14" s="688" t="s">
        <v>2399</v>
      </c>
    </row>
    <row r="15" spans="1:11" s="588" customFormat="1" ht="45" customHeight="1" x14ac:dyDescent="0.2">
      <c r="A15" s="689">
        <f>A14+1</f>
        <v>2</v>
      </c>
      <c r="B15" s="769" t="s">
        <v>2400</v>
      </c>
      <c r="C15" s="770">
        <v>1619</v>
      </c>
      <c r="D15" s="770">
        <v>1619</v>
      </c>
      <c r="E15" s="770">
        <v>1135.6248599999999</v>
      </c>
      <c r="F15" s="634">
        <f t="shared" si="0"/>
        <v>70.143598517603451</v>
      </c>
      <c r="G15" s="630" t="s">
        <v>1572</v>
      </c>
      <c r="H15" s="690" t="s">
        <v>2401</v>
      </c>
    </row>
    <row r="16" spans="1:11" s="588" customFormat="1" ht="78" customHeight="1" x14ac:dyDescent="0.2">
      <c r="A16" s="689">
        <f t="shared" ref="A16:A31" si="1">A15+1</f>
        <v>3</v>
      </c>
      <c r="B16" s="769" t="s">
        <v>2402</v>
      </c>
      <c r="C16" s="770">
        <v>10400</v>
      </c>
      <c r="D16" s="770">
        <v>8625</v>
      </c>
      <c r="E16" s="770">
        <v>3968.8755599999995</v>
      </c>
      <c r="F16" s="629">
        <f t="shared" si="0"/>
        <v>46.015948521739126</v>
      </c>
      <c r="G16" s="630" t="s">
        <v>1572</v>
      </c>
      <c r="H16" s="691" t="s">
        <v>2403</v>
      </c>
    </row>
    <row r="17" spans="1:11" s="588" customFormat="1" ht="57" customHeight="1" x14ac:dyDescent="0.2">
      <c r="A17" s="689">
        <f t="shared" si="1"/>
        <v>4</v>
      </c>
      <c r="B17" s="769" t="s">
        <v>2404</v>
      </c>
      <c r="C17" s="770">
        <v>5590</v>
      </c>
      <c r="D17" s="770">
        <v>3659.56</v>
      </c>
      <c r="E17" s="770">
        <v>895.47349999999994</v>
      </c>
      <c r="F17" s="629">
        <f t="shared" si="0"/>
        <v>24.469430751237851</v>
      </c>
      <c r="G17" s="630" t="s">
        <v>1572</v>
      </c>
      <c r="H17" s="691" t="s">
        <v>2405</v>
      </c>
    </row>
    <row r="18" spans="1:11" s="588" customFormat="1" ht="120" customHeight="1" x14ac:dyDescent="0.2">
      <c r="A18" s="689">
        <f t="shared" si="1"/>
        <v>5</v>
      </c>
      <c r="B18" s="769" t="s">
        <v>2406</v>
      </c>
      <c r="C18" s="770">
        <v>38000</v>
      </c>
      <c r="D18" s="770">
        <v>46200</v>
      </c>
      <c r="E18" s="770">
        <v>44312.533000000003</v>
      </c>
      <c r="F18" s="629">
        <f t="shared" si="0"/>
        <v>95.914573593073598</v>
      </c>
      <c r="G18" s="630" t="s">
        <v>1572</v>
      </c>
      <c r="H18" s="691" t="s">
        <v>2407</v>
      </c>
    </row>
    <row r="19" spans="1:11" s="588" customFormat="1" ht="199.5" x14ac:dyDescent="0.2">
      <c r="A19" s="689">
        <f t="shared" si="1"/>
        <v>6</v>
      </c>
      <c r="B19" s="769" t="s">
        <v>205</v>
      </c>
      <c r="C19" s="770">
        <v>183</v>
      </c>
      <c r="D19" s="770">
        <v>389</v>
      </c>
      <c r="E19" s="770">
        <v>166.69</v>
      </c>
      <c r="F19" s="629">
        <f t="shared" si="0"/>
        <v>42.850899742930594</v>
      </c>
      <c r="G19" s="630" t="s">
        <v>1572</v>
      </c>
      <c r="H19" s="691" t="s">
        <v>2408</v>
      </c>
    </row>
    <row r="20" spans="1:11" s="588" customFormat="1" ht="12.75" customHeight="1" x14ac:dyDescent="0.2">
      <c r="A20" s="689">
        <f t="shared" si="1"/>
        <v>7</v>
      </c>
      <c r="B20" s="769" t="s">
        <v>2409</v>
      </c>
      <c r="C20" s="770">
        <v>3380</v>
      </c>
      <c r="D20" s="770">
        <v>2970</v>
      </c>
      <c r="E20" s="770">
        <v>2965.28</v>
      </c>
      <c r="F20" s="629">
        <f t="shared" si="0"/>
        <v>99.841077441077459</v>
      </c>
      <c r="G20" s="630" t="s">
        <v>1572</v>
      </c>
      <c r="H20" s="727" t="s">
        <v>70</v>
      </c>
    </row>
    <row r="21" spans="1:11" s="693" customFormat="1" ht="12.75" customHeight="1" x14ac:dyDescent="0.2">
      <c r="A21" s="689">
        <f t="shared" si="1"/>
        <v>8</v>
      </c>
      <c r="B21" s="769" t="s">
        <v>2410</v>
      </c>
      <c r="C21" s="770">
        <v>650</v>
      </c>
      <c r="D21" s="770">
        <v>625</v>
      </c>
      <c r="E21" s="770">
        <v>622.54499999999996</v>
      </c>
      <c r="F21" s="629">
        <f t="shared" si="0"/>
        <v>99.607199999999992</v>
      </c>
      <c r="G21" s="692" t="s">
        <v>1572</v>
      </c>
      <c r="H21" s="690" t="s">
        <v>70</v>
      </c>
      <c r="I21" s="444"/>
      <c r="J21" s="588"/>
      <c r="K21" s="588"/>
    </row>
    <row r="22" spans="1:11" s="693" customFormat="1" ht="67.5" customHeight="1" x14ac:dyDescent="0.2">
      <c r="A22" s="689">
        <f t="shared" si="1"/>
        <v>9</v>
      </c>
      <c r="B22" s="769" t="s">
        <v>2411</v>
      </c>
      <c r="C22" s="770">
        <v>500</v>
      </c>
      <c r="D22" s="770">
        <v>500</v>
      </c>
      <c r="E22" s="770">
        <v>175.81522000000001</v>
      </c>
      <c r="F22" s="629">
        <f t="shared" si="0"/>
        <v>35.163044000000006</v>
      </c>
      <c r="G22" s="692" t="s">
        <v>1572</v>
      </c>
      <c r="H22" s="691" t="s">
        <v>2412</v>
      </c>
      <c r="I22" s="588"/>
      <c r="J22" s="588"/>
      <c r="K22" s="588"/>
    </row>
    <row r="23" spans="1:11" s="693" customFormat="1" ht="142.5" customHeight="1" x14ac:dyDescent="0.2">
      <c r="A23" s="689">
        <f t="shared" si="1"/>
        <v>10</v>
      </c>
      <c r="B23" s="769" t="s">
        <v>2413</v>
      </c>
      <c r="C23" s="770">
        <v>55000</v>
      </c>
      <c r="D23" s="770">
        <v>55000</v>
      </c>
      <c r="E23" s="770">
        <v>44415.961349999998</v>
      </c>
      <c r="F23" s="629">
        <f t="shared" si="0"/>
        <v>80.75629336363636</v>
      </c>
      <c r="G23" s="692" t="s">
        <v>1572</v>
      </c>
      <c r="H23" s="691" t="s">
        <v>2414</v>
      </c>
      <c r="I23" s="588"/>
      <c r="J23" s="588"/>
      <c r="K23" s="588"/>
    </row>
    <row r="24" spans="1:11" s="693" customFormat="1" ht="34.5" customHeight="1" x14ac:dyDescent="0.2">
      <c r="A24" s="689">
        <f t="shared" si="1"/>
        <v>11</v>
      </c>
      <c r="B24" s="769" t="s">
        <v>2415</v>
      </c>
      <c r="C24" s="770">
        <v>37200</v>
      </c>
      <c r="D24" s="770">
        <v>50401.889999999992</v>
      </c>
      <c r="E24" s="770">
        <v>43702.562570000002</v>
      </c>
      <c r="F24" s="629">
        <f t="shared" si="0"/>
        <v>86.708182113805663</v>
      </c>
      <c r="G24" s="630" t="s">
        <v>1572</v>
      </c>
      <c r="H24" s="784" t="s">
        <v>2416</v>
      </c>
      <c r="I24" s="588"/>
      <c r="J24" s="588"/>
      <c r="K24" s="588"/>
    </row>
    <row r="25" spans="1:11" s="693" customFormat="1" ht="24" customHeight="1" x14ac:dyDescent="0.2">
      <c r="A25" s="689">
        <f t="shared" si="1"/>
        <v>12</v>
      </c>
      <c r="B25" s="769" t="s">
        <v>1060</v>
      </c>
      <c r="C25" s="770">
        <v>650</v>
      </c>
      <c r="D25" s="770">
        <v>650</v>
      </c>
      <c r="E25" s="770">
        <v>650</v>
      </c>
      <c r="F25" s="629">
        <f t="shared" si="0"/>
        <v>100</v>
      </c>
      <c r="G25" s="630" t="s">
        <v>1572</v>
      </c>
      <c r="H25" s="691" t="s">
        <v>70</v>
      </c>
      <c r="I25" s="588"/>
      <c r="J25" s="588"/>
      <c r="K25" s="588"/>
    </row>
    <row r="26" spans="1:11" s="588" customFormat="1" ht="12.95" customHeight="1" x14ac:dyDescent="0.2">
      <c r="A26" s="689">
        <f t="shared" si="1"/>
        <v>13</v>
      </c>
      <c r="B26" s="694" t="s">
        <v>1062</v>
      </c>
      <c r="C26" s="770">
        <v>150</v>
      </c>
      <c r="D26" s="770">
        <v>150</v>
      </c>
      <c r="E26" s="770">
        <v>150</v>
      </c>
      <c r="F26" s="629">
        <f t="shared" si="0"/>
        <v>100</v>
      </c>
      <c r="G26" s="692" t="s">
        <v>1572</v>
      </c>
      <c r="H26" s="691" t="s">
        <v>70</v>
      </c>
    </row>
    <row r="27" spans="1:11" s="693" customFormat="1" ht="45" customHeight="1" x14ac:dyDescent="0.2">
      <c r="A27" s="689">
        <f t="shared" si="1"/>
        <v>14</v>
      </c>
      <c r="B27" s="769" t="s">
        <v>2417</v>
      </c>
      <c r="C27" s="770">
        <v>0</v>
      </c>
      <c r="D27" s="770">
        <v>365266</v>
      </c>
      <c r="E27" s="770">
        <v>0</v>
      </c>
      <c r="F27" s="629">
        <f t="shared" si="0"/>
        <v>0</v>
      </c>
      <c r="G27" s="692" t="s">
        <v>1572</v>
      </c>
      <c r="H27" s="691" t="s">
        <v>2418</v>
      </c>
      <c r="I27" s="588"/>
      <c r="J27" s="588"/>
      <c r="K27" s="588"/>
    </row>
    <row r="28" spans="1:11" s="693" customFormat="1" ht="63" x14ac:dyDescent="0.2">
      <c r="A28" s="689">
        <f t="shared" si="1"/>
        <v>15</v>
      </c>
      <c r="B28" s="694" t="s">
        <v>2419</v>
      </c>
      <c r="C28" s="770">
        <v>87370</v>
      </c>
      <c r="D28" s="770">
        <v>56771.51</v>
      </c>
      <c r="E28" s="770">
        <v>0</v>
      </c>
      <c r="F28" s="629">
        <f t="shared" si="0"/>
        <v>0</v>
      </c>
      <c r="G28" s="692" t="s">
        <v>1572</v>
      </c>
      <c r="H28" s="691" t="s">
        <v>2420</v>
      </c>
      <c r="I28" s="588"/>
      <c r="J28" s="588"/>
      <c r="K28" s="588"/>
    </row>
    <row r="29" spans="1:11" s="693" customFormat="1" ht="34.5" customHeight="1" x14ac:dyDescent="0.2">
      <c r="A29" s="689">
        <f t="shared" si="1"/>
        <v>16</v>
      </c>
      <c r="B29" s="694" t="s">
        <v>2421</v>
      </c>
      <c r="C29" s="770">
        <v>20000</v>
      </c>
      <c r="D29" s="770">
        <v>0</v>
      </c>
      <c r="E29" s="770">
        <v>0</v>
      </c>
      <c r="F29" s="629" t="s">
        <v>204</v>
      </c>
      <c r="G29" s="692" t="s">
        <v>1572</v>
      </c>
      <c r="H29" s="631" t="s">
        <v>2422</v>
      </c>
      <c r="I29" s="588"/>
      <c r="J29" s="588"/>
      <c r="K29" s="588"/>
    </row>
    <row r="30" spans="1:11" s="693" customFormat="1" ht="24" customHeight="1" x14ac:dyDescent="0.2">
      <c r="A30" s="689">
        <f t="shared" si="1"/>
        <v>17</v>
      </c>
      <c r="B30" s="785" t="s">
        <v>2423</v>
      </c>
      <c r="C30" s="786">
        <v>0</v>
      </c>
      <c r="D30" s="786">
        <v>36345.839999999997</v>
      </c>
      <c r="E30" s="786">
        <v>35982.639840000003</v>
      </c>
      <c r="F30" s="709">
        <f>E30/D30*100</f>
        <v>99.000710507722502</v>
      </c>
      <c r="G30" s="635" t="s">
        <v>1600</v>
      </c>
      <c r="H30" s="633" t="s">
        <v>70</v>
      </c>
      <c r="I30" s="588"/>
      <c r="J30" s="588"/>
      <c r="K30" s="588"/>
    </row>
    <row r="31" spans="1:11" s="693" customFormat="1" ht="12.95" customHeight="1" x14ac:dyDescent="0.2">
      <c r="A31" s="689">
        <f t="shared" si="1"/>
        <v>18</v>
      </c>
      <c r="B31" s="785" t="s">
        <v>2424</v>
      </c>
      <c r="C31" s="786">
        <v>0</v>
      </c>
      <c r="D31" s="786">
        <v>11310.52</v>
      </c>
      <c r="E31" s="786">
        <v>11310.494849999999</v>
      </c>
      <c r="F31" s="709">
        <f>E31/D31*100</f>
        <v>99.999777640638968</v>
      </c>
      <c r="G31" s="632" t="s">
        <v>1600</v>
      </c>
      <c r="H31" s="633" t="s">
        <v>70</v>
      </c>
      <c r="I31" s="588"/>
      <c r="J31" s="588"/>
      <c r="K31" s="588"/>
    </row>
    <row r="32" spans="1:11" s="604" customFormat="1" ht="13.5" customHeight="1" thickBot="1" x14ac:dyDescent="0.25">
      <c r="A32" s="1176" t="s">
        <v>463</v>
      </c>
      <c r="B32" s="1177"/>
      <c r="C32" s="648">
        <f>SUM(C14:C31)</f>
        <v>261042</v>
      </c>
      <c r="D32" s="648">
        <f>SUM(D14:D31)</f>
        <v>640833.31999999995</v>
      </c>
      <c r="E32" s="648">
        <f>SUM(E14:E31)</f>
        <v>190669.55864999999</v>
      </c>
      <c r="F32" s="649">
        <f>E32/D32*100</f>
        <v>29.75337778160474</v>
      </c>
      <c r="G32" s="650"/>
      <c r="H32" s="697"/>
    </row>
    <row r="33" spans="1:11" ht="18" customHeight="1" thickBot="1" x14ac:dyDescent="0.2">
      <c r="A33" s="698" t="s">
        <v>1621</v>
      </c>
      <c r="B33" s="662"/>
      <c r="C33" s="663"/>
      <c r="D33" s="663"/>
      <c r="E33" s="664"/>
      <c r="F33" s="665"/>
      <c r="G33" s="699"/>
      <c r="H33" s="700"/>
    </row>
    <row r="34" spans="1:11" s="588" customFormat="1" ht="142.5" customHeight="1" x14ac:dyDescent="0.2">
      <c r="A34" s="731">
        <f>A31+1</f>
        <v>19</v>
      </c>
      <c r="B34" s="769" t="s">
        <v>1088</v>
      </c>
      <c r="C34" s="770">
        <v>19507</v>
      </c>
      <c r="D34" s="770">
        <v>25872.95</v>
      </c>
      <c r="E34" s="770">
        <v>20399.665999999997</v>
      </c>
      <c r="F34" s="629">
        <f>E34/D34*100</f>
        <v>78.845535588326783</v>
      </c>
      <c r="G34" s="675" t="s">
        <v>1578</v>
      </c>
      <c r="H34" s="688" t="s">
        <v>2425</v>
      </c>
    </row>
    <row r="35" spans="1:11" s="588" customFormat="1" ht="45" customHeight="1" x14ac:dyDescent="0.2">
      <c r="A35" s="689">
        <f>A34+1</f>
        <v>20</v>
      </c>
      <c r="B35" s="769" t="s">
        <v>1090</v>
      </c>
      <c r="C35" s="770">
        <v>0</v>
      </c>
      <c r="D35" s="770">
        <v>500</v>
      </c>
      <c r="E35" s="770">
        <v>382.16640000000001</v>
      </c>
      <c r="F35" s="629">
        <f>E35/D35*100</f>
        <v>76.433279999999996</v>
      </c>
      <c r="G35" s="669" t="s">
        <v>1572</v>
      </c>
      <c r="H35" s="690" t="s">
        <v>2426</v>
      </c>
    </row>
    <row r="36" spans="1:11" s="588" customFormat="1" ht="13.5" customHeight="1" thickBot="1" x14ac:dyDescent="0.25">
      <c r="A36" s="1176" t="s">
        <v>463</v>
      </c>
      <c r="B36" s="1177"/>
      <c r="C36" s="648">
        <f>SUM(C34:C35)</f>
        <v>19507</v>
      </c>
      <c r="D36" s="671">
        <f>SUM(D34:D35)</f>
        <v>26372.95</v>
      </c>
      <c r="E36" s="671">
        <f>SUM(E34:E35)</f>
        <v>20781.832399999996</v>
      </c>
      <c r="F36" s="672">
        <f>E36/D36*100</f>
        <v>78.799802069923899</v>
      </c>
      <c r="G36" s="650"/>
      <c r="H36" s="676"/>
    </row>
    <row r="37" spans="1:11" ht="18" customHeight="1" thickBot="1" x14ac:dyDescent="0.2">
      <c r="A37" s="685" t="s">
        <v>1566</v>
      </c>
      <c r="B37" s="613"/>
      <c r="C37" s="614"/>
      <c r="D37" s="614"/>
      <c r="E37" s="615"/>
      <c r="F37" s="616"/>
      <c r="G37" s="617"/>
      <c r="H37" s="703"/>
    </row>
    <row r="38" spans="1:11" s="588" customFormat="1" ht="126" x14ac:dyDescent="0.2">
      <c r="A38" s="731">
        <f>A35+1</f>
        <v>21</v>
      </c>
      <c r="B38" s="769" t="s">
        <v>2427</v>
      </c>
      <c r="C38" s="770">
        <v>51000</v>
      </c>
      <c r="D38" s="770">
        <v>112.5</v>
      </c>
      <c r="E38" s="770">
        <v>0</v>
      </c>
      <c r="F38" s="629">
        <f>E38/D38*100</f>
        <v>0</v>
      </c>
      <c r="G38" s="675" t="s">
        <v>1600</v>
      </c>
      <c r="H38" s="691" t="s">
        <v>2428</v>
      </c>
    </row>
    <row r="39" spans="1:11" s="588" customFormat="1" ht="57" customHeight="1" x14ac:dyDescent="0.2">
      <c r="A39" s="689">
        <f>A38+1</f>
        <v>22</v>
      </c>
      <c r="B39" s="769" t="s">
        <v>2429</v>
      </c>
      <c r="C39" s="770">
        <v>0</v>
      </c>
      <c r="D39" s="770">
        <v>40.71</v>
      </c>
      <c r="E39" s="770">
        <v>0</v>
      </c>
      <c r="F39" s="629">
        <f>E39/D39*100</f>
        <v>0</v>
      </c>
      <c r="G39" s="669" t="s">
        <v>1578</v>
      </c>
      <c r="H39" s="691" t="s">
        <v>2430</v>
      </c>
    </row>
    <row r="40" spans="1:11" s="588" customFormat="1" ht="24" customHeight="1" x14ac:dyDescent="0.2">
      <c r="A40" s="689">
        <f>A39+1</f>
        <v>23</v>
      </c>
      <c r="B40" s="769" t="s">
        <v>2431</v>
      </c>
      <c r="C40" s="770">
        <v>1000</v>
      </c>
      <c r="D40" s="770">
        <v>0</v>
      </c>
      <c r="E40" s="770">
        <v>0</v>
      </c>
      <c r="F40" s="629" t="s">
        <v>204</v>
      </c>
      <c r="G40" s="669" t="s">
        <v>2432</v>
      </c>
      <c r="H40" s="691" t="s">
        <v>2433</v>
      </c>
    </row>
    <row r="41" spans="1:11" s="588" customFormat="1" ht="13.5" customHeight="1" thickBot="1" x14ac:dyDescent="0.25">
      <c r="A41" s="1176" t="s">
        <v>463</v>
      </c>
      <c r="B41" s="1177"/>
      <c r="C41" s="648">
        <f>SUM(C38:C40)</f>
        <v>52000</v>
      </c>
      <c r="D41" s="648">
        <f>SUM(D38:D40)</f>
        <v>153.21</v>
      </c>
      <c r="E41" s="648">
        <f>SUM(E38:E40)</f>
        <v>0</v>
      </c>
      <c r="F41" s="672">
        <f>E41/D41*100</f>
        <v>0</v>
      </c>
      <c r="G41" s="650"/>
      <c r="H41" s="704"/>
    </row>
    <row r="42" spans="1:11" s="681" customFormat="1" x14ac:dyDescent="0.2">
      <c r="A42" s="589"/>
      <c r="B42" s="677"/>
      <c r="C42" s="589"/>
      <c r="D42" s="589"/>
      <c r="E42" s="589"/>
      <c r="F42" s="678"/>
      <c r="G42" s="679"/>
      <c r="H42" s="680"/>
      <c r="I42" s="605"/>
      <c r="J42" s="605"/>
      <c r="K42" s="605"/>
    </row>
  </sheetData>
  <mergeCells count="9">
    <mergeCell ref="A32:B32"/>
    <mergeCell ref="A36:B36"/>
    <mergeCell ref="A41:B4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42" fitToHeight="0" orientation="landscape" useFirstPageNumber="1" r:id="rId1"/>
  <headerFooter>
    <oddHeader>&amp;L&amp;"Tahoma,Kurzíva"&amp;9Závěrečný účet za rok 2019&amp;R&amp;"Tahoma,Kurzíva"&amp;9Tabulka č. 19</oddHeader>
    <oddFooter>&amp;C&amp;"Tahoma,Obyčejné"&amp;10&amp;P</oddFooter>
  </headerFooter>
  <rowBreaks count="2" manualBreakCount="2">
    <brk id="25" max="7" man="1"/>
    <brk id="36"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9D32-4E67-450D-AED2-DB3E2F221983}">
  <sheetPr>
    <pageSetUpPr fitToPage="1"/>
  </sheetPr>
  <dimension ref="A1:K35"/>
  <sheetViews>
    <sheetView zoomScaleNormal="100" zoomScaleSheetLayoutView="100" workbookViewId="0">
      <selection activeCell="I6" sqref="I6"/>
    </sheetView>
  </sheetViews>
  <sheetFormatPr defaultColWidth="9.140625" defaultRowHeight="10.5" x14ac:dyDescent="0.2"/>
  <cols>
    <col min="1" max="1" width="6.42578125" style="586" customWidth="1"/>
    <col min="2" max="2" width="42.7109375" style="588" customWidth="1"/>
    <col min="3" max="4" width="13.140625" style="589" customWidth="1"/>
    <col min="5" max="5" width="13.7109375" style="586" customWidth="1"/>
    <col min="6" max="6" width="8" style="590" customWidth="1"/>
    <col min="7" max="7" width="8.7109375" style="587" customWidth="1"/>
    <col min="8" max="8" width="42.7109375" style="591" customWidth="1"/>
    <col min="9" max="16384" width="9.140625" style="586"/>
  </cols>
  <sheetData>
    <row r="1" spans="1:11" s="461" customFormat="1" ht="18" customHeight="1" x14ac:dyDescent="0.2">
      <c r="A1" s="1180" t="s">
        <v>2434</v>
      </c>
      <c r="B1" s="1180"/>
      <c r="C1" s="1180"/>
      <c r="D1" s="1180"/>
      <c r="E1" s="1180"/>
      <c r="F1" s="1180"/>
      <c r="G1" s="1180"/>
      <c r="H1" s="1180"/>
    </row>
    <row r="2" spans="1:11" ht="12" customHeight="1" x14ac:dyDescent="0.2"/>
    <row r="3" spans="1:11" ht="12" customHeight="1" thickBot="1" x14ac:dyDescent="0.2">
      <c r="A3" s="472"/>
      <c r="F3" s="592" t="s">
        <v>1559</v>
      </c>
    </row>
    <row r="4" spans="1:11" ht="23.45" customHeight="1" x14ac:dyDescent="0.2">
      <c r="A4" s="1181"/>
      <c r="B4" s="1182"/>
      <c r="C4" s="593" t="s">
        <v>1560</v>
      </c>
      <c r="D4" s="593" t="s">
        <v>1561</v>
      </c>
      <c r="E4" s="593" t="s">
        <v>1562</v>
      </c>
      <c r="F4" s="682" t="s">
        <v>406</v>
      </c>
      <c r="G4" s="683"/>
      <c r="H4" s="684"/>
    </row>
    <row r="5" spans="1:11" ht="12.95" customHeight="1" x14ac:dyDescent="0.2">
      <c r="A5" s="1178" t="s">
        <v>1563</v>
      </c>
      <c r="B5" s="1179"/>
      <c r="C5" s="474">
        <f>C21</f>
        <v>630528</v>
      </c>
      <c r="D5" s="474">
        <f>D21</f>
        <v>620843.73</v>
      </c>
      <c r="E5" s="474">
        <f>E21</f>
        <v>564055.85297000001</v>
      </c>
      <c r="F5" s="598">
        <f>E5/D5*100</f>
        <v>90.853112581164353</v>
      </c>
      <c r="G5" s="679"/>
      <c r="H5" s="680"/>
    </row>
    <row r="6" spans="1:11" ht="12.95" customHeight="1" x14ac:dyDescent="0.2">
      <c r="A6" s="1178" t="s">
        <v>1565</v>
      </c>
      <c r="B6" s="1179"/>
      <c r="C6" s="475">
        <f>C27</f>
        <v>33560</v>
      </c>
      <c r="D6" s="475">
        <f>D27</f>
        <v>38919.94</v>
      </c>
      <c r="E6" s="475">
        <f>E27</f>
        <v>24986.65438</v>
      </c>
      <c r="F6" s="598">
        <f>E6/D6*100</f>
        <v>64.200135920045099</v>
      </c>
      <c r="G6" s="679"/>
      <c r="H6" s="680"/>
    </row>
    <row r="7" spans="1:11" ht="12.95" customHeight="1" x14ac:dyDescent="0.2">
      <c r="A7" s="1178" t="s">
        <v>1566</v>
      </c>
      <c r="B7" s="1179"/>
      <c r="C7" s="475">
        <f>C34</f>
        <v>32580.000000000004</v>
      </c>
      <c r="D7" s="475">
        <f>D34</f>
        <v>37756.76</v>
      </c>
      <c r="E7" s="475">
        <f>E34</f>
        <v>36534.224170000001</v>
      </c>
      <c r="F7" s="598">
        <f>E7/D7*100</f>
        <v>96.762074314639278</v>
      </c>
      <c r="G7" s="679"/>
      <c r="H7" s="680"/>
    </row>
    <row r="8" spans="1:11" s="472" customFormat="1" ht="13.5" customHeight="1" thickBot="1" x14ac:dyDescent="0.25">
      <c r="A8" s="1174" t="s">
        <v>463</v>
      </c>
      <c r="B8" s="1175"/>
      <c r="C8" s="601">
        <f>SUM(C5:C7)</f>
        <v>696668</v>
      </c>
      <c r="D8" s="601">
        <f>SUM(D5:D7)</f>
        <v>697520.42999999993</v>
      </c>
      <c r="E8" s="601">
        <f>SUM(E5:E7)</f>
        <v>625576.73151999991</v>
      </c>
      <c r="F8" s="603">
        <f>E8/D8*100</f>
        <v>89.685793363787198</v>
      </c>
      <c r="G8" s="679"/>
      <c r="H8" s="680"/>
    </row>
    <row r="9" spans="1:11" s="607" customFormat="1" ht="10.5" customHeight="1" x14ac:dyDescent="0.2">
      <c r="A9" s="472"/>
      <c r="B9" s="604"/>
      <c r="C9" s="605"/>
      <c r="D9" s="605"/>
      <c r="E9" s="605"/>
      <c r="F9" s="606"/>
      <c r="G9" s="587"/>
      <c r="H9" s="591"/>
      <c r="I9" s="472"/>
      <c r="J9" s="472"/>
      <c r="K9" s="472"/>
    </row>
    <row r="10" spans="1:11" s="607" customFormat="1" ht="10.5" customHeight="1" x14ac:dyDescent="0.2">
      <c r="A10" s="472"/>
      <c r="B10" s="604"/>
      <c r="C10" s="605"/>
      <c r="D10" s="605"/>
      <c r="E10" s="605"/>
      <c r="F10" s="606"/>
      <c r="G10" s="587"/>
      <c r="H10" s="591"/>
      <c r="I10" s="472"/>
      <c r="J10" s="472"/>
      <c r="K10" s="472"/>
    </row>
    <row r="11" spans="1:11" s="607" customFormat="1" ht="10.5" customHeight="1" thickBot="1" x14ac:dyDescent="0.2">
      <c r="A11" s="472"/>
      <c r="B11" s="604"/>
      <c r="C11" s="605"/>
      <c r="D11" s="605"/>
      <c r="E11" s="605"/>
      <c r="F11" s="606"/>
      <c r="G11" s="587"/>
      <c r="H11" s="592" t="s">
        <v>1559</v>
      </c>
      <c r="I11" s="472"/>
      <c r="J11" s="472"/>
      <c r="K11" s="472"/>
    </row>
    <row r="12" spans="1:11" ht="28.5" customHeight="1" thickBot="1" x14ac:dyDescent="0.25">
      <c r="A12" s="608" t="s">
        <v>1567</v>
      </c>
      <c r="B12" s="609" t="s">
        <v>1067</v>
      </c>
      <c r="C12" s="610" t="s">
        <v>1560</v>
      </c>
      <c r="D12" s="610" t="s">
        <v>1561</v>
      </c>
      <c r="E12" s="610" t="s">
        <v>1562</v>
      </c>
      <c r="F12" s="610" t="s">
        <v>406</v>
      </c>
      <c r="G12" s="610" t="s">
        <v>1568</v>
      </c>
      <c r="H12" s="611" t="s">
        <v>1569</v>
      </c>
    </row>
    <row r="13" spans="1:11" ht="15" customHeight="1" thickBot="1" x14ac:dyDescent="0.2">
      <c r="A13" s="685" t="s">
        <v>1570</v>
      </c>
      <c r="B13" s="613"/>
      <c r="C13" s="614"/>
      <c r="D13" s="614"/>
      <c r="E13" s="615"/>
      <c r="F13" s="616"/>
      <c r="G13" s="617"/>
      <c r="H13" s="618"/>
    </row>
    <row r="14" spans="1:11" s="588" customFormat="1" ht="111" customHeight="1" x14ac:dyDescent="0.2">
      <c r="A14" s="686">
        <v>1</v>
      </c>
      <c r="B14" s="769" t="s">
        <v>2435</v>
      </c>
      <c r="C14" s="770">
        <v>103988</v>
      </c>
      <c r="D14" s="770">
        <v>103665.60000000001</v>
      </c>
      <c r="E14" s="770">
        <v>75035.515029999995</v>
      </c>
      <c r="F14" s="687">
        <f t="shared" ref="F14:F21" si="0">E14/D14*100</f>
        <v>72.382270521754549</v>
      </c>
      <c r="G14" s="624" t="s">
        <v>1572</v>
      </c>
      <c r="H14" s="688" t="s">
        <v>2436</v>
      </c>
    </row>
    <row r="15" spans="1:11" s="588" customFormat="1" ht="34.5" customHeight="1" x14ac:dyDescent="0.2">
      <c r="A15" s="689">
        <f t="shared" ref="A15:A20" si="1">A14+1</f>
        <v>2</v>
      </c>
      <c r="B15" s="769" t="s">
        <v>2437</v>
      </c>
      <c r="C15" s="770">
        <v>26962</v>
      </c>
      <c r="D15" s="770">
        <v>16218.5</v>
      </c>
      <c r="E15" s="770">
        <v>9681.0879800000021</v>
      </c>
      <c r="F15" s="634">
        <f t="shared" si="0"/>
        <v>59.691635971267388</v>
      </c>
      <c r="G15" s="630" t="s">
        <v>1572</v>
      </c>
      <c r="H15" s="690" t="s">
        <v>2438</v>
      </c>
    </row>
    <row r="16" spans="1:11" s="588" customFormat="1" ht="67.5" customHeight="1" x14ac:dyDescent="0.2">
      <c r="A16" s="689">
        <f t="shared" si="1"/>
        <v>3</v>
      </c>
      <c r="B16" s="769" t="s">
        <v>2439</v>
      </c>
      <c r="C16" s="770">
        <v>36251</v>
      </c>
      <c r="D16" s="770">
        <v>33275</v>
      </c>
      <c r="E16" s="770">
        <v>31855.408999999996</v>
      </c>
      <c r="F16" s="629">
        <f t="shared" si="0"/>
        <v>95.733761081893292</v>
      </c>
      <c r="G16" s="630" t="s">
        <v>1572</v>
      </c>
      <c r="H16" s="691" t="s">
        <v>2440</v>
      </c>
    </row>
    <row r="17" spans="1:8" s="588" customFormat="1" ht="67.5" customHeight="1" x14ac:dyDescent="0.2">
      <c r="A17" s="689">
        <f t="shared" si="1"/>
        <v>4</v>
      </c>
      <c r="B17" s="769" t="s">
        <v>2441</v>
      </c>
      <c r="C17" s="770">
        <v>449707</v>
      </c>
      <c r="D17" s="770">
        <v>449707</v>
      </c>
      <c r="E17" s="770">
        <v>433324.73475999996</v>
      </c>
      <c r="F17" s="629">
        <f t="shared" si="0"/>
        <v>96.357124696746993</v>
      </c>
      <c r="G17" s="630" t="s">
        <v>1572</v>
      </c>
      <c r="H17" s="691" t="s">
        <v>2442</v>
      </c>
    </row>
    <row r="18" spans="1:8" s="588" customFormat="1" ht="34.5" customHeight="1" x14ac:dyDescent="0.2">
      <c r="A18" s="689">
        <f t="shared" si="1"/>
        <v>5</v>
      </c>
      <c r="B18" s="769" t="s">
        <v>2443</v>
      </c>
      <c r="C18" s="770">
        <v>13620</v>
      </c>
      <c r="D18" s="770">
        <v>17747.629999999997</v>
      </c>
      <c r="E18" s="770">
        <v>14095.56834</v>
      </c>
      <c r="F18" s="629">
        <f t="shared" si="0"/>
        <v>79.422257168985382</v>
      </c>
      <c r="G18" s="630" t="s">
        <v>1572</v>
      </c>
      <c r="H18" s="691" t="s">
        <v>2444</v>
      </c>
    </row>
    <row r="19" spans="1:8" s="588" customFormat="1" ht="34.5" customHeight="1" x14ac:dyDescent="0.2">
      <c r="A19" s="689">
        <f t="shared" si="1"/>
        <v>6</v>
      </c>
      <c r="B19" s="787" t="s">
        <v>2445</v>
      </c>
      <c r="C19" s="770">
        <v>0</v>
      </c>
      <c r="D19" s="770">
        <v>30</v>
      </c>
      <c r="E19" s="770">
        <v>11.315580000000001</v>
      </c>
      <c r="F19" s="629">
        <f t="shared" si="0"/>
        <v>37.718600000000002</v>
      </c>
      <c r="G19" s="630" t="s">
        <v>1572</v>
      </c>
      <c r="H19" s="691" t="s">
        <v>2446</v>
      </c>
    </row>
    <row r="20" spans="1:8" s="588" customFormat="1" ht="34.5" customHeight="1" x14ac:dyDescent="0.2">
      <c r="A20" s="689">
        <f t="shared" si="1"/>
        <v>7</v>
      </c>
      <c r="B20" s="787" t="s">
        <v>2447</v>
      </c>
      <c r="C20" s="770">
        <v>0</v>
      </c>
      <c r="D20" s="770">
        <v>200</v>
      </c>
      <c r="E20" s="770">
        <v>52.222279999999998</v>
      </c>
      <c r="F20" s="629">
        <f t="shared" si="0"/>
        <v>26.111139999999999</v>
      </c>
      <c r="G20" s="630" t="s">
        <v>1572</v>
      </c>
      <c r="H20" s="727" t="s">
        <v>2448</v>
      </c>
    </row>
    <row r="21" spans="1:8" s="604" customFormat="1" ht="13.5" customHeight="1" thickBot="1" x14ac:dyDescent="0.25">
      <c r="A21" s="1176" t="s">
        <v>463</v>
      </c>
      <c r="B21" s="1177"/>
      <c r="C21" s="648">
        <f>SUM(C14:C20)</f>
        <v>630528</v>
      </c>
      <c r="D21" s="648">
        <f>SUM(D14:D20)</f>
        <v>620843.73</v>
      </c>
      <c r="E21" s="648">
        <f>SUM(E14:E20)</f>
        <v>564055.85297000001</v>
      </c>
      <c r="F21" s="649">
        <f t="shared" si="0"/>
        <v>90.853112581164353</v>
      </c>
      <c r="G21" s="650"/>
      <c r="H21" s="697"/>
    </row>
    <row r="22" spans="1:8" ht="18" customHeight="1" thickBot="1" x14ac:dyDescent="0.2">
      <c r="A22" s="698" t="s">
        <v>1621</v>
      </c>
      <c r="B22" s="662"/>
      <c r="C22" s="663"/>
      <c r="D22" s="663"/>
      <c r="E22" s="664"/>
      <c r="F22" s="665"/>
      <c r="G22" s="699"/>
      <c r="H22" s="700"/>
    </row>
    <row r="23" spans="1:8" s="588" customFormat="1" ht="143.44999999999999" customHeight="1" x14ac:dyDescent="0.2">
      <c r="A23" s="731">
        <f>A20+1</f>
        <v>8</v>
      </c>
      <c r="B23" s="769" t="s">
        <v>1081</v>
      </c>
      <c r="C23" s="770">
        <v>9500</v>
      </c>
      <c r="D23" s="770">
        <v>12395.19</v>
      </c>
      <c r="E23" s="770">
        <v>9823.9006900000004</v>
      </c>
      <c r="F23" s="629">
        <f>E23/D23*100</f>
        <v>79.255749125265524</v>
      </c>
      <c r="G23" s="675" t="s">
        <v>1578</v>
      </c>
      <c r="H23" s="688" t="s">
        <v>2449</v>
      </c>
    </row>
    <row r="24" spans="1:8" s="588" customFormat="1" ht="57" customHeight="1" x14ac:dyDescent="0.2">
      <c r="A24" s="689">
        <f>A23+1</f>
        <v>9</v>
      </c>
      <c r="B24" s="769" t="s">
        <v>1083</v>
      </c>
      <c r="C24" s="770">
        <v>16060</v>
      </c>
      <c r="D24" s="770">
        <v>17713.440000000002</v>
      </c>
      <c r="E24" s="770">
        <v>8905.9856099999997</v>
      </c>
      <c r="F24" s="629">
        <f>E24/D24*100</f>
        <v>50.27812559277023</v>
      </c>
      <c r="G24" s="669" t="s">
        <v>1572</v>
      </c>
      <c r="H24" s="690" t="s">
        <v>2450</v>
      </c>
    </row>
    <row r="25" spans="1:8" s="588" customFormat="1" ht="57" customHeight="1" x14ac:dyDescent="0.2">
      <c r="A25" s="689">
        <f>A24+1</f>
        <v>10</v>
      </c>
      <c r="B25" s="769" t="s">
        <v>1085</v>
      </c>
      <c r="C25" s="770">
        <v>6250</v>
      </c>
      <c r="D25" s="770">
        <v>8561.31</v>
      </c>
      <c r="E25" s="770">
        <v>6256.7680800000007</v>
      </c>
      <c r="F25" s="629">
        <f>E25/D25*100</f>
        <v>73.081900783875369</v>
      </c>
      <c r="G25" s="669" t="s">
        <v>1572</v>
      </c>
      <c r="H25" s="690" t="s">
        <v>2451</v>
      </c>
    </row>
    <row r="26" spans="1:8" s="588" customFormat="1" ht="24" customHeight="1" x14ac:dyDescent="0.2">
      <c r="A26" s="689">
        <f>A25+1</f>
        <v>11</v>
      </c>
      <c r="B26" s="769" t="s">
        <v>2452</v>
      </c>
      <c r="C26" s="770">
        <v>1750</v>
      </c>
      <c r="D26" s="770">
        <v>250</v>
      </c>
      <c r="E26" s="770">
        <v>0</v>
      </c>
      <c r="F26" s="629">
        <f>E26/D26*100</f>
        <v>0</v>
      </c>
      <c r="G26" s="669" t="s">
        <v>1572</v>
      </c>
      <c r="H26" s="690" t="s">
        <v>2453</v>
      </c>
    </row>
    <row r="27" spans="1:8" s="588" customFormat="1" ht="13.5" customHeight="1" thickBot="1" x14ac:dyDescent="0.25">
      <c r="A27" s="1176" t="s">
        <v>463</v>
      </c>
      <c r="B27" s="1177"/>
      <c r="C27" s="648">
        <f>SUM(C23:C26)</f>
        <v>33560</v>
      </c>
      <c r="D27" s="671">
        <f>SUM(D23:D26)</f>
        <v>38919.94</v>
      </c>
      <c r="E27" s="671">
        <f>SUM(E23:E26)</f>
        <v>24986.65438</v>
      </c>
      <c r="F27" s="672">
        <f>E27/D27*100</f>
        <v>64.200135920045099</v>
      </c>
      <c r="G27" s="650"/>
      <c r="H27" s="676"/>
    </row>
    <row r="28" spans="1:8" ht="18" customHeight="1" thickBot="1" x14ac:dyDescent="0.2">
      <c r="A28" s="685" t="s">
        <v>1566</v>
      </c>
      <c r="B28" s="613"/>
      <c r="C28" s="614"/>
      <c r="D28" s="614"/>
      <c r="E28" s="615"/>
      <c r="F28" s="616"/>
      <c r="G28" s="617"/>
      <c r="H28" s="703"/>
    </row>
    <row r="29" spans="1:8" s="588" customFormat="1" ht="12.95" customHeight="1" x14ac:dyDescent="0.2">
      <c r="A29" s="731">
        <f>A26+1</f>
        <v>12</v>
      </c>
      <c r="B29" s="769" t="s">
        <v>1302</v>
      </c>
      <c r="C29" s="770">
        <v>29650.000000000004</v>
      </c>
      <c r="D29" s="770">
        <v>29564.800000000003</v>
      </c>
      <c r="E29" s="770">
        <v>29564.414000000004</v>
      </c>
      <c r="F29" s="629">
        <f t="shared" ref="F29:F34" si="2">E29/D29*100</f>
        <v>99.998694393332627</v>
      </c>
      <c r="G29" s="675" t="s">
        <v>1600</v>
      </c>
      <c r="H29" s="691" t="s">
        <v>1181</v>
      </c>
    </row>
    <row r="30" spans="1:8" s="588" customFormat="1" ht="24" customHeight="1" x14ac:dyDescent="0.2">
      <c r="A30" s="689">
        <f>A29+1</f>
        <v>13</v>
      </c>
      <c r="B30" s="769" t="s">
        <v>1303</v>
      </c>
      <c r="C30" s="770">
        <v>2810</v>
      </c>
      <c r="D30" s="770">
        <v>5584.5699999999988</v>
      </c>
      <c r="E30" s="770">
        <v>5584.5130000000008</v>
      </c>
      <c r="F30" s="629">
        <f t="shared" si="2"/>
        <v>99.998979330548309</v>
      </c>
      <c r="G30" s="669" t="s">
        <v>1600</v>
      </c>
      <c r="H30" s="691" t="s">
        <v>1181</v>
      </c>
    </row>
    <row r="31" spans="1:8" s="588" customFormat="1" ht="12.95" customHeight="1" x14ac:dyDescent="0.2">
      <c r="A31" s="689">
        <f>A30+1</f>
        <v>14</v>
      </c>
      <c r="B31" s="769" t="s">
        <v>1304</v>
      </c>
      <c r="C31" s="770">
        <v>0</v>
      </c>
      <c r="D31" s="770">
        <v>768.83999999999992</v>
      </c>
      <c r="E31" s="770">
        <v>761.29286999999999</v>
      </c>
      <c r="F31" s="629">
        <f t="shared" si="2"/>
        <v>99.018374434212589</v>
      </c>
      <c r="G31" s="669" t="s">
        <v>1600</v>
      </c>
      <c r="H31" s="691" t="s">
        <v>1181</v>
      </c>
    </row>
    <row r="32" spans="1:8" s="588" customFormat="1" ht="67.5" customHeight="1" x14ac:dyDescent="0.2">
      <c r="A32" s="689">
        <f>A31+1</f>
        <v>15</v>
      </c>
      <c r="B32" s="769" t="s">
        <v>1305</v>
      </c>
      <c r="C32" s="770">
        <v>120</v>
      </c>
      <c r="D32" s="770">
        <v>1790.1499999999996</v>
      </c>
      <c r="E32" s="770">
        <v>624.00430000000006</v>
      </c>
      <c r="F32" s="629">
        <f t="shared" si="2"/>
        <v>34.857654386503931</v>
      </c>
      <c r="G32" s="669" t="s">
        <v>1578</v>
      </c>
      <c r="H32" s="691" t="s">
        <v>2454</v>
      </c>
    </row>
    <row r="33" spans="1:11" s="588" customFormat="1" ht="57" customHeight="1" x14ac:dyDescent="0.2">
      <c r="A33" s="689">
        <f>A32+1</f>
        <v>16</v>
      </c>
      <c r="B33" s="769" t="s">
        <v>2455</v>
      </c>
      <c r="C33" s="770">
        <v>0</v>
      </c>
      <c r="D33" s="770">
        <v>48.4</v>
      </c>
      <c r="E33" s="770">
        <v>0</v>
      </c>
      <c r="F33" s="629">
        <f t="shared" si="2"/>
        <v>0</v>
      </c>
      <c r="G33" s="669" t="s">
        <v>1578</v>
      </c>
      <c r="H33" s="691" t="s">
        <v>2456</v>
      </c>
    </row>
    <row r="34" spans="1:11" s="588" customFormat="1" ht="13.5" customHeight="1" thickBot="1" x14ac:dyDescent="0.25">
      <c r="A34" s="1176" t="s">
        <v>463</v>
      </c>
      <c r="B34" s="1177"/>
      <c r="C34" s="648">
        <f>SUM(C29:C33)</f>
        <v>32580.000000000004</v>
      </c>
      <c r="D34" s="648">
        <f>SUM(D29:D33)</f>
        <v>37756.76</v>
      </c>
      <c r="E34" s="648">
        <f>SUM(E29:E33)</f>
        <v>36534.224170000001</v>
      </c>
      <c r="F34" s="672">
        <f t="shared" si="2"/>
        <v>96.762074314639278</v>
      </c>
      <c r="G34" s="650"/>
      <c r="H34" s="704"/>
    </row>
    <row r="35" spans="1:11" s="681" customFormat="1" x14ac:dyDescent="0.2">
      <c r="A35" s="589"/>
      <c r="B35" s="677"/>
      <c r="C35" s="589"/>
      <c r="D35" s="589"/>
      <c r="E35" s="589"/>
      <c r="F35" s="678"/>
      <c r="G35" s="679"/>
      <c r="H35" s="680"/>
      <c r="I35" s="605"/>
      <c r="J35" s="605"/>
      <c r="K35" s="605"/>
    </row>
  </sheetData>
  <mergeCells count="9">
    <mergeCell ref="A21:B21"/>
    <mergeCell ref="A27:B27"/>
    <mergeCell ref="A34:B34"/>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46" fitToHeight="0" orientation="landscape" useFirstPageNumber="1" r:id="rId1"/>
  <headerFooter>
    <oddHeader>&amp;L&amp;"Tahoma,Kurzíva"&amp;9Závěrečný účet za rok 2019&amp;R&amp;"Tahoma,Kurzíva"&amp;9Tabulka č. 20</oddHeader>
    <oddFooter>&amp;C&amp;"Tahoma,Obyčejné"&amp;10&amp;P</oddFooter>
  </headerFooter>
  <rowBreaks count="1" manualBreakCount="1">
    <brk id="19"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975F-D7D0-4086-B790-0DCCAC5E3DE0}">
  <sheetPr>
    <pageSetUpPr fitToPage="1"/>
  </sheetPr>
  <dimension ref="A1:D13"/>
  <sheetViews>
    <sheetView zoomScaleNormal="100" zoomScaleSheetLayoutView="100" workbookViewId="0">
      <selection activeCell="C11" sqref="C11"/>
    </sheetView>
  </sheetViews>
  <sheetFormatPr defaultRowHeight="15" x14ac:dyDescent="0.2"/>
  <cols>
    <col min="1" max="1" width="12.7109375" style="789" bestFit="1" customWidth="1"/>
    <col min="2" max="2" width="66.7109375" style="790" customWidth="1"/>
    <col min="3" max="3" width="16.7109375" style="801" customWidth="1"/>
    <col min="4" max="4" width="10.42578125" style="788" bestFit="1" customWidth="1"/>
    <col min="5" max="16384" width="9.140625" style="788"/>
  </cols>
  <sheetData>
    <row r="1" spans="1:4" ht="31.5" customHeight="1" x14ac:dyDescent="0.2">
      <c r="A1" s="1185" t="s">
        <v>2457</v>
      </c>
      <c r="B1" s="1185"/>
      <c r="C1" s="1185"/>
    </row>
    <row r="2" spans="1:4" ht="15.75" thickBot="1" x14ac:dyDescent="0.25">
      <c r="C2" s="791" t="s">
        <v>2</v>
      </c>
    </row>
    <row r="3" spans="1:4" ht="45.75" customHeight="1" thickBot="1" x14ac:dyDescent="0.25">
      <c r="A3" s="792" t="s">
        <v>2458</v>
      </c>
      <c r="B3" s="793" t="s">
        <v>2459</v>
      </c>
      <c r="C3" s="794" t="s">
        <v>2460</v>
      </c>
    </row>
    <row r="4" spans="1:4" ht="15.75" customHeight="1" x14ac:dyDescent="0.2">
      <c r="A4" s="795">
        <v>95711</v>
      </c>
      <c r="B4" s="796" t="s">
        <v>2461</v>
      </c>
      <c r="C4" s="797">
        <v>2080.0722099999998</v>
      </c>
      <c r="D4" s="798"/>
    </row>
    <row r="5" spans="1:4" ht="15.75" customHeight="1" x14ac:dyDescent="0.2">
      <c r="A5" s="795">
        <v>3103820</v>
      </c>
      <c r="B5" s="796" t="s">
        <v>2462</v>
      </c>
      <c r="C5" s="797">
        <v>72.542619999999999</v>
      </c>
      <c r="D5" s="798"/>
    </row>
    <row r="6" spans="1:4" ht="18" customHeight="1" thickBot="1" x14ac:dyDescent="0.25">
      <c r="A6" s="795">
        <v>6839517</v>
      </c>
      <c r="B6" s="796" t="s">
        <v>2463</v>
      </c>
      <c r="C6" s="797">
        <v>3.6761200000000001</v>
      </c>
    </row>
    <row r="7" spans="1:4" ht="15.75" thickBot="1" x14ac:dyDescent="0.25">
      <c r="A7" s="1186" t="s">
        <v>2464</v>
      </c>
      <c r="B7" s="1187"/>
      <c r="C7" s="799">
        <f>SUM(C4:C6)</f>
        <v>2156.2909500000001</v>
      </c>
    </row>
    <row r="13" spans="1:4" x14ac:dyDescent="0.2">
      <c r="C13" s="800"/>
    </row>
  </sheetData>
  <mergeCells count="2">
    <mergeCell ref="A1:C1"/>
    <mergeCell ref="A7:B7"/>
  </mergeCells>
  <printOptions horizontalCentered="1"/>
  <pageMargins left="0.39370078740157483" right="0.39370078740157483" top="0.59055118110236227" bottom="0.39370078740157483" header="0.31496062992125984" footer="0.11811023622047245"/>
  <pageSetup paperSize="9" firstPageNumber="349" fitToHeight="0" orientation="portrait" useFirstPageNumber="1" r:id="rId1"/>
  <headerFooter>
    <oddHeader>&amp;L&amp;"Tahoma,Kurzíva"&amp;9Závěrečný účet za rok 2019&amp;R&amp;"Tahoma,Kurzíva"&amp;9Tabulka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EB660-727E-47E5-8DD0-FA145FFD187E}">
  <sheetPr>
    <pageSetUpPr fitToPage="1"/>
  </sheetPr>
  <dimension ref="A1:C20"/>
  <sheetViews>
    <sheetView zoomScaleNormal="100" zoomScaleSheetLayoutView="100" workbookViewId="0">
      <selection activeCell="C15" sqref="C15"/>
    </sheetView>
  </sheetViews>
  <sheetFormatPr defaultRowHeight="15" x14ac:dyDescent="0.2"/>
  <cols>
    <col min="1" max="1" width="12.7109375" style="802" bestFit="1" customWidth="1"/>
    <col min="2" max="2" width="66.7109375" style="803" customWidth="1"/>
    <col min="3" max="3" width="16.7109375" style="809" customWidth="1"/>
    <col min="4" max="4" width="9.140625" style="803" customWidth="1"/>
    <col min="5" max="16384" width="9.140625" style="803"/>
  </cols>
  <sheetData>
    <row r="1" spans="1:3" s="788" customFormat="1" ht="31.5" customHeight="1" x14ac:dyDescent="0.2">
      <c r="A1" s="1185" t="s">
        <v>3539</v>
      </c>
      <c r="B1" s="1185"/>
      <c r="C1" s="1185"/>
    </row>
    <row r="2" spans="1:3" ht="15.75" customHeight="1" thickBot="1" x14ac:dyDescent="0.25">
      <c r="C2" s="791" t="s">
        <v>2</v>
      </c>
    </row>
    <row r="3" spans="1:3" ht="45.75" customHeight="1" thickBot="1" x14ac:dyDescent="0.25">
      <c r="A3" s="792" t="s">
        <v>2458</v>
      </c>
      <c r="B3" s="804" t="s">
        <v>2459</v>
      </c>
      <c r="C3" s="794" t="s">
        <v>2460</v>
      </c>
    </row>
    <row r="4" spans="1:3" x14ac:dyDescent="0.2">
      <c r="A4" s="795" t="s">
        <v>2465</v>
      </c>
      <c r="B4" s="796" t="s">
        <v>2466</v>
      </c>
      <c r="C4" s="805">
        <v>192.68642</v>
      </c>
    </row>
    <row r="5" spans="1:3" x14ac:dyDescent="0.2">
      <c r="A5" s="806" t="s">
        <v>2467</v>
      </c>
      <c r="B5" s="807" t="s">
        <v>2468</v>
      </c>
      <c r="C5" s="797">
        <v>0</v>
      </c>
    </row>
    <row r="6" spans="1:3" x14ac:dyDescent="0.2">
      <c r="A6" s="806" t="s">
        <v>2469</v>
      </c>
      <c r="B6" s="807" t="s">
        <v>2470</v>
      </c>
      <c r="C6" s="797">
        <v>-2566.2565100000002</v>
      </c>
    </row>
    <row r="7" spans="1:3" x14ac:dyDescent="0.2">
      <c r="A7" s="806" t="s">
        <v>2471</v>
      </c>
      <c r="B7" s="807" t="s">
        <v>2472</v>
      </c>
      <c r="C7" s="797">
        <v>78.525210000000001</v>
      </c>
    </row>
    <row r="8" spans="1:3" x14ac:dyDescent="0.2">
      <c r="A8" s="806" t="s">
        <v>2473</v>
      </c>
      <c r="B8" s="807" t="s">
        <v>2474</v>
      </c>
      <c r="C8" s="797">
        <v>302.10824000000002</v>
      </c>
    </row>
    <row r="9" spans="1:3" x14ac:dyDescent="0.2">
      <c r="A9" s="806" t="s">
        <v>2475</v>
      </c>
      <c r="B9" s="807" t="s">
        <v>2476</v>
      </c>
      <c r="C9" s="797">
        <v>10.50201</v>
      </c>
    </row>
    <row r="10" spans="1:3" ht="15.75" thickBot="1" x14ac:dyDescent="0.25">
      <c r="A10" s="806" t="s">
        <v>2477</v>
      </c>
      <c r="B10" s="807" t="s">
        <v>2478</v>
      </c>
      <c r="C10" s="797">
        <v>-3365.7417599999999</v>
      </c>
    </row>
    <row r="11" spans="1:3" s="788" customFormat="1" ht="18" customHeight="1" thickBot="1" x14ac:dyDescent="0.25">
      <c r="A11" s="1188" t="s">
        <v>2479</v>
      </c>
      <c r="B11" s="1189"/>
      <c r="C11" s="808">
        <f>SUM(C4:C10)</f>
        <v>-5348.1763900000005</v>
      </c>
    </row>
    <row r="13" spans="1:3" x14ac:dyDescent="0.2">
      <c r="A13" s="803"/>
      <c r="C13" s="803"/>
    </row>
    <row r="14" spans="1:3" x14ac:dyDescent="0.2">
      <c r="A14" s="803"/>
      <c r="C14" s="803"/>
    </row>
    <row r="15" spans="1:3" x14ac:dyDescent="0.2">
      <c r="A15" s="803"/>
      <c r="C15" s="803"/>
    </row>
    <row r="16" spans="1:3" x14ac:dyDescent="0.2">
      <c r="A16" s="803"/>
      <c r="C16" s="803"/>
    </row>
    <row r="17" spans="1:3" x14ac:dyDescent="0.2">
      <c r="A17" s="803"/>
      <c r="C17" s="803"/>
    </row>
    <row r="18" spans="1:3" x14ac:dyDescent="0.2">
      <c r="A18" s="803"/>
      <c r="C18" s="803"/>
    </row>
    <row r="19" spans="1:3" x14ac:dyDescent="0.2">
      <c r="A19" s="803"/>
      <c r="C19" s="803"/>
    </row>
    <row r="20" spans="1:3" x14ac:dyDescent="0.2">
      <c r="A20" s="803"/>
      <c r="C20" s="803"/>
    </row>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50" fitToHeight="0" orientation="portrait" useFirstPageNumber="1" r:id="rId1"/>
  <headerFooter>
    <oddHeader>&amp;L&amp;"Tahoma,Kurzíva"&amp;9Závěrečný účet za rok 2019&amp;R&amp;"Tahoma,Kurzíva"&amp;9Tabulka č. 22</oddHeader>
    <oddFooter>&amp;C&amp;"Tahoma,Obyčejné"&amp;P</oddFooter>
  </headerFooter>
  <ignoredErrors>
    <ignoredError sqref="A4:A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1:R31"/>
  <sheetViews>
    <sheetView showGridLines="0" zoomScaleNormal="100" zoomScaleSheetLayoutView="100" workbookViewId="0">
      <selection activeCell="I40" sqref="I40"/>
    </sheetView>
  </sheetViews>
  <sheetFormatPr defaultColWidth="9.140625" defaultRowHeight="12.75" x14ac:dyDescent="0.2"/>
  <cols>
    <col min="1" max="14" width="9.140625" style="18"/>
    <col min="15" max="15" width="60" style="19" customWidth="1"/>
    <col min="16" max="16" width="16.7109375" style="19" customWidth="1"/>
    <col min="17" max="17" width="12.140625" style="18" customWidth="1"/>
    <col min="18" max="16384" width="9.140625" style="18"/>
  </cols>
  <sheetData>
    <row r="1" spans="15:16" x14ac:dyDescent="0.2">
      <c r="O1" s="17"/>
      <c r="P1" s="17"/>
    </row>
    <row r="2" spans="15:16" x14ac:dyDescent="0.2">
      <c r="O2" s="17"/>
      <c r="P2" s="17"/>
    </row>
    <row r="10" spans="15:16" x14ac:dyDescent="0.2">
      <c r="O10" s="17"/>
      <c r="P10" s="17"/>
    </row>
    <row r="21" spans="14:18" x14ac:dyDescent="0.2">
      <c r="R21" s="16"/>
    </row>
    <row r="22" spans="14:18" x14ac:dyDescent="0.2">
      <c r="R22" s="16"/>
    </row>
    <row r="23" spans="14:18" x14ac:dyDescent="0.2">
      <c r="N23" s="20"/>
      <c r="R23" s="16"/>
    </row>
    <row r="24" spans="14:18" x14ac:dyDescent="0.2">
      <c r="N24" s="20" t="s">
        <v>16</v>
      </c>
      <c r="R24" s="16"/>
    </row>
    <row r="25" spans="14:18" x14ac:dyDescent="0.2">
      <c r="N25" s="20" t="s">
        <v>17</v>
      </c>
      <c r="R25" s="16"/>
    </row>
    <row r="26" spans="14:18" x14ac:dyDescent="0.2">
      <c r="N26" s="20" t="s">
        <v>18</v>
      </c>
      <c r="R26" s="16"/>
    </row>
    <row r="27" spans="14:18" x14ac:dyDescent="0.2">
      <c r="N27" s="20" t="s">
        <v>19</v>
      </c>
      <c r="R27" s="16"/>
    </row>
    <row r="28" spans="14:18" x14ac:dyDescent="0.2">
      <c r="N28" s="20" t="s">
        <v>20</v>
      </c>
      <c r="R28" s="16"/>
    </row>
    <row r="29" spans="14:18" x14ac:dyDescent="0.2">
      <c r="N29" s="20"/>
      <c r="R29" s="16"/>
    </row>
    <row r="30" spans="14:18" x14ac:dyDescent="0.2">
      <c r="O30" s="21"/>
      <c r="P30" s="21"/>
      <c r="Q30" s="22"/>
      <c r="R30" s="16"/>
    </row>
    <row r="31" spans="14:18" x14ac:dyDescent="0.2">
      <c r="O31" s="23"/>
      <c r="P31" s="23"/>
      <c r="Q31" s="16"/>
      <c r="R31" s="16"/>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0" orientation="landscape" useFirstPageNumber="1" r:id="rId2"/>
  <headerFooter scaleWithDoc="0" alignWithMargins="0">
    <oddHeader>&amp;L&amp;"Tahoma,Kurzíva"&amp;9Závěrečný účet za rok 2019&amp;R&amp;"Tahoma,Kurzíva"&amp;9Graf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FDA4-9180-4589-A8CB-32B13981460E}">
  <sheetPr>
    <pageSetUpPr fitToPage="1"/>
  </sheetPr>
  <dimension ref="A1:C36"/>
  <sheetViews>
    <sheetView zoomScaleNormal="100" zoomScaleSheetLayoutView="100" workbookViewId="0">
      <selection activeCell="C30" sqref="C30"/>
    </sheetView>
  </sheetViews>
  <sheetFormatPr defaultRowHeight="15" x14ac:dyDescent="0.2"/>
  <cols>
    <col min="1" max="1" width="12.7109375" style="810" bestFit="1" customWidth="1"/>
    <col min="2" max="2" width="66.7109375" style="790" customWidth="1"/>
    <col min="3" max="3" width="16.7109375" style="801" customWidth="1"/>
    <col min="4" max="4" width="9.140625" style="788"/>
    <col min="5" max="5" width="9.85546875" style="788" bestFit="1" customWidth="1"/>
    <col min="6" max="16384" width="9.140625" style="788"/>
  </cols>
  <sheetData>
    <row r="1" spans="1:3" ht="31.5" customHeight="1" x14ac:dyDescent="0.2">
      <c r="A1" s="1185" t="s">
        <v>2480</v>
      </c>
      <c r="B1" s="1185"/>
      <c r="C1" s="1185"/>
    </row>
    <row r="2" spans="1:3" ht="15.75" customHeight="1" thickBot="1" x14ac:dyDescent="0.25">
      <c r="C2" s="811" t="s">
        <v>2</v>
      </c>
    </row>
    <row r="3" spans="1:3" s="812" customFormat="1" ht="45.75" customHeight="1" thickBot="1" x14ac:dyDescent="0.25">
      <c r="A3" s="792" t="s">
        <v>2458</v>
      </c>
      <c r="B3" s="793" t="s">
        <v>2459</v>
      </c>
      <c r="C3" s="794" t="s">
        <v>2460</v>
      </c>
    </row>
    <row r="4" spans="1:3" s="812" customFormat="1" ht="15" customHeight="1" x14ac:dyDescent="0.2">
      <c r="A4" s="813" t="s">
        <v>2481</v>
      </c>
      <c r="B4" s="814" t="s">
        <v>2482</v>
      </c>
      <c r="C4" s="805">
        <v>0</v>
      </c>
    </row>
    <row r="5" spans="1:3" s="812" customFormat="1" ht="15" customHeight="1" x14ac:dyDescent="0.2">
      <c r="A5" s="815" t="s">
        <v>2483</v>
      </c>
      <c r="B5" s="816" t="s">
        <v>2484</v>
      </c>
      <c r="C5" s="817">
        <v>0</v>
      </c>
    </row>
    <row r="6" spans="1:3" s="812" customFormat="1" ht="15" customHeight="1" x14ac:dyDescent="0.2">
      <c r="A6" s="815" t="s">
        <v>2485</v>
      </c>
      <c r="B6" s="816" t="s">
        <v>2486</v>
      </c>
      <c r="C6" s="817">
        <v>102.10984999999999</v>
      </c>
    </row>
    <row r="7" spans="1:3" s="812" customFormat="1" ht="15" customHeight="1" x14ac:dyDescent="0.2">
      <c r="A7" s="815" t="s">
        <v>2487</v>
      </c>
      <c r="B7" s="816" t="s">
        <v>2488</v>
      </c>
      <c r="C7" s="817">
        <v>0</v>
      </c>
    </row>
    <row r="8" spans="1:3" s="812" customFormat="1" ht="15" customHeight="1" x14ac:dyDescent="0.2">
      <c r="A8" s="815" t="s">
        <v>2489</v>
      </c>
      <c r="B8" s="816" t="s">
        <v>2490</v>
      </c>
      <c r="C8" s="817">
        <v>0</v>
      </c>
    </row>
    <row r="9" spans="1:3" s="812" customFormat="1" ht="12.75" x14ac:dyDescent="0.2">
      <c r="A9" s="815" t="s">
        <v>2491</v>
      </c>
      <c r="B9" s="818" t="s">
        <v>2492</v>
      </c>
      <c r="C9" s="817">
        <v>149.77190999999999</v>
      </c>
    </row>
    <row r="10" spans="1:3" s="812" customFormat="1" ht="15" customHeight="1" x14ac:dyDescent="0.2">
      <c r="A10" s="815" t="s">
        <v>2493</v>
      </c>
      <c r="B10" s="816" t="s">
        <v>2494</v>
      </c>
      <c r="C10" s="817">
        <v>0</v>
      </c>
    </row>
    <row r="11" spans="1:3" s="812" customFormat="1" ht="15" customHeight="1" x14ac:dyDescent="0.2">
      <c r="A11" s="815" t="s">
        <v>2495</v>
      </c>
      <c r="B11" s="816" t="s">
        <v>2496</v>
      </c>
      <c r="C11" s="817">
        <v>0</v>
      </c>
    </row>
    <row r="12" spans="1:3" s="812" customFormat="1" ht="15" customHeight="1" x14ac:dyDescent="0.2">
      <c r="A12" s="815" t="s">
        <v>2497</v>
      </c>
      <c r="B12" s="816" t="s">
        <v>2498</v>
      </c>
      <c r="C12" s="817">
        <v>1.3919999999999999</v>
      </c>
    </row>
    <row r="13" spans="1:3" s="812" customFormat="1" ht="15" customHeight="1" x14ac:dyDescent="0.2">
      <c r="A13" s="815" t="s">
        <v>2499</v>
      </c>
      <c r="B13" s="816" t="s">
        <v>2500</v>
      </c>
      <c r="C13" s="817">
        <v>0.25928000000000001</v>
      </c>
    </row>
    <row r="14" spans="1:3" s="812" customFormat="1" ht="15" customHeight="1" x14ac:dyDescent="0.2">
      <c r="A14" s="815" t="s">
        <v>2501</v>
      </c>
      <c r="B14" s="816" t="s">
        <v>2502</v>
      </c>
      <c r="C14" s="817">
        <v>2.5056400000000001</v>
      </c>
    </row>
    <row r="15" spans="1:3" s="812" customFormat="1" ht="15" customHeight="1" x14ac:dyDescent="0.2">
      <c r="A15" s="815" t="s">
        <v>2503</v>
      </c>
      <c r="B15" s="816" t="s">
        <v>2504</v>
      </c>
      <c r="C15" s="817">
        <v>92.128529999999998</v>
      </c>
    </row>
    <row r="16" spans="1:3" s="812" customFormat="1" ht="15" customHeight="1" x14ac:dyDescent="0.2">
      <c r="A16" s="815" t="s">
        <v>2505</v>
      </c>
      <c r="B16" s="816" t="s">
        <v>2506</v>
      </c>
      <c r="C16" s="817">
        <v>2.00644</v>
      </c>
    </row>
    <row r="17" spans="1:3" s="812" customFormat="1" ht="15" customHeight="1" x14ac:dyDescent="0.2">
      <c r="A17" s="819" t="s">
        <v>2507</v>
      </c>
      <c r="B17" s="820" t="s">
        <v>2508</v>
      </c>
      <c r="C17" s="817">
        <v>0</v>
      </c>
    </row>
    <row r="18" spans="1:3" s="812" customFormat="1" ht="15" customHeight="1" x14ac:dyDescent="0.2">
      <c r="A18" s="819">
        <v>63024594</v>
      </c>
      <c r="B18" s="820" t="s">
        <v>2509</v>
      </c>
      <c r="C18" s="817">
        <v>1278.17229</v>
      </c>
    </row>
    <row r="19" spans="1:3" s="812" customFormat="1" ht="15" customHeight="1" x14ac:dyDescent="0.2">
      <c r="A19" s="819">
        <v>68177992</v>
      </c>
      <c r="B19" s="820" t="s">
        <v>2510</v>
      </c>
      <c r="C19" s="817">
        <v>706.46996000000001</v>
      </c>
    </row>
    <row r="20" spans="1:3" s="812" customFormat="1" ht="15" customHeight="1" x14ac:dyDescent="0.2">
      <c r="A20" s="819" t="s">
        <v>2511</v>
      </c>
      <c r="B20" s="820" t="s">
        <v>2512</v>
      </c>
      <c r="C20" s="817">
        <v>0</v>
      </c>
    </row>
    <row r="21" spans="1:3" s="812" customFormat="1" ht="15" customHeight="1" x14ac:dyDescent="0.2">
      <c r="A21" s="819" t="s">
        <v>2513</v>
      </c>
      <c r="B21" s="820" t="s">
        <v>2514</v>
      </c>
      <c r="C21" s="817">
        <v>0</v>
      </c>
    </row>
    <row r="22" spans="1:3" s="812" customFormat="1" ht="15" customHeight="1" x14ac:dyDescent="0.2">
      <c r="A22" s="819" t="s">
        <v>2515</v>
      </c>
      <c r="B22" s="820" t="s">
        <v>2516</v>
      </c>
      <c r="C22" s="817">
        <v>0</v>
      </c>
    </row>
    <row r="23" spans="1:3" s="812" customFormat="1" ht="15" customHeight="1" x14ac:dyDescent="0.2">
      <c r="A23" s="819" t="s">
        <v>2517</v>
      </c>
      <c r="B23" s="820" t="s">
        <v>2518</v>
      </c>
      <c r="C23" s="817">
        <v>0</v>
      </c>
    </row>
    <row r="24" spans="1:3" s="812" customFormat="1" ht="15" customHeight="1" x14ac:dyDescent="0.2">
      <c r="A24" s="819" t="s">
        <v>2519</v>
      </c>
      <c r="B24" s="820" t="s">
        <v>2520</v>
      </c>
      <c r="C24" s="817">
        <v>34.62518</v>
      </c>
    </row>
    <row r="25" spans="1:3" s="812" customFormat="1" ht="15" customHeight="1" thickBot="1" x14ac:dyDescent="0.25">
      <c r="A25" s="815" t="s">
        <v>2521</v>
      </c>
      <c r="B25" s="816" t="s">
        <v>2522</v>
      </c>
      <c r="C25" s="817">
        <v>0</v>
      </c>
    </row>
    <row r="26" spans="1:3" s="812" customFormat="1" ht="18" customHeight="1" thickBot="1" x14ac:dyDescent="0.25">
      <c r="A26" s="1188" t="s">
        <v>2523</v>
      </c>
      <c r="B26" s="1189"/>
      <c r="C26" s="808">
        <f>SUM(C4:C25)</f>
        <v>2369.4410800000001</v>
      </c>
    </row>
    <row r="27" spans="1:3" ht="15" customHeight="1" x14ac:dyDescent="0.2">
      <c r="A27" s="1190"/>
      <c r="B27" s="1191"/>
      <c r="C27" s="1192"/>
    </row>
    <row r="36" spans="1:3" x14ac:dyDescent="0.2">
      <c r="A36" s="1193"/>
      <c r="B36" s="1193"/>
      <c r="C36" s="1193"/>
    </row>
  </sheetData>
  <mergeCells count="4">
    <mergeCell ref="A1:C1"/>
    <mergeCell ref="A26:B26"/>
    <mergeCell ref="A27:C27"/>
    <mergeCell ref="A36:C36"/>
  </mergeCells>
  <printOptions horizontalCentered="1"/>
  <pageMargins left="0.39370078740157483" right="0.39370078740157483" top="0.59055118110236227" bottom="0.39370078740157483" header="0.31496062992125984" footer="0.11811023622047245"/>
  <pageSetup paperSize="9" firstPageNumber="351" fitToHeight="0" orientation="portrait" useFirstPageNumber="1" r:id="rId1"/>
  <headerFooter>
    <oddHeader>&amp;L&amp;"Tahoma,Kurzíva"&amp;9Závěrečný účet za rok 2019&amp;R&amp;"Tahoma,Kurzíva"&amp;9Tabulka č. 23</oddHeader>
    <oddFooter>&amp;C&amp;"Tahoma,Obyčejné"&amp;P</oddFooter>
  </headerFooter>
  <ignoredErrors>
    <ignoredError sqref="A4:A2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3A111-CE01-4A70-A925-6BA6B02D584B}">
  <sheetPr>
    <pageSetUpPr fitToPage="1"/>
  </sheetPr>
  <dimension ref="A1:F189"/>
  <sheetViews>
    <sheetView zoomScaleNormal="100" zoomScaleSheetLayoutView="100" workbookViewId="0">
      <selection activeCell="E2" sqref="E2"/>
    </sheetView>
  </sheetViews>
  <sheetFormatPr defaultRowHeight="14.25" x14ac:dyDescent="0.2"/>
  <cols>
    <col min="1" max="1" width="12.7109375" style="822" bestFit="1" customWidth="1"/>
    <col min="2" max="2" width="66.7109375" style="823" customWidth="1"/>
    <col min="3" max="3" width="16.7109375" style="850" customWidth="1"/>
    <col min="4" max="4" width="5.5703125" style="821" customWidth="1"/>
    <col min="5" max="5" width="18.28515625" style="821" customWidth="1"/>
    <col min="6" max="9" width="9.140625" style="821"/>
    <col min="10" max="10" width="18.28515625" style="821" customWidth="1"/>
    <col min="11" max="16384" width="9.140625" style="821"/>
  </cols>
  <sheetData>
    <row r="1" spans="1:6" ht="31.5" customHeight="1" x14ac:dyDescent="0.2">
      <c r="A1" s="1185" t="s">
        <v>3540</v>
      </c>
      <c r="B1" s="1185"/>
      <c r="C1" s="1185"/>
    </row>
    <row r="2" spans="1:6" ht="15" thickBot="1" x14ac:dyDescent="0.25">
      <c r="C2" s="811" t="s">
        <v>2</v>
      </c>
    </row>
    <row r="3" spans="1:6" ht="45.75" customHeight="1" thickBot="1" x14ac:dyDescent="0.25">
      <c r="A3" s="792" t="s">
        <v>2458</v>
      </c>
      <c r="B3" s="793" t="s">
        <v>2459</v>
      </c>
      <c r="C3" s="794" t="s">
        <v>2460</v>
      </c>
    </row>
    <row r="4" spans="1:6" s="827" customFormat="1" ht="15" x14ac:dyDescent="0.2">
      <c r="A4" s="824" t="s">
        <v>2524</v>
      </c>
      <c r="B4" s="825" t="s">
        <v>2525</v>
      </c>
      <c r="C4" s="826">
        <v>0</v>
      </c>
      <c r="E4" s="821"/>
      <c r="F4" s="821"/>
    </row>
    <row r="5" spans="1:6" s="831" customFormat="1" ht="25.5" customHeight="1" x14ac:dyDescent="0.2">
      <c r="A5" s="828" t="s">
        <v>2526</v>
      </c>
      <c r="B5" s="829" t="s">
        <v>2527</v>
      </c>
      <c r="C5" s="830">
        <v>276.07616999999999</v>
      </c>
      <c r="E5" s="821"/>
      <c r="F5" s="821"/>
    </row>
    <row r="6" spans="1:6" s="831" customFormat="1" ht="15" x14ac:dyDescent="0.2">
      <c r="A6" s="828" t="s">
        <v>2528</v>
      </c>
      <c r="B6" s="829" t="s">
        <v>2529</v>
      </c>
      <c r="C6" s="830">
        <v>0</v>
      </c>
      <c r="E6" s="821"/>
      <c r="F6" s="821"/>
    </row>
    <row r="7" spans="1:6" s="827" customFormat="1" ht="15" x14ac:dyDescent="0.2">
      <c r="A7" s="828" t="s">
        <v>2530</v>
      </c>
      <c r="B7" s="832" t="s">
        <v>2531</v>
      </c>
      <c r="C7" s="830">
        <v>15.4596</v>
      </c>
      <c r="E7" s="821"/>
      <c r="F7" s="821"/>
    </row>
    <row r="8" spans="1:6" s="831" customFormat="1" ht="15" x14ac:dyDescent="0.2">
      <c r="A8" s="828" t="s">
        <v>2532</v>
      </c>
      <c r="B8" s="829" t="s">
        <v>2533</v>
      </c>
      <c r="C8" s="830">
        <v>230.05841000000001</v>
      </c>
      <c r="E8" s="821"/>
      <c r="F8" s="821"/>
    </row>
    <row r="9" spans="1:6" s="831" customFormat="1" ht="15" x14ac:dyDescent="0.2">
      <c r="A9" s="828" t="s">
        <v>2534</v>
      </c>
      <c r="B9" s="829" t="s">
        <v>2535</v>
      </c>
      <c r="C9" s="830">
        <v>116.84698</v>
      </c>
    </row>
    <row r="10" spans="1:6" s="831" customFormat="1" ht="15" x14ac:dyDescent="0.2">
      <c r="A10" s="828" t="s">
        <v>2536</v>
      </c>
      <c r="B10" s="829" t="s">
        <v>2537</v>
      </c>
      <c r="C10" s="830">
        <v>186.2508</v>
      </c>
    </row>
    <row r="11" spans="1:6" s="831" customFormat="1" ht="15" x14ac:dyDescent="0.2">
      <c r="A11" s="828" t="s">
        <v>2538</v>
      </c>
      <c r="B11" s="832" t="s">
        <v>2539</v>
      </c>
      <c r="C11" s="830">
        <v>0</v>
      </c>
    </row>
    <row r="12" spans="1:6" s="831" customFormat="1" ht="15" x14ac:dyDescent="0.2">
      <c r="A12" s="828" t="s">
        <v>2540</v>
      </c>
      <c r="B12" s="829" t="s">
        <v>2541</v>
      </c>
      <c r="C12" s="830">
        <v>114.92328999999999</v>
      </c>
    </row>
    <row r="13" spans="1:6" s="831" customFormat="1" ht="15" x14ac:dyDescent="0.2">
      <c r="A13" s="828" t="s">
        <v>2542</v>
      </c>
      <c r="B13" s="829" t="s">
        <v>2543</v>
      </c>
      <c r="C13" s="830">
        <v>449.43387999999999</v>
      </c>
    </row>
    <row r="14" spans="1:6" s="831" customFormat="1" ht="25.5" customHeight="1" x14ac:dyDescent="0.2">
      <c r="A14" s="828" t="s">
        <v>2544</v>
      </c>
      <c r="B14" s="829" t="s">
        <v>2545</v>
      </c>
      <c r="C14" s="830">
        <v>34.045070000000003</v>
      </c>
    </row>
    <row r="15" spans="1:6" s="831" customFormat="1" ht="15" x14ac:dyDescent="0.2">
      <c r="A15" s="828" t="s">
        <v>2546</v>
      </c>
      <c r="B15" s="829" t="s">
        <v>2547</v>
      </c>
      <c r="C15" s="830">
        <v>108.56647</v>
      </c>
    </row>
    <row r="16" spans="1:6" s="831" customFormat="1" ht="15" x14ac:dyDescent="0.2">
      <c r="A16" s="828" t="s">
        <v>2548</v>
      </c>
      <c r="B16" s="829" t="s">
        <v>2549</v>
      </c>
      <c r="C16" s="830">
        <v>209.81100000000001</v>
      </c>
    </row>
    <row r="17" spans="1:3" s="831" customFormat="1" ht="15" x14ac:dyDescent="0.2">
      <c r="A17" s="828" t="s">
        <v>2550</v>
      </c>
      <c r="B17" s="833" t="s">
        <v>2551</v>
      </c>
      <c r="C17" s="830">
        <v>56.4998</v>
      </c>
    </row>
    <row r="18" spans="1:3" s="831" customFormat="1" ht="15" x14ac:dyDescent="0.2">
      <c r="A18" s="828" t="s">
        <v>2552</v>
      </c>
      <c r="B18" s="829" t="s">
        <v>2553</v>
      </c>
      <c r="C18" s="830">
        <v>132.56354999999999</v>
      </c>
    </row>
    <row r="19" spans="1:3" s="831" customFormat="1" ht="15" x14ac:dyDescent="0.2">
      <c r="A19" s="828" t="s">
        <v>2554</v>
      </c>
      <c r="B19" s="829" t="s">
        <v>2555</v>
      </c>
      <c r="C19" s="830">
        <v>101.30533</v>
      </c>
    </row>
    <row r="20" spans="1:3" s="831" customFormat="1" ht="25.5" customHeight="1" x14ac:dyDescent="0.2">
      <c r="A20" s="828" t="s">
        <v>2556</v>
      </c>
      <c r="B20" s="832" t="s">
        <v>2557</v>
      </c>
      <c r="C20" s="830">
        <v>53.748899999999999</v>
      </c>
    </row>
    <row r="21" spans="1:3" s="831" customFormat="1" ht="15" x14ac:dyDescent="0.2">
      <c r="A21" s="834" t="s">
        <v>2558</v>
      </c>
      <c r="B21" s="835" t="s">
        <v>2559</v>
      </c>
      <c r="C21" s="830">
        <v>256.59181999999998</v>
      </c>
    </row>
    <row r="22" spans="1:3" s="831" customFormat="1" ht="15" x14ac:dyDescent="0.2">
      <c r="A22" s="828" t="s">
        <v>2560</v>
      </c>
      <c r="B22" s="832" t="s">
        <v>2561</v>
      </c>
      <c r="C22" s="830">
        <v>23.174040000000002</v>
      </c>
    </row>
    <row r="23" spans="1:3" s="831" customFormat="1" ht="15" x14ac:dyDescent="0.2">
      <c r="A23" s="828" t="s">
        <v>2562</v>
      </c>
      <c r="B23" s="829" t="s">
        <v>2563</v>
      </c>
      <c r="C23" s="830">
        <v>62.225839999999998</v>
      </c>
    </row>
    <row r="24" spans="1:3" s="831" customFormat="1" ht="15" x14ac:dyDescent="0.2">
      <c r="A24" s="828" t="s">
        <v>2564</v>
      </c>
      <c r="B24" s="829" t="s">
        <v>2565</v>
      </c>
      <c r="C24" s="830">
        <v>510.32236</v>
      </c>
    </row>
    <row r="25" spans="1:3" s="831" customFormat="1" ht="15" x14ac:dyDescent="0.2">
      <c r="A25" s="828" t="s">
        <v>2566</v>
      </c>
      <c r="B25" s="829" t="s">
        <v>2567</v>
      </c>
      <c r="C25" s="830">
        <v>151.61071000000001</v>
      </c>
    </row>
    <row r="26" spans="1:3" s="831" customFormat="1" ht="15" x14ac:dyDescent="0.2">
      <c r="A26" s="828" t="s">
        <v>2568</v>
      </c>
      <c r="B26" s="829" t="s">
        <v>2569</v>
      </c>
      <c r="C26" s="830">
        <v>18.052019999999999</v>
      </c>
    </row>
    <row r="27" spans="1:3" s="831" customFormat="1" ht="25.5" customHeight="1" x14ac:dyDescent="0.2">
      <c r="A27" s="828" t="s">
        <v>2570</v>
      </c>
      <c r="B27" s="829" t="s">
        <v>2571</v>
      </c>
      <c r="C27" s="830">
        <v>121.01626</v>
      </c>
    </row>
    <row r="28" spans="1:3" s="831" customFormat="1" ht="25.5" customHeight="1" x14ac:dyDescent="0.2">
      <c r="A28" s="828" t="s">
        <v>2572</v>
      </c>
      <c r="B28" s="829" t="s">
        <v>2573</v>
      </c>
      <c r="C28" s="830">
        <v>43.814149999999998</v>
      </c>
    </row>
    <row r="29" spans="1:3" s="831" customFormat="1" ht="15" x14ac:dyDescent="0.2">
      <c r="A29" s="828" t="s">
        <v>2574</v>
      </c>
      <c r="B29" s="829" t="s">
        <v>2575</v>
      </c>
      <c r="C29" s="830">
        <v>31.95187</v>
      </c>
    </row>
    <row r="30" spans="1:3" s="831" customFormat="1" ht="15" x14ac:dyDescent="0.2">
      <c r="A30" s="828" t="s">
        <v>2576</v>
      </c>
      <c r="B30" s="829" t="s">
        <v>2577</v>
      </c>
      <c r="C30" s="830">
        <v>104.80737000000001</v>
      </c>
    </row>
    <row r="31" spans="1:3" s="831" customFormat="1" ht="15" x14ac:dyDescent="0.2">
      <c r="A31" s="828" t="s">
        <v>2578</v>
      </c>
      <c r="B31" s="829" t="s">
        <v>2579</v>
      </c>
      <c r="C31" s="830">
        <v>59.082079999999998</v>
      </c>
    </row>
    <row r="32" spans="1:3" s="831" customFormat="1" ht="15" x14ac:dyDescent="0.2">
      <c r="A32" s="828" t="s">
        <v>2580</v>
      </c>
      <c r="B32" s="829" t="s">
        <v>2581</v>
      </c>
      <c r="C32" s="830">
        <v>0</v>
      </c>
    </row>
    <row r="33" spans="1:3" s="831" customFormat="1" ht="25.5" customHeight="1" x14ac:dyDescent="0.2">
      <c r="A33" s="828" t="s">
        <v>2582</v>
      </c>
      <c r="B33" s="829" t="s">
        <v>2583</v>
      </c>
      <c r="C33" s="830">
        <v>60.038350000000001</v>
      </c>
    </row>
    <row r="34" spans="1:3" s="831" customFormat="1" ht="25.5" customHeight="1" x14ac:dyDescent="0.2">
      <c r="A34" s="828" t="s">
        <v>2584</v>
      </c>
      <c r="B34" s="829" t="s">
        <v>2585</v>
      </c>
      <c r="C34" s="830">
        <v>82.741910000000004</v>
      </c>
    </row>
    <row r="35" spans="1:3" s="831" customFormat="1" ht="15" x14ac:dyDescent="0.2">
      <c r="A35" s="828" t="s">
        <v>2586</v>
      </c>
      <c r="B35" s="829" t="s">
        <v>2587</v>
      </c>
      <c r="C35" s="830">
        <v>122.10109</v>
      </c>
    </row>
    <row r="36" spans="1:3" s="831" customFormat="1" ht="15" x14ac:dyDescent="0.2">
      <c r="A36" s="828" t="s">
        <v>2588</v>
      </c>
      <c r="B36" s="829" t="s">
        <v>2589</v>
      </c>
      <c r="C36" s="830">
        <v>37.028080000000003</v>
      </c>
    </row>
    <row r="37" spans="1:3" s="831" customFormat="1" ht="25.5" customHeight="1" x14ac:dyDescent="0.2">
      <c r="A37" s="828" t="s">
        <v>2590</v>
      </c>
      <c r="B37" s="832" t="s">
        <v>2591</v>
      </c>
      <c r="C37" s="830">
        <v>181.84200000000001</v>
      </c>
    </row>
    <row r="38" spans="1:3" s="831" customFormat="1" ht="15" x14ac:dyDescent="0.2">
      <c r="A38" s="828" t="s">
        <v>2592</v>
      </c>
      <c r="B38" s="829" t="s">
        <v>2593</v>
      </c>
      <c r="C38" s="830">
        <v>133.59152</v>
      </c>
    </row>
    <row r="39" spans="1:3" s="831" customFormat="1" ht="15" x14ac:dyDescent="0.2">
      <c r="A39" s="828" t="s">
        <v>2594</v>
      </c>
      <c r="B39" s="829" t="s">
        <v>2595</v>
      </c>
      <c r="C39" s="830">
        <v>186.39823999999999</v>
      </c>
    </row>
    <row r="40" spans="1:3" s="831" customFormat="1" ht="15" x14ac:dyDescent="0.2">
      <c r="A40" s="828" t="s">
        <v>2596</v>
      </c>
      <c r="B40" s="832" t="s">
        <v>2597</v>
      </c>
      <c r="C40" s="830">
        <v>105.7414</v>
      </c>
    </row>
    <row r="41" spans="1:3" s="831" customFormat="1" ht="15" x14ac:dyDescent="0.2">
      <c r="A41" s="828" t="s">
        <v>2598</v>
      </c>
      <c r="B41" s="829" t="s">
        <v>2599</v>
      </c>
      <c r="C41" s="830">
        <v>76.438760000000002</v>
      </c>
    </row>
    <row r="42" spans="1:3" s="831" customFormat="1" ht="25.5" customHeight="1" x14ac:dyDescent="0.2">
      <c r="A42" s="828" t="s">
        <v>2600</v>
      </c>
      <c r="B42" s="829" t="s">
        <v>2601</v>
      </c>
      <c r="C42" s="830">
        <v>232.14071999999999</v>
      </c>
    </row>
    <row r="43" spans="1:3" s="831" customFormat="1" ht="15" x14ac:dyDescent="0.2">
      <c r="A43" s="828" t="s">
        <v>2602</v>
      </c>
      <c r="B43" s="829" t="s">
        <v>2603</v>
      </c>
      <c r="C43" s="830">
        <v>193.8005</v>
      </c>
    </row>
    <row r="44" spans="1:3" s="831" customFormat="1" ht="15" x14ac:dyDescent="0.2">
      <c r="A44" s="828" t="s">
        <v>2604</v>
      </c>
      <c r="B44" s="829" t="s">
        <v>2605</v>
      </c>
      <c r="C44" s="830">
        <v>132.46353999999999</v>
      </c>
    </row>
    <row r="45" spans="1:3" s="831" customFormat="1" ht="15" x14ac:dyDescent="0.2">
      <c r="A45" s="828" t="s">
        <v>2606</v>
      </c>
      <c r="B45" s="829" t="s">
        <v>2607</v>
      </c>
      <c r="C45" s="830">
        <v>218.88619</v>
      </c>
    </row>
    <row r="46" spans="1:3" s="831" customFormat="1" ht="15" x14ac:dyDescent="0.2">
      <c r="A46" s="828" t="s">
        <v>2608</v>
      </c>
      <c r="B46" s="829" t="s">
        <v>2609</v>
      </c>
      <c r="C46" s="830">
        <v>124.15954000000001</v>
      </c>
    </row>
    <row r="47" spans="1:3" s="831" customFormat="1" ht="15" x14ac:dyDescent="0.2">
      <c r="A47" s="828" t="s">
        <v>2610</v>
      </c>
      <c r="B47" s="829" t="s">
        <v>2611</v>
      </c>
      <c r="C47" s="830">
        <v>2.6013500000000098</v>
      </c>
    </row>
    <row r="48" spans="1:3" s="831" customFormat="1" ht="25.5" customHeight="1" x14ac:dyDescent="0.2">
      <c r="A48" s="828" t="s">
        <v>2612</v>
      </c>
      <c r="B48" s="829" t="s">
        <v>2613</v>
      </c>
      <c r="C48" s="830">
        <v>53.29081</v>
      </c>
    </row>
    <row r="49" spans="1:3" s="831" customFormat="1" ht="15" x14ac:dyDescent="0.2">
      <c r="A49" s="828" t="s">
        <v>2614</v>
      </c>
      <c r="B49" s="829" t="s">
        <v>2615</v>
      </c>
      <c r="C49" s="830">
        <v>173.86248000000001</v>
      </c>
    </row>
    <row r="50" spans="1:3" s="831" customFormat="1" ht="15" x14ac:dyDescent="0.2">
      <c r="A50" s="828" t="s">
        <v>2616</v>
      </c>
      <c r="B50" s="829" t="s">
        <v>2617</v>
      </c>
      <c r="C50" s="830">
        <v>274.28035</v>
      </c>
    </row>
    <row r="51" spans="1:3" s="831" customFormat="1" ht="25.5" customHeight="1" x14ac:dyDescent="0.2">
      <c r="A51" s="828" t="s">
        <v>2618</v>
      </c>
      <c r="B51" s="829" t="s">
        <v>2619</v>
      </c>
      <c r="C51" s="830">
        <v>182.071</v>
      </c>
    </row>
    <row r="52" spans="1:3" s="831" customFormat="1" ht="15" x14ac:dyDescent="0.2">
      <c r="A52" s="828" t="s">
        <v>2620</v>
      </c>
      <c r="B52" s="829" t="s">
        <v>2621</v>
      </c>
      <c r="C52" s="830">
        <v>101.63585999999999</v>
      </c>
    </row>
    <row r="53" spans="1:3" s="831" customFormat="1" ht="15" x14ac:dyDescent="0.2">
      <c r="A53" s="828" t="s">
        <v>2622</v>
      </c>
      <c r="B53" s="829" t="s">
        <v>2623</v>
      </c>
      <c r="C53" s="830">
        <v>207.95368999999999</v>
      </c>
    </row>
    <row r="54" spans="1:3" s="831" customFormat="1" ht="25.5" customHeight="1" x14ac:dyDescent="0.2">
      <c r="A54" s="828" t="s">
        <v>2624</v>
      </c>
      <c r="B54" s="829" t="s">
        <v>2625</v>
      </c>
      <c r="C54" s="830">
        <v>229.0592</v>
      </c>
    </row>
    <row r="55" spans="1:3" s="831" customFormat="1" ht="25.5" customHeight="1" x14ac:dyDescent="0.2">
      <c r="A55" s="828" t="s">
        <v>2626</v>
      </c>
      <c r="B55" s="829" t="s">
        <v>2627</v>
      </c>
      <c r="C55" s="830">
        <v>0</v>
      </c>
    </row>
    <row r="56" spans="1:3" s="831" customFormat="1" ht="15" x14ac:dyDescent="0.2">
      <c r="A56" s="828" t="s">
        <v>2628</v>
      </c>
      <c r="B56" s="829" t="s">
        <v>2629</v>
      </c>
      <c r="C56" s="830">
        <v>34.035739999999997</v>
      </c>
    </row>
    <row r="57" spans="1:3" s="831" customFormat="1" ht="15" x14ac:dyDescent="0.2">
      <c r="A57" s="828" t="s">
        <v>2630</v>
      </c>
      <c r="B57" s="829" t="s">
        <v>2631</v>
      </c>
      <c r="C57" s="830">
        <v>5.6394099999999998</v>
      </c>
    </row>
    <row r="58" spans="1:3" s="831" customFormat="1" ht="25.5" customHeight="1" x14ac:dyDescent="0.2">
      <c r="A58" s="828" t="s">
        <v>2632</v>
      </c>
      <c r="B58" s="829" t="s">
        <v>2633</v>
      </c>
      <c r="C58" s="830">
        <v>85.721680000000006</v>
      </c>
    </row>
    <row r="59" spans="1:3" s="831" customFormat="1" ht="15" x14ac:dyDescent="0.2">
      <c r="A59" s="828" t="s">
        <v>2634</v>
      </c>
      <c r="B59" s="829" t="s">
        <v>2635</v>
      </c>
      <c r="C59" s="830">
        <v>15.858199999999901</v>
      </c>
    </row>
    <row r="60" spans="1:3" s="831" customFormat="1" ht="15" x14ac:dyDescent="0.2">
      <c r="A60" s="828" t="s">
        <v>2636</v>
      </c>
      <c r="B60" s="829" t="s">
        <v>2637</v>
      </c>
      <c r="C60" s="830">
        <v>0</v>
      </c>
    </row>
    <row r="61" spans="1:3" s="831" customFormat="1" ht="25.5" customHeight="1" x14ac:dyDescent="0.2">
      <c r="A61" s="828" t="s">
        <v>2638</v>
      </c>
      <c r="B61" s="829" t="s">
        <v>2639</v>
      </c>
      <c r="C61" s="830">
        <v>0</v>
      </c>
    </row>
    <row r="62" spans="1:3" s="831" customFormat="1" ht="15" x14ac:dyDescent="0.2">
      <c r="A62" s="828" t="s">
        <v>2640</v>
      </c>
      <c r="B62" s="829" t="s">
        <v>2641</v>
      </c>
      <c r="C62" s="830">
        <v>256.33186000000001</v>
      </c>
    </row>
    <row r="63" spans="1:3" s="831" customFormat="1" ht="15" x14ac:dyDescent="0.2">
      <c r="A63" s="828" t="s">
        <v>2642</v>
      </c>
      <c r="B63" s="829" t="s">
        <v>2643</v>
      </c>
      <c r="C63" s="830">
        <v>380.83269999999999</v>
      </c>
    </row>
    <row r="64" spans="1:3" s="831" customFormat="1" ht="15" x14ac:dyDescent="0.2">
      <c r="A64" s="836" t="s">
        <v>2644</v>
      </c>
      <c r="B64" s="829" t="s">
        <v>2645</v>
      </c>
      <c r="C64" s="830">
        <v>93.001580000000004</v>
      </c>
    </row>
    <row r="65" spans="1:3" s="831" customFormat="1" ht="15" x14ac:dyDescent="0.2">
      <c r="A65" s="836" t="s">
        <v>2646</v>
      </c>
      <c r="B65" s="837" t="s">
        <v>2647</v>
      </c>
      <c r="C65" s="830">
        <v>137.56853000000001</v>
      </c>
    </row>
    <row r="66" spans="1:3" s="831" customFormat="1" ht="15" x14ac:dyDescent="0.2">
      <c r="A66" s="828" t="s">
        <v>2648</v>
      </c>
      <c r="B66" s="829" t="s">
        <v>2649</v>
      </c>
      <c r="C66" s="830">
        <v>280.04295000000002</v>
      </c>
    </row>
    <row r="67" spans="1:3" s="831" customFormat="1" ht="15" x14ac:dyDescent="0.2">
      <c r="A67" s="836" t="s">
        <v>2650</v>
      </c>
      <c r="B67" s="832" t="s">
        <v>2651</v>
      </c>
      <c r="C67" s="830">
        <v>236.40566999999999</v>
      </c>
    </row>
    <row r="68" spans="1:3" s="831" customFormat="1" ht="15" x14ac:dyDescent="0.2">
      <c r="A68" s="828" t="s">
        <v>2652</v>
      </c>
      <c r="B68" s="829" t="s">
        <v>2653</v>
      </c>
      <c r="C68" s="830">
        <v>83.700839999999999</v>
      </c>
    </row>
    <row r="69" spans="1:3" s="831" customFormat="1" ht="25.5" customHeight="1" x14ac:dyDescent="0.2">
      <c r="A69" s="828" t="s">
        <v>2654</v>
      </c>
      <c r="B69" s="829" t="s">
        <v>2655</v>
      </c>
      <c r="C69" s="830">
        <v>3.8800400000000299</v>
      </c>
    </row>
    <row r="70" spans="1:3" s="831" customFormat="1" ht="15" x14ac:dyDescent="0.2">
      <c r="A70" s="828" t="s">
        <v>2656</v>
      </c>
      <c r="B70" s="829" t="s">
        <v>2657</v>
      </c>
      <c r="C70" s="830">
        <v>291.02834000000001</v>
      </c>
    </row>
    <row r="71" spans="1:3" s="831" customFormat="1" ht="15" x14ac:dyDescent="0.2">
      <c r="A71" s="838" t="s">
        <v>2658</v>
      </c>
      <c r="B71" s="839" t="s">
        <v>2659</v>
      </c>
      <c r="C71" s="830">
        <v>293.05698999999998</v>
      </c>
    </row>
    <row r="72" spans="1:3" s="831" customFormat="1" ht="15" x14ac:dyDescent="0.2">
      <c r="A72" s="828" t="s">
        <v>2660</v>
      </c>
      <c r="B72" s="837" t="s">
        <v>2661</v>
      </c>
      <c r="C72" s="830">
        <v>178.56365</v>
      </c>
    </row>
    <row r="73" spans="1:3" s="831" customFormat="1" ht="15" x14ac:dyDescent="0.2">
      <c r="A73" s="828" t="s">
        <v>2662</v>
      </c>
      <c r="B73" s="829" t="s">
        <v>2663</v>
      </c>
      <c r="C73" s="830">
        <v>219.33</v>
      </c>
    </row>
    <row r="74" spans="1:3" s="831" customFormat="1" ht="15" x14ac:dyDescent="0.2">
      <c r="A74" s="828" t="s">
        <v>2664</v>
      </c>
      <c r="B74" s="837" t="s">
        <v>2665</v>
      </c>
      <c r="C74" s="830">
        <v>8.5254399999999997</v>
      </c>
    </row>
    <row r="75" spans="1:3" s="831" customFormat="1" ht="15" x14ac:dyDescent="0.2">
      <c r="A75" s="828" t="s">
        <v>2666</v>
      </c>
      <c r="B75" s="829" t="s">
        <v>2667</v>
      </c>
      <c r="C75" s="830">
        <v>299.27420000000001</v>
      </c>
    </row>
    <row r="76" spans="1:3" s="831" customFormat="1" ht="15" x14ac:dyDescent="0.2">
      <c r="A76" s="836" t="s">
        <v>2668</v>
      </c>
      <c r="B76" s="829" t="s">
        <v>2669</v>
      </c>
      <c r="C76" s="830">
        <v>252.87233000000001</v>
      </c>
    </row>
    <row r="77" spans="1:3" s="831" customFormat="1" ht="15" x14ac:dyDescent="0.2">
      <c r="A77" s="836" t="s">
        <v>2670</v>
      </c>
      <c r="B77" s="840" t="s">
        <v>2671</v>
      </c>
      <c r="C77" s="830">
        <v>279.02368999999999</v>
      </c>
    </row>
    <row r="78" spans="1:3" s="831" customFormat="1" ht="15" x14ac:dyDescent="0.2">
      <c r="A78" s="828" t="s">
        <v>2672</v>
      </c>
      <c r="B78" s="829" t="s">
        <v>2673</v>
      </c>
      <c r="C78" s="830">
        <v>250.65754000000001</v>
      </c>
    </row>
    <row r="79" spans="1:3" s="831" customFormat="1" ht="15" x14ac:dyDescent="0.2">
      <c r="A79" s="836" t="s">
        <v>2674</v>
      </c>
      <c r="B79" s="837" t="s">
        <v>2675</v>
      </c>
      <c r="C79" s="830">
        <v>122.86969999999999</v>
      </c>
    </row>
    <row r="80" spans="1:3" s="831" customFormat="1" ht="15" x14ac:dyDescent="0.2">
      <c r="A80" s="828" t="s">
        <v>2676</v>
      </c>
      <c r="B80" s="829" t="s">
        <v>2677</v>
      </c>
      <c r="C80" s="830">
        <v>158.92589000000001</v>
      </c>
    </row>
    <row r="81" spans="1:3" s="831" customFormat="1" ht="15" x14ac:dyDescent="0.2">
      <c r="A81" s="828" t="s">
        <v>2678</v>
      </c>
      <c r="B81" s="829" t="s">
        <v>2679</v>
      </c>
      <c r="C81" s="830">
        <v>17</v>
      </c>
    </row>
    <row r="82" spans="1:3" s="831" customFormat="1" ht="15" x14ac:dyDescent="0.2">
      <c r="A82" s="828" t="s">
        <v>2680</v>
      </c>
      <c r="B82" s="832" t="s">
        <v>2681</v>
      </c>
      <c r="C82" s="830">
        <v>169.53111999999999</v>
      </c>
    </row>
    <row r="83" spans="1:3" s="831" customFormat="1" ht="15" x14ac:dyDescent="0.2">
      <c r="A83" s="834" t="s">
        <v>2682</v>
      </c>
      <c r="B83" s="841" t="s">
        <v>2683</v>
      </c>
      <c r="C83" s="842">
        <v>31.412489999999899</v>
      </c>
    </row>
    <row r="84" spans="1:3" s="831" customFormat="1" ht="25.5" customHeight="1" x14ac:dyDescent="0.2">
      <c r="A84" s="828" t="s">
        <v>2684</v>
      </c>
      <c r="B84" s="829" t="s">
        <v>2685</v>
      </c>
      <c r="C84" s="830">
        <v>62.679989999999997</v>
      </c>
    </row>
    <row r="85" spans="1:3" s="831" customFormat="1" ht="15" x14ac:dyDescent="0.2">
      <c r="A85" s="828" t="s">
        <v>2686</v>
      </c>
      <c r="B85" s="829" t="s">
        <v>2687</v>
      </c>
      <c r="C85" s="830">
        <v>199.53989999999999</v>
      </c>
    </row>
    <row r="86" spans="1:3" s="831" customFormat="1" ht="15" x14ac:dyDescent="0.2">
      <c r="A86" s="828" t="s">
        <v>2688</v>
      </c>
      <c r="B86" s="829" t="s">
        <v>2689</v>
      </c>
      <c r="C86" s="830">
        <v>100.93863</v>
      </c>
    </row>
    <row r="87" spans="1:3" s="831" customFormat="1" ht="15" x14ac:dyDescent="0.2">
      <c r="A87" s="828" t="s">
        <v>2690</v>
      </c>
      <c r="B87" s="829" t="s">
        <v>2691</v>
      </c>
      <c r="C87" s="830">
        <v>191.67957999999999</v>
      </c>
    </row>
    <row r="88" spans="1:3" s="831" customFormat="1" ht="15" x14ac:dyDescent="0.2">
      <c r="A88" s="834" t="s">
        <v>2692</v>
      </c>
      <c r="B88" s="841" t="s">
        <v>2693</v>
      </c>
      <c r="C88" s="830">
        <v>144.42303000000001</v>
      </c>
    </row>
    <row r="89" spans="1:3" s="831" customFormat="1" ht="25.5" customHeight="1" x14ac:dyDescent="0.2">
      <c r="A89" s="836" t="s">
        <v>2694</v>
      </c>
      <c r="B89" s="829" t="s">
        <v>2695</v>
      </c>
      <c r="C89" s="830">
        <v>158.94468000000001</v>
      </c>
    </row>
    <row r="90" spans="1:3" s="831" customFormat="1" ht="22.5" x14ac:dyDescent="0.2">
      <c r="A90" s="836" t="s">
        <v>2696</v>
      </c>
      <c r="B90" s="837" t="s">
        <v>2697</v>
      </c>
      <c r="C90" s="830">
        <v>124</v>
      </c>
    </row>
    <row r="91" spans="1:3" s="831" customFormat="1" ht="25.5" customHeight="1" x14ac:dyDescent="0.2">
      <c r="A91" s="836" t="s">
        <v>2698</v>
      </c>
      <c r="B91" s="829" t="s">
        <v>2699</v>
      </c>
      <c r="C91" s="830">
        <v>47.308610000000002</v>
      </c>
    </row>
    <row r="92" spans="1:3" s="831" customFormat="1" ht="22.5" x14ac:dyDescent="0.2">
      <c r="A92" s="828" t="s">
        <v>2700</v>
      </c>
      <c r="B92" s="829" t="s">
        <v>2701</v>
      </c>
      <c r="C92" s="830">
        <v>139.96893</v>
      </c>
    </row>
    <row r="93" spans="1:3" s="831" customFormat="1" ht="15" x14ac:dyDescent="0.2">
      <c r="A93" s="836" t="s">
        <v>2702</v>
      </c>
      <c r="B93" s="829" t="s">
        <v>2703</v>
      </c>
      <c r="C93" s="830">
        <v>0</v>
      </c>
    </row>
    <row r="94" spans="1:3" s="831" customFormat="1" ht="25.5" customHeight="1" x14ac:dyDescent="0.2">
      <c r="A94" s="836" t="s">
        <v>2704</v>
      </c>
      <c r="B94" s="829" t="s">
        <v>2705</v>
      </c>
      <c r="C94" s="830">
        <v>19.379200000000001</v>
      </c>
    </row>
    <row r="95" spans="1:3" s="831" customFormat="1" ht="15" x14ac:dyDescent="0.2">
      <c r="A95" s="836" t="s">
        <v>2706</v>
      </c>
      <c r="B95" s="832" t="s">
        <v>2707</v>
      </c>
      <c r="C95" s="830">
        <v>52.415599999999998</v>
      </c>
    </row>
    <row r="96" spans="1:3" s="831" customFormat="1" ht="15" x14ac:dyDescent="0.2">
      <c r="A96" s="828" t="s">
        <v>2708</v>
      </c>
      <c r="B96" s="829" t="s">
        <v>2709</v>
      </c>
      <c r="C96" s="830">
        <v>60.939480000000003</v>
      </c>
    </row>
    <row r="97" spans="1:3" s="831" customFormat="1" ht="15" x14ac:dyDescent="0.2">
      <c r="A97" s="828" t="s">
        <v>2710</v>
      </c>
      <c r="B97" s="829" t="s">
        <v>2711</v>
      </c>
      <c r="C97" s="830">
        <v>73.332319999999996</v>
      </c>
    </row>
    <row r="98" spans="1:3" s="831" customFormat="1" ht="25.5" customHeight="1" x14ac:dyDescent="0.2">
      <c r="A98" s="828" t="s">
        <v>2712</v>
      </c>
      <c r="B98" s="837" t="s">
        <v>2713</v>
      </c>
      <c r="C98" s="830">
        <v>13.481999999999999</v>
      </c>
    </row>
    <row r="99" spans="1:3" s="831" customFormat="1" ht="15" x14ac:dyDescent="0.2">
      <c r="A99" s="828" t="s">
        <v>2714</v>
      </c>
      <c r="B99" s="837" t="s">
        <v>2715</v>
      </c>
      <c r="C99" s="830">
        <v>76.935149999999993</v>
      </c>
    </row>
    <row r="100" spans="1:3" s="831" customFormat="1" ht="25.5" customHeight="1" x14ac:dyDescent="0.2">
      <c r="A100" s="828" t="s">
        <v>2716</v>
      </c>
      <c r="B100" s="837" t="s">
        <v>2717</v>
      </c>
      <c r="C100" s="830">
        <v>58.373649999999998</v>
      </c>
    </row>
    <row r="101" spans="1:3" s="831" customFormat="1" ht="15" x14ac:dyDescent="0.2">
      <c r="A101" s="828" t="s">
        <v>2718</v>
      </c>
      <c r="B101" s="837" t="s">
        <v>2719</v>
      </c>
      <c r="C101" s="830">
        <v>41.658410000000003</v>
      </c>
    </row>
    <row r="102" spans="1:3" s="831" customFormat="1" ht="15" x14ac:dyDescent="0.2">
      <c r="A102" s="828" t="s">
        <v>2720</v>
      </c>
      <c r="B102" s="837" t="s">
        <v>2721</v>
      </c>
      <c r="C102" s="830">
        <v>38.384079999999997</v>
      </c>
    </row>
    <row r="103" spans="1:3" s="831" customFormat="1" ht="15" x14ac:dyDescent="0.2">
      <c r="A103" s="828" t="s">
        <v>2722</v>
      </c>
      <c r="B103" s="829" t="s">
        <v>2723</v>
      </c>
      <c r="C103" s="830">
        <v>48.490760000000002</v>
      </c>
    </row>
    <row r="104" spans="1:3" s="831" customFormat="1" ht="15" x14ac:dyDescent="0.2">
      <c r="A104" s="828" t="s">
        <v>2724</v>
      </c>
      <c r="B104" s="829" t="s">
        <v>2725</v>
      </c>
      <c r="C104" s="830">
        <v>133.11946</v>
      </c>
    </row>
    <row r="105" spans="1:3" s="831" customFormat="1" ht="15" x14ac:dyDescent="0.2">
      <c r="A105" s="843" t="s">
        <v>2726</v>
      </c>
      <c r="B105" s="837" t="s">
        <v>2727</v>
      </c>
      <c r="C105" s="830">
        <v>131.66236000000001</v>
      </c>
    </row>
    <row r="106" spans="1:3" s="831" customFormat="1" ht="15" x14ac:dyDescent="0.2">
      <c r="A106" s="843" t="s">
        <v>2728</v>
      </c>
      <c r="B106" s="829" t="s">
        <v>2729</v>
      </c>
      <c r="C106" s="830">
        <v>0</v>
      </c>
    </row>
    <row r="107" spans="1:3" s="831" customFormat="1" ht="15" x14ac:dyDescent="0.2">
      <c r="A107" s="843" t="s">
        <v>2730</v>
      </c>
      <c r="B107" s="829" t="s">
        <v>2731</v>
      </c>
      <c r="C107" s="830">
        <v>12.28745</v>
      </c>
    </row>
    <row r="108" spans="1:3" s="831" customFormat="1" ht="25.5" customHeight="1" x14ac:dyDescent="0.2">
      <c r="A108" s="843" t="s">
        <v>2732</v>
      </c>
      <c r="B108" s="829" t="s">
        <v>2733</v>
      </c>
      <c r="C108" s="830">
        <v>31.273029999999999</v>
      </c>
    </row>
    <row r="109" spans="1:3" s="831" customFormat="1" ht="15" x14ac:dyDescent="0.2">
      <c r="A109" s="843" t="s">
        <v>2734</v>
      </c>
      <c r="B109" s="829" t="s">
        <v>2735</v>
      </c>
      <c r="C109" s="830">
        <v>59.74588</v>
      </c>
    </row>
    <row r="110" spans="1:3" s="831" customFormat="1" ht="15" x14ac:dyDescent="0.2">
      <c r="A110" s="843" t="s">
        <v>2736</v>
      </c>
      <c r="B110" s="829" t="s">
        <v>2737</v>
      </c>
      <c r="C110" s="830">
        <v>94.687870000000004</v>
      </c>
    </row>
    <row r="111" spans="1:3" s="831" customFormat="1" ht="22.5" x14ac:dyDescent="0.2">
      <c r="A111" s="843" t="s">
        <v>2738</v>
      </c>
      <c r="B111" s="829" t="s">
        <v>2739</v>
      </c>
      <c r="C111" s="830">
        <v>0</v>
      </c>
    </row>
    <row r="112" spans="1:3" s="831" customFormat="1" ht="15" x14ac:dyDescent="0.2">
      <c r="A112" s="843" t="s">
        <v>2740</v>
      </c>
      <c r="B112" s="829" t="s">
        <v>2741</v>
      </c>
      <c r="C112" s="830">
        <v>58.747880000000002</v>
      </c>
    </row>
    <row r="113" spans="1:3" s="831" customFormat="1" ht="25.5" customHeight="1" x14ac:dyDescent="0.2">
      <c r="A113" s="828" t="s">
        <v>2742</v>
      </c>
      <c r="B113" s="829" t="s">
        <v>2743</v>
      </c>
      <c r="C113" s="830">
        <v>68.922759999999997</v>
      </c>
    </row>
    <row r="114" spans="1:3" s="831" customFormat="1" ht="15" x14ac:dyDescent="0.2">
      <c r="A114" s="828" t="s">
        <v>2744</v>
      </c>
      <c r="B114" s="829" t="s">
        <v>2745</v>
      </c>
      <c r="C114" s="830">
        <v>0.48499999999999999</v>
      </c>
    </row>
    <row r="115" spans="1:3" s="831" customFormat="1" ht="22.5" x14ac:dyDescent="0.2">
      <c r="A115" s="828" t="s">
        <v>2746</v>
      </c>
      <c r="B115" s="829" t="s">
        <v>2747</v>
      </c>
      <c r="C115" s="830">
        <v>0</v>
      </c>
    </row>
    <row r="116" spans="1:3" s="831" customFormat="1" ht="15" x14ac:dyDescent="0.2">
      <c r="A116" s="843" t="s">
        <v>2748</v>
      </c>
      <c r="B116" s="829" t="s">
        <v>2749</v>
      </c>
      <c r="C116" s="830">
        <v>83.205039999999997</v>
      </c>
    </row>
    <row r="117" spans="1:3" s="831" customFormat="1" ht="22.5" x14ac:dyDescent="0.2">
      <c r="A117" s="828" t="s">
        <v>2750</v>
      </c>
      <c r="B117" s="829" t="s">
        <v>2751</v>
      </c>
      <c r="C117" s="830">
        <v>0</v>
      </c>
    </row>
    <row r="118" spans="1:3" s="831" customFormat="1" ht="15" x14ac:dyDescent="0.2">
      <c r="A118" s="843" t="s">
        <v>2752</v>
      </c>
      <c r="B118" s="829" t="s">
        <v>2753</v>
      </c>
      <c r="C118" s="830">
        <v>160.39175</v>
      </c>
    </row>
    <row r="119" spans="1:3" s="831" customFormat="1" ht="22.5" x14ac:dyDescent="0.2">
      <c r="A119" s="828" t="s">
        <v>2754</v>
      </c>
      <c r="B119" s="837" t="s">
        <v>2755</v>
      </c>
      <c r="C119" s="830">
        <v>59.664819999999999</v>
      </c>
    </row>
    <row r="120" spans="1:3" s="831" customFormat="1" ht="25.5" customHeight="1" x14ac:dyDescent="0.2">
      <c r="A120" s="843" t="s">
        <v>2756</v>
      </c>
      <c r="B120" s="829" t="s">
        <v>2757</v>
      </c>
      <c r="C120" s="830">
        <v>0</v>
      </c>
    </row>
    <row r="121" spans="1:3" s="831" customFormat="1" ht="25.5" customHeight="1" x14ac:dyDescent="0.2">
      <c r="A121" s="843" t="s">
        <v>2758</v>
      </c>
      <c r="B121" s="829" t="s">
        <v>2759</v>
      </c>
      <c r="C121" s="830">
        <v>13.676819999999999</v>
      </c>
    </row>
    <row r="122" spans="1:3" s="831" customFormat="1" ht="25.5" customHeight="1" x14ac:dyDescent="0.2">
      <c r="A122" s="828" t="s">
        <v>2905</v>
      </c>
      <c r="B122" s="844" t="s">
        <v>2760</v>
      </c>
      <c r="C122" s="842">
        <v>28.669309999999999</v>
      </c>
    </row>
    <row r="123" spans="1:3" s="831" customFormat="1" ht="15" x14ac:dyDescent="0.2">
      <c r="A123" s="843" t="s">
        <v>2761</v>
      </c>
      <c r="B123" s="829" t="s">
        <v>2762</v>
      </c>
      <c r="C123" s="830">
        <v>0</v>
      </c>
    </row>
    <row r="124" spans="1:3" s="831" customFormat="1" ht="15" x14ac:dyDescent="0.2">
      <c r="A124" s="828" t="s">
        <v>2763</v>
      </c>
      <c r="B124" s="833" t="s">
        <v>2764</v>
      </c>
      <c r="C124" s="830">
        <v>0</v>
      </c>
    </row>
    <row r="125" spans="1:3" s="831" customFormat="1" ht="15" x14ac:dyDescent="0.2">
      <c r="A125" s="836" t="s">
        <v>2765</v>
      </c>
      <c r="B125" s="829" t="s">
        <v>2766</v>
      </c>
      <c r="C125" s="830">
        <v>4.0180300000000004</v>
      </c>
    </row>
    <row r="126" spans="1:3" s="831" customFormat="1" ht="25.5" customHeight="1" x14ac:dyDescent="0.2">
      <c r="A126" s="828" t="s">
        <v>2767</v>
      </c>
      <c r="B126" s="829" t="s">
        <v>2768</v>
      </c>
      <c r="C126" s="830">
        <v>171.61697000000001</v>
      </c>
    </row>
    <row r="127" spans="1:3" s="831" customFormat="1" ht="25.5" customHeight="1" x14ac:dyDescent="0.2">
      <c r="A127" s="828" t="s">
        <v>2769</v>
      </c>
      <c r="B127" s="837" t="s">
        <v>2770</v>
      </c>
      <c r="C127" s="830">
        <v>141.15094999999999</v>
      </c>
    </row>
    <row r="128" spans="1:3" s="831" customFormat="1" ht="15" x14ac:dyDescent="0.2">
      <c r="A128" s="828" t="s">
        <v>2771</v>
      </c>
      <c r="B128" s="829" t="s">
        <v>2772</v>
      </c>
      <c r="C128" s="830">
        <v>179.34286</v>
      </c>
    </row>
    <row r="129" spans="1:3" s="831" customFormat="1" ht="25.5" customHeight="1" x14ac:dyDescent="0.2">
      <c r="A129" s="828" t="s">
        <v>2773</v>
      </c>
      <c r="B129" s="837" t="s">
        <v>2774</v>
      </c>
      <c r="C129" s="830">
        <v>74.247330000000005</v>
      </c>
    </row>
    <row r="130" spans="1:3" s="831" customFormat="1" ht="25.5" customHeight="1" x14ac:dyDescent="0.2">
      <c r="A130" s="828" t="s">
        <v>2775</v>
      </c>
      <c r="B130" s="829" t="s">
        <v>2776</v>
      </c>
      <c r="C130" s="830">
        <v>49.199849999999998</v>
      </c>
    </row>
    <row r="131" spans="1:3" s="831" customFormat="1" ht="22.5" x14ac:dyDescent="0.2">
      <c r="A131" s="828" t="s">
        <v>2777</v>
      </c>
      <c r="B131" s="829" t="s">
        <v>2778</v>
      </c>
      <c r="C131" s="830">
        <v>151.15278000000001</v>
      </c>
    </row>
    <row r="132" spans="1:3" s="831" customFormat="1" ht="22.5" x14ac:dyDescent="0.2">
      <c r="A132" s="828" t="s">
        <v>2779</v>
      </c>
      <c r="B132" s="829" t="s">
        <v>2780</v>
      </c>
      <c r="C132" s="830">
        <v>0</v>
      </c>
    </row>
    <row r="133" spans="1:3" s="831" customFormat="1" ht="22.5" x14ac:dyDescent="0.2">
      <c r="A133" s="845" t="s">
        <v>2781</v>
      </c>
      <c r="B133" s="846" t="s">
        <v>2782</v>
      </c>
      <c r="C133" s="830">
        <v>175.5634</v>
      </c>
    </row>
    <row r="134" spans="1:3" s="831" customFormat="1" ht="25.5" customHeight="1" x14ac:dyDescent="0.2">
      <c r="A134" s="836" t="s">
        <v>2783</v>
      </c>
      <c r="B134" s="829" t="s">
        <v>2784</v>
      </c>
      <c r="C134" s="830">
        <v>35.364330000000002</v>
      </c>
    </row>
    <row r="135" spans="1:3" s="831" customFormat="1" ht="25.5" customHeight="1" x14ac:dyDescent="0.2">
      <c r="A135" s="828" t="s">
        <v>2785</v>
      </c>
      <c r="B135" s="829" t="s">
        <v>2786</v>
      </c>
      <c r="C135" s="830">
        <v>194.04544000000001</v>
      </c>
    </row>
    <row r="136" spans="1:3" s="831" customFormat="1" ht="15" x14ac:dyDescent="0.2">
      <c r="A136" s="828" t="s">
        <v>2787</v>
      </c>
      <c r="B136" s="829" t="s">
        <v>2788</v>
      </c>
      <c r="C136" s="830">
        <v>113.02876999999999</v>
      </c>
    </row>
    <row r="137" spans="1:3" s="831" customFormat="1" ht="25.5" customHeight="1" x14ac:dyDescent="0.2">
      <c r="A137" s="828" t="s">
        <v>2789</v>
      </c>
      <c r="B137" s="829" t="s">
        <v>2790</v>
      </c>
      <c r="C137" s="830">
        <v>104.43445</v>
      </c>
    </row>
    <row r="138" spans="1:3" s="831" customFormat="1" ht="15" x14ac:dyDescent="0.2">
      <c r="A138" s="828" t="s">
        <v>2791</v>
      </c>
      <c r="B138" s="832" t="s">
        <v>2792</v>
      </c>
      <c r="C138" s="830">
        <v>257.97143999999997</v>
      </c>
    </row>
    <row r="139" spans="1:3" s="831" customFormat="1" ht="22.5" x14ac:dyDescent="0.2">
      <c r="A139" s="828" t="s">
        <v>2793</v>
      </c>
      <c r="B139" s="829" t="s">
        <v>2794</v>
      </c>
      <c r="C139" s="830">
        <v>4.2538</v>
      </c>
    </row>
    <row r="140" spans="1:3" s="831" customFormat="1" ht="15" x14ac:dyDescent="0.2">
      <c r="A140" s="828" t="s">
        <v>2795</v>
      </c>
      <c r="B140" s="829" t="s">
        <v>2796</v>
      </c>
      <c r="C140" s="830">
        <v>215.70604</v>
      </c>
    </row>
    <row r="141" spans="1:3" s="831" customFormat="1" ht="15" x14ac:dyDescent="0.2">
      <c r="A141" s="828" t="s">
        <v>2797</v>
      </c>
      <c r="B141" s="829" t="s">
        <v>2798</v>
      </c>
      <c r="C141" s="830">
        <v>15.758839999999999</v>
      </c>
    </row>
    <row r="142" spans="1:3" s="831" customFormat="1" ht="15" x14ac:dyDescent="0.2">
      <c r="A142" s="828" t="s">
        <v>2799</v>
      </c>
      <c r="B142" s="829" t="s">
        <v>2800</v>
      </c>
      <c r="C142" s="830">
        <v>1.06105</v>
      </c>
    </row>
    <row r="143" spans="1:3" s="831" customFormat="1" ht="25.5" customHeight="1" x14ac:dyDescent="0.2">
      <c r="A143" s="828" t="s">
        <v>2801</v>
      </c>
      <c r="B143" s="829" t="s">
        <v>2802</v>
      </c>
      <c r="C143" s="830">
        <v>0</v>
      </c>
    </row>
    <row r="144" spans="1:3" s="831" customFormat="1" ht="15" x14ac:dyDescent="0.2">
      <c r="A144" s="828" t="s">
        <v>2803</v>
      </c>
      <c r="B144" s="829" t="s">
        <v>2804</v>
      </c>
      <c r="C144" s="830">
        <v>178.40297000000001</v>
      </c>
    </row>
    <row r="145" spans="1:3" s="831" customFormat="1" ht="15" x14ac:dyDescent="0.2">
      <c r="A145" s="828" t="s">
        <v>2805</v>
      </c>
      <c r="B145" s="829" t="s">
        <v>2806</v>
      </c>
      <c r="C145" s="830">
        <v>159.19694999999999</v>
      </c>
    </row>
    <row r="146" spans="1:3" s="831" customFormat="1" ht="15" x14ac:dyDescent="0.2">
      <c r="A146" s="828" t="s">
        <v>2807</v>
      </c>
      <c r="B146" s="829" t="s">
        <v>2808</v>
      </c>
      <c r="C146" s="830">
        <v>130.98076</v>
      </c>
    </row>
    <row r="147" spans="1:3" s="831" customFormat="1" ht="15" x14ac:dyDescent="0.2">
      <c r="A147" s="828" t="s">
        <v>2809</v>
      </c>
      <c r="B147" s="829" t="s">
        <v>2810</v>
      </c>
      <c r="C147" s="830">
        <v>33.220770000000002</v>
      </c>
    </row>
    <row r="148" spans="1:3" s="831" customFormat="1" ht="15" x14ac:dyDescent="0.2">
      <c r="A148" s="828" t="s">
        <v>2811</v>
      </c>
      <c r="B148" s="829" t="s">
        <v>2812</v>
      </c>
      <c r="C148" s="830">
        <v>238.72548</v>
      </c>
    </row>
    <row r="149" spans="1:3" s="831" customFormat="1" ht="15" x14ac:dyDescent="0.2">
      <c r="A149" s="828" t="s">
        <v>2813</v>
      </c>
      <c r="B149" s="837" t="s">
        <v>2814</v>
      </c>
      <c r="C149" s="830">
        <v>81.27149</v>
      </c>
    </row>
    <row r="150" spans="1:3" s="831" customFormat="1" ht="15" x14ac:dyDescent="0.2">
      <c r="A150" s="828" t="s">
        <v>2815</v>
      </c>
      <c r="B150" s="832" t="s">
        <v>2816</v>
      </c>
      <c r="C150" s="830">
        <v>19.784089999999999</v>
      </c>
    </row>
    <row r="151" spans="1:3" s="831" customFormat="1" ht="22.5" x14ac:dyDescent="0.2">
      <c r="A151" s="828" t="s">
        <v>2817</v>
      </c>
      <c r="B151" s="829" t="s">
        <v>2818</v>
      </c>
      <c r="C151" s="830">
        <v>223.73303999999999</v>
      </c>
    </row>
    <row r="152" spans="1:3" s="831" customFormat="1" ht="22.5" x14ac:dyDescent="0.2">
      <c r="A152" s="828" t="s">
        <v>2819</v>
      </c>
      <c r="B152" s="829" t="s">
        <v>2820</v>
      </c>
      <c r="C152" s="830">
        <v>6.91812</v>
      </c>
    </row>
    <row r="153" spans="1:3" s="831" customFormat="1" ht="15" x14ac:dyDescent="0.2">
      <c r="A153" s="828" t="s">
        <v>2821</v>
      </c>
      <c r="B153" s="829" t="s">
        <v>2822</v>
      </c>
      <c r="C153" s="830">
        <v>0</v>
      </c>
    </row>
    <row r="154" spans="1:3" s="831" customFormat="1" ht="15" x14ac:dyDescent="0.2">
      <c r="A154" s="828" t="s">
        <v>2823</v>
      </c>
      <c r="B154" s="829" t="s">
        <v>2824</v>
      </c>
      <c r="C154" s="830">
        <v>23.628550000000001</v>
      </c>
    </row>
    <row r="155" spans="1:3" s="831" customFormat="1" ht="25.5" customHeight="1" x14ac:dyDescent="0.2">
      <c r="A155" s="828" t="s">
        <v>2825</v>
      </c>
      <c r="B155" s="847" t="s">
        <v>2826</v>
      </c>
      <c r="C155" s="830">
        <v>10.542339999999999</v>
      </c>
    </row>
    <row r="156" spans="1:3" s="831" customFormat="1" ht="15" x14ac:dyDescent="0.2">
      <c r="A156" s="828" t="s">
        <v>2827</v>
      </c>
      <c r="B156" s="829" t="s">
        <v>2828</v>
      </c>
      <c r="C156" s="830">
        <v>69.941839999999999</v>
      </c>
    </row>
    <row r="157" spans="1:3" s="831" customFormat="1" ht="15" x14ac:dyDescent="0.2">
      <c r="A157" s="828" t="s">
        <v>2829</v>
      </c>
      <c r="B157" s="829" t="s">
        <v>2830</v>
      </c>
      <c r="C157" s="830">
        <v>0</v>
      </c>
    </row>
    <row r="158" spans="1:3" s="831" customFormat="1" ht="15" x14ac:dyDescent="0.2">
      <c r="A158" s="828" t="s">
        <v>2831</v>
      </c>
      <c r="B158" s="829" t="s">
        <v>2832</v>
      </c>
      <c r="C158" s="830">
        <v>133.44372999999999</v>
      </c>
    </row>
    <row r="159" spans="1:3" s="831" customFormat="1" ht="15" x14ac:dyDescent="0.2">
      <c r="A159" s="828" t="s">
        <v>2833</v>
      </c>
      <c r="B159" s="829" t="s">
        <v>2834</v>
      </c>
      <c r="C159" s="830">
        <v>297.81556</v>
      </c>
    </row>
    <row r="160" spans="1:3" s="831" customFormat="1" ht="15" x14ac:dyDescent="0.2">
      <c r="A160" s="828" t="s">
        <v>2835</v>
      </c>
      <c r="B160" s="829" t="s">
        <v>2836</v>
      </c>
      <c r="C160" s="830">
        <v>23.415679999999998</v>
      </c>
    </row>
    <row r="161" spans="1:3" s="831" customFormat="1" ht="15" x14ac:dyDescent="0.2">
      <c r="A161" s="828" t="s">
        <v>2837</v>
      </c>
      <c r="B161" s="829" t="s">
        <v>2838</v>
      </c>
      <c r="C161" s="830">
        <v>0</v>
      </c>
    </row>
    <row r="162" spans="1:3" s="831" customFormat="1" ht="15" x14ac:dyDescent="0.2">
      <c r="A162" s="828" t="s">
        <v>2839</v>
      </c>
      <c r="B162" s="829" t="s">
        <v>2840</v>
      </c>
      <c r="C162" s="830">
        <v>0</v>
      </c>
    </row>
    <row r="163" spans="1:3" s="831" customFormat="1" ht="15" x14ac:dyDescent="0.2">
      <c r="A163" s="828" t="s">
        <v>2841</v>
      </c>
      <c r="B163" s="829" t="s">
        <v>2842</v>
      </c>
      <c r="C163" s="830">
        <v>0</v>
      </c>
    </row>
    <row r="164" spans="1:3" s="831" customFormat="1" ht="25.5" customHeight="1" x14ac:dyDescent="0.2">
      <c r="A164" s="828" t="s">
        <v>2843</v>
      </c>
      <c r="B164" s="829" t="s">
        <v>2844</v>
      </c>
      <c r="C164" s="830">
        <v>210.64155</v>
      </c>
    </row>
    <row r="165" spans="1:3" s="831" customFormat="1" ht="15" x14ac:dyDescent="0.2">
      <c r="A165" s="828" t="s">
        <v>2845</v>
      </c>
      <c r="B165" s="829" t="s">
        <v>2846</v>
      </c>
      <c r="C165" s="830">
        <v>57.849820000000001</v>
      </c>
    </row>
    <row r="166" spans="1:3" s="831" customFormat="1" ht="15" x14ac:dyDescent="0.2">
      <c r="A166" s="828" t="s">
        <v>2847</v>
      </c>
      <c r="B166" s="829" t="s">
        <v>2848</v>
      </c>
      <c r="C166" s="830">
        <v>29.167590000000001</v>
      </c>
    </row>
    <row r="167" spans="1:3" s="831" customFormat="1" ht="25.5" customHeight="1" x14ac:dyDescent="0.2">
      <c r="A167" s="828" t="s">
        <v>2849</v>
      </c>
      <c r="B167" s="829" t="s">
        <v>2850</v>
      </c>
      <c r="C167" s="830">
        <v>260.34228999999999</v>
      </c>
    </row>
    <row r="168" spans="1:3" s="831" customFormat="1" ht="15" x14ac:dyDescent="0.2">
      <c r="A168" s="828" t="s">
        <v>2851</v>
      </c>
      <c r="B168" s="829" t="s">
        <v>2852</v>
      </c>
      <c r="C168" s="830">
        <v>2.58568</v>
      </c>
    </row>
    <row r="169" spans="1:3" s="831" customFormat="1" ht="15" x14ac:dyDescent="0.2">
      <c r="A169" s="828" t="s">
        <v>2853</v>
      </c>
      <c r="B169" s="833" t="s">
        <v>2854</v>
      </c>
      <c r="C169" s="830">
        <v>46.443309999999997</v>
      </c>
    </row>
    <row r="170" spans="1:3" s="831" customFormat="1" ht="22.5" x14ac:dyDescent="0.2">
      <c r="A170" s="828" t="s">
        <v>2855</v>
      </c>
      <c r="B170" s="829" t="s">
        <v>2856</v>
      </c>
      <c r="C170" s="830">
        <v>101.52939000000001</v>
      </c>
    </row>
    <row r="171" spans="1:3" s="831" customFormat="1" ht="15" x14ac:dyDescent="0.2">
      <c r="A171" s="828" t="s">
        <v>2857</v>
      </c>
      <c r="B171" s="833" t="s">
        <v>2858</v>
      </c>
      <c r="C171" s="830">
        <v>48.83661</v>
      </c>
    </row>
    <row r="172" spans="1:3" s="831" customFormat="1" ht="15" x14ac:dyDescent="0.2">
      <c r="A172" s="828" t="s">
        <v>2859</v>
      </c>
      <c r="B172" s="833" t="s">
        <v>2860</v>
      </c>
      <c r="C172" s="830">
        <v>0</v>
      </c>
    </row>
    <row r="173" spans="1:3" s="831" customFormat="1" ht="25.5" customHeight="1" x14ac:dyDescent="0.2">
      <c r="A173" s="828" t="s">
        <v>2861</v>
      </c>
      <c r="B173" s="833" t="s">
        <v>2862</v>
      </c>
      <c r="C173" s="830">
        <v>92.90034</v>
      </c>
    </row>
    <row r="174" spans="1:3" s="831" customFormat="1" ht="25.5" customHeight="1" x14ac:dyDescent="0.2">
      <c r="A174" s="828" t="s">
        <v>2863</v>
      </c>
      <c r="B174" s="829" t="s">
        <v>2864</v>
      </c>
      <c r="C174" s="830">
        <v>52.311700000000002</v>
      </c>
    </row>
    <row r="175" spans="1:3" s="831" customFormat="1" ht="25.5" customHeight="1" x14ac:dyDescent="0.2">
      <c r="A175" s="828" t="s">
        <v>2865</v>
      </c>
      <c r="B175" s="829" t="s">
        <v>2866</v>
      </c>
      <c r="C175" s="830">
        <v>51.567439999999998</v>
      </c>
    </row>
    <row r="176" spans="1:3" s="831" customFormat="1" ht="25.5" customHeight="1" x14ac:dyDescent="0.2">
      <c r="A176" s="828" t="s">
        <v>2867</v>
      </c>
      <c r="B176" s="829" t="s">
        <v>2868</v>
      </c>
      <c r="C176" s="830">
        <v>131.05556999999999</v>
      </c>
    </row>
    <row r="177" spans="1:6" s="831" customFormat="1" ht="15" x14ac:dyDescent="0.2">
      <c r="A177" s="828" t="s">
        <v>2869</v>
      </c>
      <c r="B177" s="829" t="s">
        <v>2870</v>
      </c>
      <c r="C177" s="830">
        <v>138.00899999999999</v>
      </c>
    </row>
    <row r="178" spans="1:6" s="831" customFormat="1" ht="15" x14ac:dyDescent="0.2">
      <c r="A178" s="828" t="s">
        <v>2871</v>
      </c>
      <c r="B178" s="832" t="s">
        <v>2872</v>
      </c>
      <c r="C178" s="830">
        <v>0</v>
      </c>
    </row>
    <row r="179" spans="1:6" s="831" customFormat="1" ht="15" x14ac:dyDescent="0.2">
      <c r="A179" s="828" t="s">
        <v>2873</v>
      </c>
      <c r="B179" s="832" t="s">
        <v>2874</v>
      </c>
      <c r="C179" s="830">
        <v>47.20355</v>
      </c>
    </row>
    <row r="180" spans="1:6" s="831" customFormat="1" ht="15" x14ac:dyDescent="0.2">
      <c r="A180" s="828" t="s">
        <v>2875</v>
      </c>
      <c r="B180" s="829" t="s">
        <v>2876</v>
      </c>
      <c r="C180" s="830">
        <v>42.644849999999998</v>
      </c>
    </row>
    <row r="181" spans="1:6" s="831" customFormat="1" ht="15" x14ac:dyDescent="0.2">
      <c r="A181" s="828" t="s">
        <v>2877</v>
      </c>
      <c r="B181" s="829" t="s">
        <v>2878</v>
      </c>
      <c r="C181" s="830">
        <v>14.935230000000001</v>
      </c>
    </row>
    <row r="182" spans="1:6" s="831" customFormat="1" ht="15" x14ac:dyDescent="0.2">
      <c r="A182" s="828" t="s">
        <v>2879</v>
      </c>
      <c r="B182" s="833" t="s">
        <v>2880</v>
      </c>
      <c r="C182" s="830">
        <v>88.362620000000007</v>
      </c>
    </row>
    <row r="183" spans="1:6" s="831" customFormat="1" ht="15" x14ac:dyDescent="0.2">
      <c r="A183" s="828" t="s">
        <v>2881</v>
      </c>
      <c r="B183" s="829" t="s">
        <v>2882</v>
      </c>
      <c r="C183" s="830">
        <v>40.661099999999998</v>
      </c>
    </row>
    <row r="184" spans="1:6" s="831" customFormat="1" ht="15" x14ac:dyDescent="0.2">
      <c r="A184" s="828" t="s">
        <v>2883</v>
      </c>
      <c r="B184" s="833" t="s">
        <v>2884</v>
      </c>
      <c r="C184" s="830">
        <v>0</v>
      </c>
    </row>
    <row r="185" spans="1:6" s="831" customFormat="1" ht="15.75" thickBot="1" x14ac:dyDescent="0.25">
      <c r="A185" s="828" t="s">
        <v>2885</v>
      </c>
      <c r="B185" s="833" t="s">
        <v>2886</v>
      </c>
      <c r="C185" s="830">
        <v>14.01107</v>
      </c>
    </row>
    <row r="186" spans="1:6" ht="18" customHeight="1" thickBot="1" x14ac:dyDescent="0.25">
      <c r="A186" s="1194" t="s">
        <v>2887</v>
      </c>
      <c r="B186" s="1195"/>
      <c r="C186" s="808">
        <f>SUM(C4:C185)</f>
        <v>18344.864769999993</v>
      </c>
      <c r="E186" s="831"/>
      <c r="F186" s="831"/>
    </row>
    <row r="187" spans="1:6" s="849" customFormat="1" ht="12.75" customHeight="1" x14ac:dyDescent="0.2">
      <c r="A187" s="848"/>
      <c r="B187" s="848"/>
      <c r="C187" s="848"/>
      <c r="E187" s="831"/>
      <c r="F187" s="831"/>
    </row>
    <row r="188" spans="1:6" s="849" customFormat="1" ht="15" x14ac:dyDescent="0.2">
      <c r="A188" s="848"/>
      <c r="B188" s="848"/>
      <c r="C188" s="850"/>
    </row>
    <row r="189" spans="1:6" x14ac:dyDescent="0.2">
      <c r="A189" s="851"/>
      <c r="B189" s="852"/>
    </row>
  </sheetData>
  <mergeCells count="2">
    <mergeCell ref="A1:C1"/>
    <mergeCell ref="A186:B186"/>
  </mergeCells>
  <printOptions horizontalCentered="1"/>
  <pageMargins left="0.39370078740157483" right="0.39370078740157483" top="0.59055118110236227" bottom="0.39370078740157483" header="0.31496062992125984" footer="0.11811023622047245"/>
  <pageSetup paperSize="9" firstPageNumber="352" fitToHeight="0" orientation="portrait" useFirstPageNumber="1" r:id="rId1"/>
  <headerFooter>
    <oddHeader>&amp;L&amp;"Tahoma,Kurzíva"&amp;9Závěrečný účet za rok 2019&amp;R&amp;"Tahoma,Kurzíva"&amp;9Tabulka č. 24</oddHeader>
    <oddFooter>&amp;C&amp;"Tahoma,Obyčejné"&amp;P</oddFooter>
  </headerFooter>
  <rowBreaks count="4" manualBreakCount="4">
    <brk id="42" max="2" man="1"/>
    <brk id="84" max="2" man="1"/>
    <brk id="121" max="2" man="1"/>
    <brk id="158" max="2" man="1"/>
  </rowBreaks>
  <ignoredErrors>
    <ignoredError sqref="A4:A122 A123:A18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55C2-8F1E-4F0E-8574-1B9108302A0A}">
  <sheetPr>
    <pageSetUpPr fitToPage="1"/>
  </sheetPr>
  <dimension ref="A1:C15"/>
  <sheetViews>
    <sheetView zoomScaleNormal="100" zoomScaleSheetLayoutView="100" workbookViewId="0">
      <selection activeCell="C17" sqref="C17"/>
    </sheetView>
  </sheetViews>
  <sheetFormatPr defaultRowHeight="15" x14ac:dyDescent="0.2"/>
  <cols>
    <col min="1" max="1" width="12.7109375" style="853" bestFit="1" customWidth="1"/>
    <col min="2" max="2" width="66.7109375" style="854" customWidth="1"/>
    <col min="3" max="3" width="16.7109375" style="809" customWidth="1"/>
    <col min="4" max="16384" width="9.140625" style="803"/>
  </cols>
  <sheetData>
    <row r="1" spans="1:3" s="788" customFormat="1" ht="31.5" customHeight="1" x14ac:dyDescent="0.2">
      <c r="A1" s="1185" t="s">
        <v>2888</v>
      </c>
      <c r="B1" s="1185"/>
      <c r="C1" s="1185"/>
    </row>
    <row r="2" spans="1:3" ht="15.75" thickBot="1" x14ac:dyDescent="0.25">
      <c r="C2" s="811" t="s">
        <v>2</v>
      </c>
    </row>
    <row r="3" spans="1:3" s="855" customFormat="1" ht="45.75" customHeight="1" thickBot="1" x14ac:dyDescent="0.25">
      <c r="A3" s="792" t="s">
        <v>2458</v>
      </c>
      <c r="B3" s="793" t="s">
        <v>2459</v>
      </c>
      <c r="C3" s="794" t="s">
        <v>2460</v>
      </c>
    </row>
    <row r="4" spans="1:3" s="855" customFormat="1" ht="15" customHeight="1" x14ac:dyDescent="0.2">
      <c r="A4" s="856" t="s">
        <v>2889</v>
      </c>
      <c r="B4" s="857" t="s">
        <v>2890</v>
      </c>
      <c r="C4" s="858">
        <v>429.66800999999998</v>
      </c>
    </row>
    <row r="5" spans="1:3" s="855" customFormat="1" ht="15" customHeight="1" x14ac:dyDescent="0.2">
      <c r="A5" s="859" t="s">
        <v>2891</v>
      </c>
      <c r="B5" s="860" t="s">
        <v>2892</v>
      </c>
      <c r="C5" s="858">
        <v>-9269.2983000000004</v>
      </c>
    </row>
    <row r="6" spans="1:3" s="855" customFormat="1" ht="15" customHeight="1" x14ac:dyDescent="0.2">
      <c r="A6" s="859" t="s">
        <v>2893</v>
      </c>
      <c r="B6" s="860" t="s">
        <v>2894</v>
      </c>
      <c r="C6" s="858">
        <v>-30394.546180000001</v>
      </c>
    </row>
    <row r="7" spans="1:3" s="855" customFormat="1" ht="25.5" x14ac:dyDescent="0.2">
      <c r="A7" s="859" t="s">
        <v>2895</v>
      </c>
      <c r="B7" s="860" t="s">
        <v>2896</v>
      </c>
      <c r="C7" s="858">
        <v>2509.5283399999998</v>
      </c>
    </row>
    <row r="8" spans="1:3" s="855" customFormat="1" ht="15" customHeight="1" x14ac:dyDescent="0.2">
      <c r="A8" s="859" t="s">
        <v>2897</v>
      </c>
      <c r="B8" s="860" t="s">
        <v>2898</v>
      </c>
      <c r="C8" s="858">
        <v>-26708.741040000001</v>
      </c>
    </row>
    <row r="9" spans="1:3" s="855" customFormat="1" ht="15" customHeight="1" x14ac:dyDescent="0.2">
      <c r="A9" s="859" t="s">
        <v>2899</v>
      </c>
      <c r="B9" s="860" t="s">
        <v>2900</v>
      </c>
      <c r="C9" s="858">
        <v>-5485.2661200000002</v>
      </c>
    </row>
    <row r="10" spans="1:3" s="855" customFormat="1" ht="15" customHeight="1" x14ac:dyDescent="0.2">
      <c r="A10" s="859" t="s">
        <v>2901</v>
      </c>
      <c r="B10" s="860" t="s">
        <v>2902</v>
      </c>
      <c r="C10" s="858">
        <v>-10706.172920000001</v>
      </c>
    </row>
    <row r="11" spans="1:3" s="855" customFormat="1" ht="26.25" thickBot="1" x14ac:dyDescent="0.25">
      <c r="A11" s="859">
        <v>48804525</v>
      </c>
      <c r="B11" s="860" t="s">
        <v>2903</v>
      </c>
      <c r="C11" s="858">
        <v>9754.5393399999994</v>
      </c>
    </row>
    <row r="12" spans="1:3" s="855" customFormat="1" ht="18" customHeight="1" thickBot="1" x14ac:dyDescent="0.25">
      <c r="A12" s="1186" t="s">
        <v>2904</v>
      </c>
      <c r="B12" s="1187"/>
      <c r="C12" s="799">
        <f>SUM(C3:C11)</f>
        <v>-69870.288870000004</v>
      </c>
    </row>
    <row r="15" spans="1:3" x14ac:dyDescent="0.2">
      <c r="A15" s="1196"/>
      <c r="B15" s="1196"/>
      <c r="C15" s="1196"/>
    </row>
  </sheetData>
  <mergeCells count="3">
    <mergeCell ref="A1:C1"/>
    <mergeCell ref="A12:B12"/>
    <mergeCell ref="A15:C15"/>
  </mergeCells>
  <printOptions horizontalCentered="1"/>
  <pageMargins left="0.39370078740157483" right="0.39370078740157483" top="0.59055118110236227" bottom="0.39370078740157483" header="0.31496062992125984" footer="0.11811023622047245"/>
  <pageSetup paperSize="9" firstPageNumber="357" fitToHeight="0" orientation="portrait" useFirstPageNumber="1" r:id="rId1"/>
  <headerFooter>
    <oddHeader>&amp;L&amp;"Tahoma,Kurzíva"&amp;9Závěrečný účet za rok 2019&amp;R&amp;"Tahoma,Kurzíva"&amp;9Tabulka č. 25</oddHeader>
    <oddFooter>&amp;C&amp;"Tahoma,Obyčejné"&amp;P</oddFooter>
  </headerFooter>
  <ignoredErrors>
    <ignoredError sqref="A4:A11"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E971-6A9F-44C4-A18E-9851B22B9124}">
  <sheetPr>
    <pageSetUpPr fitToPage="1"/>
  </sheetPr>
  <dimension ref="A1:D2014"/>
  <sheetViews>
    <sheetView zoomScaleNormal="100" zoomScaleSheetLayoutView="100" workbookViewId="0">
      <selection activeCell="F4" sqref="F4"/>
    </sheetView>
  </sheetViews>
  <sheetFormatPr defaultColWidth="9.140625" defaultRowHeight="10.5" x14ac:dyDescent="0.15"/>
  <cols>
    <col min="1" max="1" width="38.5703125" style="1000" customWidth="1"/>
    <col min="2" max="3" width="11.5703125" style="1000" customWidth="1"/>
    <col min="4" max="4" width="85.28515625" style="1020" customWidth="1"/>
    <col min="5" max="16384" width="9.140625" style="1000"/>
  </cols>
  <sheetData>
    <row r="1" spans="1:4" s="962" customFormat="1" ht="21" customHeight="1" x14ac:dyDescent="0.15">
      <c r="A1" s="1206" t="s">
        <v>5442</v>
      </c>
      <c r="B1" s="1206"/>
      <c r="C1" s="1206"/>
      <c r="D1" s="1206"/>
    </row>
    <row r="2" spans="1:4" s="965" customFormat="1" ht="12.75" customHeight="1" x14ac:dyDescent="0.15">
      <c r="A2" s="963"/>
      <c r="B2" s="963"/>
      <c r="C2" s="963"/>
      <c r="D2" s="964" t="s">
        <v>2</v>
      </c>
    </row>
    <row r="3" spans="1:4" s="967" customFormat="1" ht="13.5" customHeight="1" x14ac:dyDescent="0.2">
      <c r="A3" s="966" t="s">
        <v>467</v>
      </c>
      <c r="B3" s="966" t="s">
        <v>5443</v>
      </c>
      <c r="C3" s="966" t="s">
        <v>5444</v>
      </c>
      <c r="D3" s="966" t="s">
        <v>5445</v>
      </c>
    </row>
    <row r="4" spans="1:4" s="962" customFormat="1" ht="24.75" customHeight="1" x14ac:dyDescent="0.15">
      <c r="A4" s="968" t="s">
        <v>5446</v>
      </c>
      <c r="B4" s="969"/>
      <c r="C4" s="969"/>
      <c r="D4" s="970"/>
    </row>
    <row r="5" spans="1:4" s="994" customFormat="1" ht="11.25" customHeight="1" x14ac:dyDescent="0.2">
      <c r="A5" s="1197" t="s">
        <v>3752</v>
      </c>
      <c r="B5" s="992">
        <v>500</v>
      </c>
      <c r="C5" s="992">
        <v>492.46771999999999</v>
      </c>
      <c r="D5" s="993" t="s">
        <v>3753</v>
      </c>
    </row>
    <row r="6" spans="1:4" s="994" customFormat="1" ht="11.25" customHeight="1" x14ac:dyDescent="0.2">
      <c r="A6" s="1198"/>
      <c r="B6" s="995">
        <v>71.34</v>
      </c>
      <c r="C6" s="995">
        <v>71.341999999999999</v>
      </c>
      <c r="D6" s="996" t="s">
        <v>3754</v>
      </c>
    </row>
    <row r="7" spans="1:4" s="994" customFormat="1" ht="11.25" customHeight="1" x14ac:dyDescent="0.2">
      <c r="A7" s="1198"/>
      <c r="B7" s="995">
        <v>6378.66</v>
      </c>
      <c r="C7" s="995">
        <v>6378.6580000000004</v>
      </c>
      <c r="D7" s="996" t="s">
        <v>1616</v>
      </c>
    </row>
    <row r="8" spans="1:4" s="994" customFormat="1" ht="11.25" customHeight="1" x14ac:dyDescent="0.2">
      <c r="A8" s="1198"/>
      <c r="B8" s="995">
        <v>6950</v>
      </c>
      <c r="C8" s="995">
        <v>6942.4677199999996</v>
      </c>
      <c r="D8" s="996" t="s">
        <v>11</v>
      </c>
    </row>
    <row r="9" spans="1:4" s="994" customFormat="1" ht="11.25" customHeight="1" x14ac:dyDescent="0.2">
      <c r="A9" s="1197" t="s">
        <v>3755</v>
      </c>
      <c r="B9" s="992">
        <v>1600</v>
      </c>
      <c r="C9" s="992">
        <v>700</v>
      </c>
      <c r="D9" s="993" t="s">
        <v>3756</v>
      </c>
    </row>
    <row r="10" spans="1:4" s="994" customFormat="1" ht="11.25" customHeight="1" x14ac:dyDescent="0.2">
      <c r="A10" s="1198"/>
      <c r="B10" s="995">
        <v>13934</v>
      </c>
      <c r="C10" s="995">
        <v>13934</v>
      </c>
      <c r="D10" s="996" t="s">
        <v>1616</v>
      </c>
    </row>
    <row r="11" spans="1:4" s="994" customFormat="1" ht="11.25" customHeight="1" x14ac:dyDescent="0.2">
      <c r="A11" s="1198"/>
      <c r="B11" s="995">
        <v>193</v>
      </c>
      <c r="C11" s="995">
        <v>193</v>
      </c>
      <c r="D11" s="996" t="s">
        <v>1617</v>
      </c>
    </row>
    <row r="12" spans="1:4" s="994" customFormat="1" ht="11.25" customHeight="1" x14ac:dyDescent="0.2">
      <c r="A12" s="1199"/>
      <c r="B12" s="783">
        <v>15727</v>
      </c>
      <c r="C12" s="783">
        <v>14827</v>
      </c>
      <c r="D12" s="997" t="s">
        <v>11</v>
      </c>
    </row>
    <row r="13" spans="1:4" s="994" customFormat="1" ht="11.25" customHeight="1" x14ac:dyDescent="0.2">
      <c r="A13" s="1198" t="s">
        <v>3757</v>
      </c>
      <c r="B13" s="995">
        <v>19000</v>
      </c>
      <c r="C13" s="995">
        <v>19000</v>
      </c>
      <c r="D13" s="996" t="s">
        <v>3758</v>
      </c>
    </row>
    <row r="14" spans="1:4" s="994" customFormat="1" ht="11.25" customHeight="1" x14ac:dyDescent="0.2">
      <c r="A14" s="1198"/>
      <c r="B14" s="995">
        <v>7300</v>
      </c>
      <c r="C14" s="995">
        <v>7300</v>
      </c>
      <c r="D14" s="996" t="s">
        <v>3759</v>
      </c>
    </row>
    <row r="15" spans="1:4" s="994" customFormat="1" ht="11.25" customHeight="1" x14ac:dyDescent="0.2">
      <c r="A15" s="1198"/>
      <c r="B15" s="995">
        <v>17000</v>
      </c>
      <c r="C15" s="995">
        <v>17000</v>
      </c>
      <c r="D15" s="996" t="s">
        <v>3760</v>
      </c>
    </row>
    <row r="16" spans="1:4" s="994" customFormat="1" ht="11.25" customHeight="1" x14ac:dyDescent="0.2">
      <c r="A16" s="1198"/>
      <c r="B16" s="995">
        <v>5700</v>
      </c>
      <c r="C16" s="995">
        <v>5700</v>
      </c>
      <c r="D16" s="996" t="s">
        <v>3761</v>
      </c>
    </row>
    <row r="17" spans="1:4" s="994" customFormat="1" ht="11.25" customHeight="1" x14ac:dyDescent="0.2">
      <c r="A17" s="1198"/>
      <c r="B17" s="995">
        <v>11200</v>
      </c>
      <c r="C17" s="995">
        <v>11200</v>
      </c>
      <c r="D17" s="996" t="s">
        <v>1618</v>
      </c>
    </row>
    <row r="18" spans="1:4" s="994" customFormat="1" ht="11.25" customHeight="1" x14ac:dyDescent="0.2">
      <c r="A18" s="1198"/>
      <c r="B18" s="995">
        <v>33000</v>
      </c>
      <c r="C18" s="995">
        <v>33000</v>
      </c>
      <c r="D18" s="996" t="s">
        <v>3762</v>
      </c>
    </row>
    <row r="19" spans="1:4" s="994" customFormat="1" ht="11.25" customHeight="1" x14ac:dyDescent="0.2">
      <c r="A19" s="1198"/>
      <c r="B19" s="995">
        <v>455374</v>
      </c>
      <c r="C19" s="995">
        <v>455374</v>
      </c>
      <c r="D19" s="996" t="s">
        <v>1616</v>
      </c>
    </row>
    <row r="20" spans="1:4" s="994" customFormat="1" ht="11.25" customHeight="1" x14ac:dyDescent="0.2">
      <c r="A20" s="1198"/>
      <c r="B20" s="995">
        <v>180000</v>
      </c>
      <c r="C20" s="995">
        <v>180000</v>
      </c>
      <c r="D20" s="996" t="s">
        <v>1617</v>
      </c>
    </row>
    <row r="21" spans="1:4" s="994" customFormat="1" ht="11.25" customHeight="1" x14ac:dyDescent="0.2">
      <c r="A21" s="1198"/>
      <c r="B21" s="995">
        <v>551</v>
      </c>
      <c r="C21" s="995">
        <v>274.065</v>
      </c>
      <c r="D21" s="996" t="s">
        <v>3763</v>
      </c>
    </row>
    <row r="22" spans="1:4" s="994" customFormat="1" ht="11.25" customHeight="1" x14ac:dyDescent="0.2">
      <c r="A22" s="1198"/>
      <c r="B22" s="995">
        <v>5900</v>
      </c>
      <c r="C22" s="995">
        <v>5727.21</v>
      </c>
      <c r="D22" s="996" t="s">
        <v>3764</v>
      </c>
    </row>
    <row r="23" spans="1:4" s="994" customFormat="1" ht="11.25" customHeight="1" x14ac:dyDescent="0.2">
      <c r="A23" s="1198"/>
      <c r="B23" s="995">
        <v>227627</v>
      </c>
      <c r="C23" s="995">
        <v>227627</v>
      </c>
      <c r="D23" s="996" t="s">
        <v>3765</v>
      </c>
    </row>
    <row r="24" spans="1:4" s="994" customFormat="1" ht="11.25" customHeight="1" x14ac:dyDescent="0.2">
      <c r="A24" s="1198"/>
      <c r="B24" s="995">
        <v>962652</v>
      </c>
      <c r="C24" s="995">
        <v>962202.27499999991</v>
      </c>
      <c r="D24" s="996" t="s">
        <v>11</v>
      </c>
    </row>
    <row r="25" spans="1:4" s="974" customFormat="1" ht="24" customHeight="1" x14ac:dyDescent="0.25">
      <c r="A25" s="971" t="s">
        <v>5447</v>
      </c>
      <c r="B25" s="972">
        <v>985329</v>
      </c>
      <c r="C25" s="972">
        <v>983971.74271999986</v>
      </c>
      <c r="D25" s="973"/>
    </row>
    <row r="26" spans="1:4" s="962" customFormat="1" ht="24.75" customHeight="1" x14ac:dyDescent="0.15">
      <c r="A26" s="968" t="s">
        <v>5448</v>
      </c>
      <c r="B26" s="975"/>
      <c r="C26" s="975"/>
      <c r="D26" s="970"/>
    </row>
    <row r="27" spans="1:4" ht="11.25" customHeight="1" x14ac:dyDescent="0.15">
      <c r="A27" s="1197" t="s">
        <v>2468</v>
      </c>
      <c r="B27" s="998">
        <v>500</v>
      </c>
      <c r="C27" s="998">
        <v>500</v>
      </c>
      <c r="D27" s="999" t="s">
        <v>1511</v>
      </c>
    </row>
    <row r="28" spans="1:4" ht="11.25" customHeight="1" x14ac:dyDescent="0.15">
      <c r="A28" s="1198"/>
      <c r="B28" s="1001">
        <v>2250</v>
      </c>
      <c r="C28" s="1001">
        <v>2250</v>
      </c>
      <c r="D28" s="1002" t="s">
        <v>1766</v>
      </c>
    </row>
    <row r="29" spans="1:4" ht="11.25" customHeight="1" x14ac:dyDescent="0.15">
      <c r="A29" s="1198"/>
      <c r="B29" s="1001">
        <v>150</v>
      </c>
      <c r="C29" s="1001">
        <v>150</v>
      </c>
      <c r="D29" s="1002" t="s">
        <v>1761</v>
      </c>
    </row>
    <row r="30" spans="1:4" ht="11.25" customHeight="1" x14ac:dyDescent="0.15">
      <c r="A30" s="1198"/>
      <c r="B30" s="1001">
        <v>1578</v>
      </c>
      <c r="C30" s="1001">
        <v>1578</v>
      </c>
      <c r="D30" s="1002" t="s">
        <v>1124</v>
      </c>
    </row>
    <row r="31" spans="1:4" ht="11.25" customHeight="1" x14ac:dyDescent="0.15">
      <c r="A31" s="1198"/>
      <c r="B31" s="1001">
        <v>20699.689999999999</v>
      </c>
      <c r="C31" s="1001">
        <v>20699.691999999999</v>
      </c>
      <c r="D31" s="1002" t="s">
        <v>1759</v>
      </c>
    </row>
    <row r="32" spans="1:4" ht="11.25" customHeight="1" x14ac:dyDescent="0.15">
      <c r="A32" s="1198"/>
      <c r="B32" s="1001">
        <v>1377.31</v>
      </c>
      <c r="C32" s="1001">
        <v>1377.308</v>
      </c>
      <c r="D32" s="1002" t="s">
        <v>1760</v>
      </c>
    </row>
    <row r="33" spans="1:4" ht="11.25" customHeight="1" x14ac:dyDescent="0.15">
      <c r="A33" s="1198"/>
      <c r="B33" s="1001">
        <v>19500</v>
      </c>
      <c r="C33" s="1001">
        <v>12545.38859</v>
      </c>
      <c r="D33" s="1002" t="s">
        <v>3766</v>
      </c>
    </row>
    <row r="34" spans="1:4" ht="11.25" customHeight="1" x14ac:dyDescent="0.15">
      <c r="A34" s="1198"/>
      <c r="B34" s="1001">
        <v>2334</v>
      </c>
      <c r="C34" s="1001">
        <v>2334</v>
      </c>
      <c r="D34" s="1002" t="s">
        <v>1123</v>
      </c>
    </row>
    <row r="35" spans="1:4" ht="11.25" customHeight="1" x14ac:dyDescent="0.15">
      <c r="A35" s="1199"/>
      <c r="B35" s="1003">
        <v>48389</v>
      </c>
      <c r="C35" s="1003">
        <v>41434.388590000002</v>
      </c>
      <c r="D35" s="1004" t="s">
        <v>11</v>
      </c>
    </row>
    <row r="36" spans="1:4" ht="11.25" customHeight="1" x14ac:dyDescent="0.15">
      <c r="A36" s="1203" t="s">
        <v>2466</v>
      </c>
      <c r="B36" s="998">
        <v>25</v>
      </c>
      <c r="C36" s="998">
        <v>25</v>
      </c>
      <c r="D36" s="999" t="s">
        <v>1511</v>
      </c>
    </row>
    <row r="37" spans="1:4" ht="11.25" customHeight="1" x14ac:dyDescent="0.15">
      <c r="A37" s="1204"/>
      <c r="B37" s="1001">
        <v>6450</v>
      </c>
      <c r="C37" s="1001">
        <v>6450</v>
      </c>
      <c r="D37" s="1002" t="s">
        <v>3767</v>
      </c>
    </row>
    <row r="38" spans="1:4" ht="11.25" customHeight="1" x14ac:dyDescent="0.15">
      <c r="A38" s="1204"/>
      <c r="B38" s="1005">
        <v>2870</v>
      </c>
      <c r="C38" s="1005">
        <v>2870</v>
      </c>
      <c r="D38" s="1002" t="s">
        <v>1766</v>
      </c>
    </row>
    <row r="39" spans="1:4" ht="11.25" customHeight="1" x14ac:dyDescent="0.15">
      <c r="A39" s="1204"/>
      <c r="B39" s="1005">
        <v>160</v>
      </c>
      <c r="C39" s="1005">
        <v>160</v>
      </c>
      <c r="D39" s="1002" t="s">
        <v>1761</v>
      </c>
    </row>
    <row r="40" spans="1:4" ht="11.25" customHeight="1" x14ac:dyDescent="0.15">
      <c r="A40" s="1204"/>
      <c r="B40" s="1005">
        <v>180</v>
      </c>
      <c r="C40" s="1005">
        <v>180</v>
      </c>
      <c r="D40" s="1002" t="s">
        <v>1124</v>
      </c>
    </row>
    <row r="41" spans="1:4" ht="11.25" customHeight="1" x14ac:dyDescent="0.15">
      <c r="A41" s="1204"/>
      <c r="B41" s="1005">
        <v>35807.1</v>
      </c>
      <c r="C41" s="1005">
        <v>35807.101999999999</v>
      </c>
      <c r="D41" s="1002" t="s">
        <v>1759</v>
      </c>
    </row>
    <row r="42" spans="1:4" ht="11.25" customHeight="1" x14ac:dyDescent="0.15">
      <c r="A42" s="1204"/>
      <c r="B42" s="1005">
        <v>877.9</v>
      </c>
      <c r="C42" s="1005">
        <v>877.89800000000002</v>
      </c>
      <c r="D42" s="1002" t="s">
        <v>1760</v>
      </c>
    </row>
    <row r="43" spans="1:4" ht="11.25" customHeight="1" x14ac:dyDescent="0.15">
      <c r="A43" s="1204"/>
      <c r="B43" s="1005">
        <v>1250</v>
      </c>
      <c r="C43" s="1005">
        <v>1250</v>
      </c>
      <c r="D43" s="1002" t="s">
        <v>1765</v>
      </c>
    </row>
    <row r="44" spans="1:4" ht="11.25" customHeight="1" x14ac:dyDescent="0.15">
      <c r="A44" s="1204"/>
      <c r="B44" s="1005">
        <v>308</v>
      </c>
      <c r="C44" s="1005">
        <v>308</v>
      </c>
      <c r="D44" s="1002" t="s">
        <v>1123</v>
      </c>
    </row>
    <row r="45" spans="1:4" ht="11.25" customHeight="1" x14ac:dyDescent="0.15">
      <c r="A45" s="1204"/>
      <c r="B45" s="1005">
        <v>671</v>
      </c>
      <c r="C45" s="1005">
        <v>671</v>
      </c>
      <c r="D45" s="1002" t="s">
        <v>1509</v>
      </c>
    </row>
    <row r="46" spans="1:4" ht="11.25" customHeight="1" x14ac:dyDescent="0.15">
      <c r="A46" s="1205"/>
      <c r="B46" s="1006">
        <v>48599</v>
      </c>
      <c r="C46" s="1006">
        <v>48599</v>
      </c>
      <c r="D46" s="1004" t="s">
        <v>11</v>
      </c>
    </row>
    <row r="47" spans="1:4" ht="11.25" customHeight="1" x14ac:dyDescent="0.15">
      <c r="A47" s="1198" t="s">
        <v>2474</v>
      </c>
      <c r="B47" s="1005">
        <v>5000</v>
      </c>
      <c r="C47" s="1005">
        <v>1639.6357499999999</v>
      </c>
      <c r="D47" s="1002" t="s">
        <v>3768</v>
      </c>
    </row>
    <row r="48" spans="1:4" ht="11.25" customHeight="1" x14ac:dyDescent="0.15">
      <c r="A48" s="1198"/>
      <c r="B48" s="1001">
        <v>100</v>
      </c>
      <c r="C48" s="1001">
        <v>100</v>
      </c>
      <c r="D48" s="1002" t="s">
        <v>1763</v>
      </c>
    </row>
    <row r="49" spans="1:4" ht="11.25" customHeight="1" x14ac:dyDescent="0.15">
      <c r="A49" s="1198"/>
      <c r="B49" s="1001">
        <v>1336</v>
      </c>
      <c r="C49" s="1001">
        <v>1336</v>
      </c>
      <c r="D49" s="1002" t="s">
        <v>3769</v>
      </c>
    </row>
    <row r="50" spans="1:4" ht="11.25" customHeight="1" x14ac:dyDescent="0.15">
      <c r="A50" s="1198"/>
      <c r="B50" s="1001">
        <v>960</v>
      </c>
      <c r="C50" s="1001">
        <v>958.14099999999996</v>
      </c>
      <c r="D50" s="1002" t="s">
        <v>1766</v>
      </c>
    </row>
    <row r="51" spans="1:4" ht="11.25" customHeight="1" x14ac:dyDescent="0.15">
      <c r="A51" s="1198"/>
      <c r="B51" s="1001">
        <v>800</v>
      </c>
      <c r="C51" s="1001">
        <v>800</v>
      </c>
      <c r="D51" s="1002" t="s">
        <v>1764</v>
      </c>
    </row>
    <row r="52" spans="1:4" ht="11.25" customHeight="1" x14ac:dyDescent="0.15">
      <c r="A52" s="1198"/>
      <c r="B52" s="1001">
        <v>3849</v>
      </c>
      <c r="C52" s="1001">
        <v>3839.4959899999999</v>
      </c>
      <c r="D52" s="1002" t="s">
        <v>1124</v>
      </c>
    </row>
    <row r="53" spans="1:4" ht="11.25" customHeight="1" x14ac:dyDescent="0.15">
      <c r="A53" s="1198"/>
      <c r="B53" s="1001">
        <v>22479.69</v>
      </c>
      <c r="C53" s="1001">
        <v>22479.69</v>
      </c>
      <c r="D53" s="1002" t="s">
        <v>1759</v>
      </c>
    </row>
    <row r="54" spans="1:4" ht="11.25" customHeight="1" x14ac:dyDescent="0.15">
      <c r="A54" s="1198"/>
      <c r="B54" s="1001">
        <v>572.30999999999995</v>
      </c>
      <c r="C54" s="1001">
        <v>572.30999999999995</v>
      </c>
      <c r="D54" s="1002" t="s">
        <v>1760</v>
      </c>
    </row>
    <row r="55" spans="1:4" ht="11.25" customHeight="1" x14ac:dyDescent="0.15">
      <c r="A55" s="1198"/>
      <c r="B55" s="1001">
        <v>5500</v>
      </c>
      <c r="C55" s="1001">
        <v>5500</v>
      </c>
      <c r="D55" s="1002" t="s">
        <v>3770</v>
      </c>
    </row>
    <row r="56" spans="1:4" ht="11.25" customHeight="1" x14ac:dyDescent="0.15">
      <c r="A56" s="1198"/>
      <c r="B56" s="1001">
        <v>15</v>
      </c>
      <c r="C56" s="1001">
        <v>12.112</v>
      </c>
      <c r="D56" s="1002" t="s">
        <v>1134</v>
      </c>
    </row>
    <row r="57" spans="1:4" ht="11.25" customHeight="1" x14ac:dyDescent="0.15">
      <c r="A57" s="1198"/>
      <c r="B57" s="1001">
        <v>40612</v>
      </c>
      <c r="C57" s="1001">
        <v>37237.384740000001</v>
      </c>
      <c r="D57" s="1002" t="s">
        <v>11</v>
      </c>
    </row>
    <row r="58" spans="1:4" ht="11.25" customHeight="1" x14ac:dyDescent="0.15">
      <c r="A58" s="1197" t="s">
        <v>2478</v>
      </c>
      <c r="B58" s="998">
        <v>147</v>
      </c>
      <c r="C58" s="998">
        <v>147</v>
      </c>
      <c r="D58" s="999" t="s">
        <v>1511</v>
      </c>
    </row>
    <row r="59" spans="1:4" ht="11.25" customHeight="1" x14ac:dyDescent="0.15">
      <c r="A59" s="1198"/>
      <c r="B59" s="1001">
        <v>600</v>
      </c>
      <c r="C59" s="1001">
        <v>128.24754000000001</v>
      </c>
      <c r="D59" s="1002" t="s">
        <v>1807</v>
      </c>
    </row>
    <row r="60" spans="1:4" ht="11.25" customHeight="1" x14ac:dyDescent="0.15">
      <c r="A60" s="1198"/>
      <c r="B60" s="1001">
        <v>600</v>
      </c>
      <c r="C60" s="1001">
        <v>600</v>
      </c>
      <c r="D60" s="1002" t="s">
        <v>3771</v>
      </c>
    </row>
    <row r="61" spans="1:4" ht="11.25" customHeight="1" x14ac:dyDescent="0.15">
      <c r="A61" s="1198"/>
      <c r="B61" s="1001">
        <v>4778.95</v>
      </c>
      <c r="C61" s="1001">
        <v>4742.1520399999999</v>
      </c>
      <c r="D61" s="1002" t="s">
        <v>1766</v>
      </c>
    </row>
    <row r="62" spans="1:4" ht="11.25" customHeight="1" x14ac:dyDescent="0.15">
      <c r="A62" s="1198"/>
      <c r="B62" s="1001">
        <v>4960</v>
      </c>
      <c r="C62" s="1001">
        <v>4960</v>
      </c>
      <c r="D62" s="1002" t="s">
        <v>1124</v>
      </c>
    </row>
    <row r="63" spans="1:4" ht="11.25" customHeight="1" x14ac:dyDescent="0.15">
      <c r="A63" s="1198"/>
      <c r="B63" s="1001">
        <v>30832.58</v>
      </c>
      <c r="C63" s="1001">
        <v>30832.581999999999</v>
      </c>
      <c r="D63" s="1002" t="s">
        <v>1759</v>
      </c>
    </row>
    <row r="64" spans="1:4" ht="11.25" customHeight="1" x14ac:dyDescent="0.15">
      <c r="A64" s="1198"/>
      <c r="B64" s="1001">
        <v>1501.42</v>
      </c>
      <c r="C64" s="1001">
        <v>1501.4179999999999</v>
      </c>
      <c r="D64" s="1002" t="s">
        <v>1760</v>
      </c>
    </row>
    <row r="65" spans="1:4" ht="11.25" customHeight="1" x14ac:dyDescent="0.15">
      <c r="A65" s="1198"/>
      <c r="B65" s="1001">
        <v>623</v>
      </c>
      <c r="C65" s="1001">
        <v>623</v>
      </c>
      <c r="D65" s="1002" t="s">
        <v>1123</v>
      </c>
    </row>
    <row r="66" spans="1:4" ht="11.25" customHeight="1" x14ac:dyDescent="0.15">
      <c r="A66" s="1198"/>
      <c r="B66" s="1001">
        <v>15</v>
      </c>
      <c r="C66" s="1001">
        <v>15</v>
      </c>
      <c r="D66" s="1002" t="s">
        <v>1134</v>
      </c>
    </row>
    <row r="67" spans="1:4" ht="11.25" customHeight="1" x14ac:dyDescent="0.15">
      <c r="A67" s="1198"/>
      <c r="B67" s="1001">
        <v>3652.16</v>
      </c>
      <c r="C67" s="1001">
        <v>3652.1567200000004</v>
      </c>
      <c r="D67" s="1002" t="s">
        <v>3772</v>
      </c>
    </row>
    <row r="68" spans="1:4" ht="11.25" customHeight="1" x14ac:dyDescent="0.15">
      <c r="A68" s="1198"/>
      <c r="B68" s="1001">
        <v>9000</v>
      </c>
      <c r="C68" s="1001">
        <v>9000</v>
      </c>
      <c r="D68" s="1002" t="s">
        <v>3773</v>
      </c>
    </row>
    <row r="69" spans="1:4" ht="11.25" customHeight="1" x14ac:dyDescent="0.15">
      <c r="A69" s="1198"/>
      <c r="B69" s="1001">
        <v>4200</v>
      </c>
      <c r="C69" s="1001">
        <v>1499.1258799999998</v>
      </c>
      <c r="D69" s="1002" t="s">
        <v>3774</v>
      </c>
    </row>
    <row r="70" spans="1:4" ht="11.25" customHeight="1" x14ac:dyDescent="0.15">
      <c r="A70" s="1198"/>
      <c r="B70" s="1001">
        <v>2963</v>
      </c>
      <c r="C70" s="1001">
        <v>2909.2399799999998</v>
      </c>
      <c r="D70" s="1002" t="s">
        <v>3775</v>
      </c>
    </row>
    <row r="71" spans="1:4" ht="11.25" customHeight="1" x14ac:dyDescent="0.15">
      <c r="A71" s="1198"/>
      <c r="B71" s="1001">
        <v>1287.6600000000001</v>
      </c>
      <c r="C71" s="1001">
        <v>1287.6549499999999</v>
      </c>
      <c r="D71" s="1002" t="s">
        <v>3776</v>
      </c>
    </row>
    <row r="72" spans="1:4" ht="11.25" customHeight="1" x14ac:dyDescent="0.15">
      <c r="A72" s="1199"/>
      <c r="B72" s="1003">
        <v>65160.770000000004</v>
      </c>
      <c r="C72" s="1003">
        <v>61897.577109999991</v>
      </c>
      <c r="D72" s="1004" t="s">
        <v>11</v>
      </c>
    </row>
    <row r="73" spans="1:4" ht="11.25" customHeight="1" x14ac:dyDescent="0.15">
      <c r="A73" s="1198" t="s">
        <v>2472</v>
      </c>
      <c r="B73" s="1001">
        <v>42</v>
      </c>
      <c r="C73" s="1001">
        <v>42</v>
      </c>
      <c r="D73" s="1002" t="s">
        <v>1511</v>
      </c>
    </row>
    <row r="74" spans="1:4" ht="11.25" customHeight="1" x14ac:dyDescent="0.15">
      <c r="A74" s="1198"/>
      <c r="B74" s="1001">
        <v>6318.58</v>
      </c>
      <c r="C74" s="1001">
        <v>6318.58</v>
      </c>
      <c r="D74" s="1002" t="s">
        <v>1766</v>
      </c>
    </row>
    <row r="75" spans="1:4" ht="11.25" customHeight="1" x14ac:dyDescent="0.15">
      <c r="A75" s="1198"/>
      <c r="B75" s="1001">
        <v>100</v>
      </c>
      <c r="C75" s="1001">
        <v>100</v>
      </c>
      <c r="D75" s="1002" t="s">
        <v>1761</v>
      </c>
    </row>
    <row r="76" spans="1:4" ht="11.25" customHeight="1" x14ac:dyDescent="0.15">
      <c r="A76" s="1198"/>
      <c r="B76" s="1001">
        <v>223</v>
      </c>
      <c r="C76" s="1001">
        <v>223</v>
      </c>
      <c r="D76" s="1002" t="s">
        <v>1124</v>
      </c>
    </row>
    <row r="77" spans="1:4" ht="11.25" customHeight="1" x14ac:dyDescent="0.15">
      <c r="A77" s="1198"/>
      <c r="B77" s="1001">
        <v>26816.74</v>
      </c>
      <c r="C77" s="1001">
        <v>26816.74</v>
      </c>
      <c r="D77" s="1002" t="s">
        <v>1759</v>
      </c>
    </row>
    <row r="78" spans="1:4" ht="11.25" customHeight="1" x14ac:dyDescent="0.15">
      <c r="A78" s="1198"/>
      <c r="B78" s="1001">
        <v>3228.26</v>
      </c>
      <c r="C78" s="1001">
        <v>3228.26</v>
      </c>
      <c r="D78" s="1002" t="s">
        <v>1760</v>
      </c>
    </row>
    <row r="79" spans="1:4" ht="11.25" customHeight="1" x14ac:dyDescent="0.15">
      <c r="A79" s="1198"/>
      <c r="B79" s="1001">
        <v>3411.67</v>
      </c>
      <c r="C79" s="1001">
        <v>3411.67</v>
      </c>
      <c r="D79" s="1002" t="s">
        <v>3777</v>
      </c>
    </row>
    <row r="80" spans="1:4" ht="11.25" customHeight="1" x14ac:dyDescent="0.15">
      <c r="A80" s="1198"/>
      <c r="B80" s="1001">
        <v>3902.27</v>
      </c>
      <c r="C80" s="1001">
        <v>1427.9179599999998</v>
      </c>
      <c r="D80" s="1002" t="s">
        <v>3778</v>
      </c>
    </row>
    <row r="81" spans="1:4" ht="11.25" customHeight="1" x14ac:dyDescent="0.15">
      <c r="A81" s="1198"/>
      <c r="B81" s="1001">
        <v>44042.52</v>
      </c>
      <c r="C81" s="1001">
        <v>41568.167959999999</v>
      </c>
      <c r="D81" s="1002" t="s">
        <v>11</v>
      </c>
    </row>
    <row r="82" spans="1:4" ht="11.25" customHeight="1" x14ac:dyDescent="0.15">
      <c r="A82" s="1197" t="s">
        <v>2476</v>
      </c>
      <c r="B82" s="998">
        <v>200</v>
      </c>
      <c r="C82" s="998">
        <v>200</v>
      </c>
      <c r="D82" s="999" t="s">
        <v>1902</v>
      </c>
    </row>
    <row r="83" spans="1:4" ht="11.25" customHeight="1" x14ac:dyDescent="0.15">
      <c r="A83" s="1198"/>
      <c r="B83" s="1001">
        <v>100</v>
      </c>
      <c r="C83" s="1001">
        <v>100</v>
      </c>
      <c r="D83" s="1002" t="s">
        <v>1902</v>
      </c>
    </row>
    <row r="84" spans="1:4" ht="11.25" customHeight="1" x14ac:dyDescent="0.15">
      <c r="A84" s="1198"/>
      <c r="B84" s="1001">
        <v>5000</v>
      </c>
      <c r="C84" s="1001">
        <v>1742.12239</v>
      </c>
      <c r="D84" s="1002" t="s">
        <v>3779</v>
      </c>
    </row>
    <row r="85" spans="1:4" ht="11.25" customHeight="1" x14ac:dyDescent="0.15">
      <c r="A85" s="1198"/>
      <c r="B85" s="1001">
        <v>4000</v>
      </c>
      <c r="C85" s="1001">
        <v>1082.9692</v>
      </c>
      <c r="D85" s="1002" t="s">
        <v>3780</v>
      </c>
    </row>
    <row r="86" spans="1:4" ht="11.25" customHeight="1" x14ac:dyDescent="0.15">
      <c r="A86" s="1198"/>
      <c r="B86" s="1001">
        <v>2000</v>
      </c>
      <c r="C86" s="1001">
        <v>2000</v>
      </c>
      <c r="D86" s="1002" t="s">
        <v>3781</v>
      </c>
    </row>
    <row r="87" spans="1:4" ht="11.25" customHeight="1" x14ac:dyDescent="0.15">
      <c r="A87" s="1198"/>
      <c r="B87" s="1001">
        <v>1680</v>
      </c>
      <c r="C87" s="1001">
        <v>1680</v>
      </c>
      <c r="D87" s="1002" t="s">
        <v>1766</v>
      </c>
    </row>
    <row r="88" spans="1:4" ht="11.25" customHeight="1" x14ac:dyDescent="0.15">
      <c r="A88" s="1198"/>
      <c r="B88" s="1001">
        <v>2190</v>
      </c>
      <c r="C88" s="1001">
        <v>2190</v>
      </c>
      <c r="D88" s="1002" t="s">
        <v>1124</v>
      </c>
    </row>
    <row r="89" spans="1:4" ht="11.25" customHeight="1" x14ac:dyDescent="0.15">
      <c r="A89" s="1198"/>
      <c r="B89" s="1001">
        <v>63</v>
      </c>
      <c r="C89" s="1001">
        <v>63</v>
      </c>
      <c r="D89" s="1007" t="s">
        <v>3782</v>
      </c>
    </row>
    <row r="90" spans="1:4" ht="11.25" customHeight="1" x14ac:dyDescent="0.15">
      <c r="A90" s="1198"/>
      <c r="B90" s="1001">
        <v>16913.439999999999</v>
      </c>
      <c r="C90" s="1001">
        <v>16913.444</v>
      </c>
      <c r="D90" s="1002" t="s">
        <v>1759</v>
      </c>
    </row>
    <row r="91" spans="1:4" ht="11.25" customHeight="1" x14ac:dyDescent="0.15">
      <c r="A91" s="1198"/>
      <c r="B91" s="1001">
        <v>1504.56</v>
      </c>
      <c r="C91" s="1001">
        <v>1504.556</v>
      </c>
      <c r="D91" s="1002" t="s">
        <v>1760</v>
      </c>
    </row>
    <row r="92" spans="1:4" ht="11.25" customHeight="1" x14ac:dyDescent="0.15">
      <c r="A92" s="1198"/>
      <c r="B92" s="1001">
        <v>2463</v>
      </c>
      <c r="C92" s="1001">
        <v>2463</v>
      </c>
      <c r="D92" s="1002" t="s">
        <v>1123</v>
      </c>
    </row>
    <row r="93" spans="1:4" ht="11.25" customHeight="1" x14ac:dyDescent="0.15">
      <c r="A93" s="1198"/>
      <c r="B93" s="1001">
        <v>15</v>
      </c>
      <c r="C93" s="1001">
        <v>15</v>
      </c>
      <c r="D93" s="1002" t="s">
        <v>1134</v>
      </c>
    </row>
    <row r="94" spans="1:4" ht="11.25" customHeight="1" x14ac:dyDescent="0.15">
      <c r="A94" s="1199"/>
      <c r="B94" s="1003">
        <v>36129</v>
      </c>
      <c r="C94" s="1003">
        <v>29954.09159</v>
      </c>
      <c r="D94" s="1004" t="s">
        <v>11</v>
      </c>
    </row>
    <row r="95" spans="1:4" ht="11.25" customHeight="1" x14ac:dyDescent="0.15">
      <c r="A95" s="1198" t="s">
        <v>2470</v>
      </c>
      <c r="B95" s="1001">
        <v>400</v>
      </c>
      <c r="C95" s="1001">
        <v>400</v>
      </c>
      <c r="D95" s="1002" t="s">
        <v>1763</v>
      </c>
    </row>
    <row r="96" spans="1:4" ht="11.25" customHeight="1" x14ac:dyDescent="0.15">
      <c r="A96" s="1198"/>
      <c r="B96" s="1001">
        <v>5030</v>
      </c>
      <c r="C96" s="1001">
        <v>5030</v>
      </c>
      <c r="D96" s="1002" t="s">
        <v>1766</v>
      </c>
    </row>
    <row r="97" spans="1:4" ht="11.25" customHeight="1" x14ac:dyDescent="0.15">
      <c r="A97" s="1198"/>
      <c r="B97" s="1001">
        <v>4400</v>
      </c>
      <c r="C97" s="1001">
        <v>4400</v>
      </c>
      <c r="D97" s="1002" t="s">
        <v>1514</v>
      </c>
    </row>
    <row r="98" spans="1:4" ht="11.25" customHeight="1" x14ac:dyDescent="0.15">
      <c r="A98" s="1198"/>
      <c r="B98" s="1001">
        <v>54455.31</v>
      </c>
      <c r="C98" s="1001">
        <v>54455.311999999998</v>
      </c>
      <c r="D98" s="1002" t="s">
        <v>1759</v>
      </c>
    </row>
    <row r="99" spans="1:4" ht="11.25" customHeight="1" x14ac:dyDescent="0.15">
      <c r="A99" s="1198"/>
      <c r="B99" s="1001">
        <v>2055.69</v>
      </c>
      <c r="C99" s="1001">
        <v>2055.6880000000001</v>
      </c>
      <c r="D99" s="1002" t="s">
        <v>1760</v>
      </c>
    </row>
    <row r="100" spans="1:4" ht="11.25" customHeight="1" x14ac:dyDescent="0.15">
      <c r="A100" s="1198"/>
      <c r="B100" s="1001">
        <v>15</v>
      </c>
      <c r="C100" s="1001">
        <v>15</v>
      </c>
      <c r="D100" s="1002" t="s">
        <v>1134</v>
      </c>
    </row>
    <row r="101" spans="1:4" ht="11.25" customHeight="1" x14ac:dyDescent="0.15">
      <c r="A101" s="1198"/>
      <c r="B101" s="1001">
        <v>66356</v>
      </c>
      <c r="C101" s="1001">
        <v>66356</v>
      </c>
      <c r="D101" s="1002" t="s">
        <v>11</v>
      </c>
    </row>
    <row r="102" spans="1:4" s="978" customFormat="1" ht="23.25" customHeight="1" x14ac:dyDescent="0.2">
      <c r="A102" s="976" t="s">
        <v>5449</v>
      </c>
      <c r="B102" s="972">
        <v>349288.29</v>
      </c>
      <c r="C102" s="972">
        <v>327046.60999000003</v>
      </c>
      <c r="D102" s="977"/>
    </row>
    <row r="103" spans="1:4" s="962" customFormat="1" ht="24.75" customHeight="1" x14ac:dyDescent="0.15">
      <c r="A103" s="968" t="s">
        <v>5450</v>
      </c>
      <c r="B103" s="979"/>
      <c r="C103" s="979"/>
      <c r="D103" s="980"/>
    </row>
    <row r="104" spans="1:4" ht="11.25" customHeight="1" x14ac:dyDescent="0.15">
      <c r="A104" s="1197" t="s">
        <v>3783</v>
      </c>
      <c r="B104" s="998">
        <v>35769</v>
      </c>
      <c r="C104" s="998">
        <v>35769</v>
      </c>
      <c r="D104" s="999" t="s">
        <v>1947</v>
      </c>
    </row>
    <row r="105" spans="1:4" ht="11.25" customHeight="1" x14ac:dyDescent="0.15">
      <c r="A105" s="1198"/>
      <c r="B105" s="1001">
        <v>400</v>
      </c>
      <c r="C105" s="1001">
        <v>400</v>
      </c>
      <c r="D105" s="1002" t="s">
        <v>1154</v>
      </c>
    </row>
    <row r="106" spans="1:4" ht="11.25" customHeight="1" x14ac:dyDescent="0.15">
      <c r="A106" s="1198"/>
      <c r="B106" s="1001">
        <v>700</v>
      </c>
      <c r="C106" s="1001">
        <v>0</v>
      </c>
      <c r="D106" s="1002" t="s">
        <v>3784</v>
      </c>
    </row>
    <row r="107" spans="1:4" ht="11.25" customHeight="1" x14ac:dyDescent="0.15">
      <c r="A107" s="1198"/>
      <c r="B107" s="1001">
        <v>480</v>
      </c>
      <c r="C107" s="1001">
        <v>480</v>
      </c>
      <c r="D107" s="1002" t="s">
        <v>1945</v>
      </c>
    </row>
    <row r="108" spans="1:4" ht="11.25" customHeight="1" x14ac:dyDescent="0.15">
      <c r="A108" s="1198"/>
      <c r="B108" s="1001">
        <v>8940</v>
      </c>
      <c r="C108" s="1001">
        <v>8760</v>
      </c>
      <c r="D108" s="1002" t="s">
        <v>1939</v>
      </c>
    </row>
    <row r="109" spans="1:4" ht="11.25" customHeight="1" x14ac:dyDescent="0.15">
      <c r="A109" s="1198"/>
      <c r="B109" s="1001">
        <v>760</v>
      </c>
      <c r="C109" s="1001">
        <v>760</v>
      </c>
      <c r="D109" s="1002" t="s">
        <v>3785</v>
      </c>
    </row>
    <row r="110" spans="1:4" ht="11.25" customHeight="1" x14ac:dyDescent="0.15">
      <c r="A110" s="1199"/>
      <c r="B110" s="1003">
        <v>47049</v>
      </c>
      <c r="C110" s="1003">
        <v>46169</v>
      </c>
      <c r="D110" s="1004" t="s">
        <v>11</v>
      </c>
    </row>
    <row r="111" spans="1:4" ht="11.25" customHeight="1" x14ac:dyDescent="0.15">
      <c r="A111" s="1198" t="s">
        <v>3786</v>
      </c>
      <c r="B111" s="1001">
        <v>7022</v>
      </c>
      <c r="C111" s="1001">
        <v>7022</v>
      </c>
      <c r="D111" s="1002" t="s">
        <v>1947</v>
      </c>
    </row>
    <row r="112" spans="1:4" ht="11.25" customHeight="1" x14ac:dyDescent="0.15">
      <c r="A112" s="1198"/>
      <c r="B112" s="1001">
        <v>1636.9099999999999</v>
      </c>
      <c r="C112" s="1001">
        <v>1636.9</v>
      </c>
      <c r="D112" s="1002" t="s">
        <v>1346</v>
      </c>
    </row>
    <row r="113" spans="1:4" ht="11.25" customHeight="1" x14ac:dyDescent="0.15">
      <c r="A113" s="1198"/>
      <c r="B113" s="1001">
        <v>6650</v>
      </c>
      <c r="C113" s="1001">
        <v>6650</v>
      </c>
      <c r="D113" s="1002" t="s">
        <v>3787</v>
      </c>
    </row>
    <row r="114" spans="1:4" ht="11.25" customHeight="1" x14ac:dyDescent="0.15">
      <c r="A114" s="1198"/>
      <c r="B114" s="1001">
        <v>4300</v>
      </c>
      <c r="C114" s="1001">
        <v>4300</v>
      </c>
      <c r="D114" s="1002" t="s">
        <v>1939</v>
      </c>
    </row>
    <row r="115" spans="1:4" ht="11.25" customHeight="1" x14ac:dyDescent="0.15">
      <c r="A115" s="1198"/>
      <c r="B115" s="1001">
        <v>100</v>
      </c>
      <c r="C115" s="1001">
        <v>100</v>
      </c>
      <c r="D115" s="1002" t="s">
        <v>3785</v>
      </c>
    </row>
    <row r="116" spans="1:4" ht="11.25" customHeight="1" x14ac:dyDescent="0.15">
      <c r="A116" s="1198"/>
      <c r="B116" s="1001">
        <v>19708.91</v>
      </c>
      <c r="C116" s="1001">
        <v>19708.900000000001</v>
      </c>
      <c r="D116" s="1002" t="s">
        <v>11</v>
      </c>
    </row>
    <row r="117" spans="1:4" ht="11.25" customHeight="1" x14ac:dyDescent="0.15">
      <c r="A117" s="1197" t="s">
        <v>3788</v>
      </c>
      <c r="B117" s="998">
        <v>60</v>
      </c>
      <c r="C117" s="998">
        <v>60</v>
      </c>
      <c r="D117" s="999" t="s">
        <v>1945</v>
      </c>
    </row>
    <row r="118" spans="1:4" ht="11.25" customHeight="1" x14ac:dyDescent="0.15">
      <c r="A118" s="1198"/>
      <c r="B118" s="1001">
        <v>530.87</v>
      </c>
      <c r="C118" s="1001">
        <v>506.70877999999999</v>
      </c>
      <c r="D118" s="1002" t="s">
        <v>1500</v>
      </c>
    </row>
    <row r="119" spans="1:4" ht="11.25" customHeight="1" x14ac:dyDescent="0.15">
      <c r="A119" s="1198"/>
      <c r="B119" s="1001">
        <v>45000</v>
      </c>
      <c r="C119" s="1001">
        <v>45000</v>
      </c>
      <c r="D119" s="1002" t="s">
        <v>1939</v>
      </c>
    </row>
    <row r="120" spans="1:4" ht="11.25" customHeight="1" x14ac:dyDescent="0.15">
      <c r="A120" s="1198"/>
      <c r="B120" s="1001">
        <v>4658.72</v>
      </c>
      <c r="C120" s="1001">
        <v>3875.2420000000002</v>
      </c>
      <c r="D120" s="1002" t="s">
        <v>1476</v>
      </c>
    </row>
    <row r="121" spans="1:4" ht="11.25" customHeight="1" x14ac:dyDescent="0.15">
      <c r="A121" s="1199"/>
      <c r="B121" s="1003">
        <v>50249.590000000004</v>
      </c>
      <c r="C121" s="1003">
        <v>49441.950779999999</v>
      </c>
      <c r="D121" s="1004" t="s">
        <v>11</v>
      </c>
    </row>
    <row r="122" spans="1:4" ht="11.25" customHeight="1" x14ac:dyDescent="0.15">
      <c r="A122" s="1198" t="s">
        <v>2509</v>
      </c>
      <c r="B122" s="1001">
        <v>12600</v>
      </c>
      <c r="C122" s="1001">
        <v>12600</v>
      </c>
      <c r="D122" s="1002" t="s">
        <v>1939</v>
      </c>
    </row>
    <row r="123" spans="1:4" ht="11.25" customHeight="1" x14ac:dyDescent="0.15">
      <c r="A123" s="1198"/>
      <c r="B123" s="1001">
        <v>2848.5</v>
      </c>
      <c r="C123" s="1001">
        <v>1696.62</v>
      </c>
      <c r="D123" s="1002" t="s">
        <v>1476</v>
      </c>
    </row>
    <row r="124" spans="1:4" ht="11.25" customHeight="1" x14ac:dyDescent="0.15">
      <c r="A124" s="1198"/>
      <c r="B124" s="1001">
        <v>15448.5</v>
      </c>
      <c r="C124" s="1001">
        <v>14296.619999999999</v>
      </c>
      <c r="D124" s="1002" t="s">
        <v>11</v>
      </c>
    </row>
    <row r="125" spans="1:4" ht="11.25" customHeight="1" x14ac:dyDescent="0.15">
      <c r="A125" s="1197" t="s">
        <v>3789</v>
      </c>
      <c r="B125" s="998">
        <v>27152</v>
      </c>
      <c r="C125" s="998">
        <v>27152</v>
      </c>
      <c r="D125" s="999" t="s">
        <v>1947</v>
      </c>
    </row>
    <row r="126" spans="1:4" ht="11.25" customHeight="1" x14ac:dyDescent="0.15">
      <c r="A126" s="1198"/>
      <c r="B126" s="1001">
        <v>3000</v>
      </c>
      <c r="C126" s="1001">
        <v>0</v>
      </c>
      <c r="D126" s="1002" t="s">
        <v>3790</v>
      </c>
    </row>
    <row r="127" spans="1:4" ht="11.25" customHeight="1" x14ac:dyDescent="0.15">
      <c r="A127" s="1198"/>
      <c r="B127" s="1001">
        <v>1900</v>
      </c>
      <c r="C127" s="1001">
        <v>1900</v>
      </c>
      <c r="D127" s="1002" t="s">
        <v>3791</v>
      </c>
    </row>
    <row r="128" spans="1:4" ht="11.25" customHeight="1" x14ac:dyDescent="0.15">
      <c r="A128" s="1198"/>
      <c r="B128" s="1001">
        <v>70</v>
      </c>
      <c r="C128" s="1001">
        <v>70</v>
      </c>
      <c r="D128" s="1002" t="s">
        <v>2380</v>
      </c>
    </row>
    <row r="129" spans="1:4" ht="11.25" customHeight="1" x14ac:dyDescent="0.15">
      <c r="A129" s="1198"/>
      <c r="B129" s="1001">
        <v>1100</v>
      </c>
      <c r="C129" s="1001">
        <v>1100</v>
      </c>
      <c r="D129" s="1002" t="s">
        <v>1152</v>
      </c>
    </row>
    <row r="130" spans="1:4" ht="11.25" customHeight="1" x14ac:dyDescent="0.15">
      <c r="A130" s="1198"/>
      <c r="B130" s="1001">
        <v>2600</v>
      </c>
      <c r="C130" s="1001">
        <v>2000</v>
      </c>
      <c r="D130" s="1002" t="s">
        <v>1939</v>
      </c>
    </row>
    <row r="131" spans="1:4" ht="11.25" customHeight="1" x14ac:dyDescent="0.15">
      <c r="A131" s="1198"/>
      <c r="B131" s="1001">
        <v>1100</v>
      </c>
      <c r="C131" s="1001">
        <v>1100</v>
      </c>
      <c r="D131" s="1002" t="s">
        <v>3785</v>
      </c>
    </row>
    <row r="132" spans="1:4" ht="11.25" customHeight="1" x14ac:dyDescent="0.15">
      <c r="A132" s="1199"/>
      <c r="B132" s="1003">
        <v>36922</v>
      </c>
      <c r="C132" s="1003">
        <v>33322</v>
      </c>
      <c r="D132" s="1004" t="s">
        <v>11</v>
      </c>
    </row>
    <row r="133" spans="1:4" ht="11.25" customHeight="1" x14ac:dyDescent="0.15">
      <c r="A133" s="1198" t="s">
        <v>3792</v>
      </c>
      <c r="B133" s="1001">
        <v>25292</v>
      </c>
      <c r="C133" s="1001">
        <v>25292</v>
      </c>
      <c r="D133" s="1002" t="s">
        <v>1947</v>
      </c>
    </row>
    <row r="134" spans="1:4" ht="11.25" customHeight="1" x14ac:dyDescent="0.15">
      <c r="A134" s="1198"/>
      <c r="B134" s="1001">
        <v>400</v>
      </c>
      <c r="C134" s="1001">
        <v>400</v>
      </c>
      <c r="D134" s="1002" t="s">
        <v>1154</v>
      </c>
    </row>
    <row r="135" spans="1:4" ht="11.25" customHeight="1" x14ac:dyDescent="0.15">
      <c r="A135" s="1198"/>
      <c r="B135" s="1001">
        <v>4900</v>
      </c>
      <c r="C135" s="1001">
        <v>4780</v>
      </c>
      <c r="D135" s="1002" t="s">
        <v>1939</v>
      </c>
    </row>
    <row r="136" spans="1:4" ht="11.25" customHeight="1" x14ac:dyDescent="0.15">
      <c r="A136" s="1198"/>
      <c r="B136" s="1001">
        <v>2100</v>
      </c>
      <c r="C136" s="1001">
        <v>2100</v>
      </c>
      <c r="D136" s="1002" t="s">
        <v>3785</v>
      </c>
    </row>
    <row r="137" spans="1:4" ht="11.25" customHeight="1" x14ac:dyDescent="0.15">
      <c r="A137" s="1198"/>
      <c r="B137" s="1001">
        <v>32692</v>
      </c>
      <c r="C137" s="1001">
        <v>32572</v>
      </c>
      <c r="D137" s="1002" t="s">
        <v>11</v>
      </c>
    </row>
    <row r="138" spans="1:4" ht="11.25" customHeight="1" x14ac:dyDescent="0.15">
      <c r="A138" s="1197" t="s">
        <v>3793</v>
      </c>
      <c r="B138" s="998">
        <v>32555</v>
      </c>
      <c r="C138" s="998">
        <v>32555</v>
      </c>
      <c r="D138" s="999" t="s">
        <v>1947</v>
      </c>
    </row>
    <row r="139" spans="1:4" ht="11.25" customHeight="1" x14ac:dyDescent="0.15">
      <c r="A139" s="1198"/>
      <c r="B139" s="1001">
        <v>1464.27</v>
      </c>
      <c r="C139" s="1001">
        <v>1464.2650000000001</v>
      </c>
      <c r="D139" s="1002" t="s">
        <v>3794</v>
      </c>
    </row>
    <row r="140" spans="1:4" ht="11.25" customHeight="1" x14ac:dyDescent="0.15">
      <c r="A140" s="1198"/>
      <c r="B140" s="1001">
        <v>3300</v>
      </c>
      <c r="C140" s="1001">
        <v>3300</v>
      </c>
      <c r="D140" s="1002" t="s">
        <v>1939</v>
      </c>
    </row>
    <row r="141" spans="1:4" ht="11.25" customHeight="1" x14ac:dyDescent="0.15">
      <c r="A141" s="1198"/>
      <c r="B141" s="1001">
        <v>1800</v>
      </c>
      <c r="C141" s="1001">
        <v>1800</v>
      </c>
      <c r="D141" s="1002" t="s">
        <v>3785</v>
      </c>
    </row>
    <row r="142" spans="1:4" ht="11.25" customHeight="1" x14ac:dyDescent="0.15">
      <c r="A142" s="1199"/>
      <c r="B142" s="1003">
        <v>39119.269999999997</v>
      </c>
      <c r="C142" s="1003">
        <v>39119.264999999999</v>
      </c>
      <c r="D142" s="1004" t="s">
        <v>11</v>
      </c>
    </row>
    <row r="143" spans="1:4" ht="11.25" customHeight="1" x14ac:dyDescent="0.15">
      <c r="A143" s="1198" t="s">
        <v>3795</v>
      </c>
      <c r="B143" s="1001">
        <v>12427</v>
      </c>
      <c r="C143" s="1001">
        <v>12427</v>
      </c>
      <c r="D143" s="1002" t="s">
        <v>1947</v>
      </c>
    </row>
    <row r="144" spans="1:4" ht="11.25" customHeight="1" x14ac:dyDescent="0.15">
      <c r="A144" s="1198"/>
      <c r="B144" s="1001">
        <v>400</v>
      </c>
      <c r="C144" s="1001">
        <v>400</v>
      </c>
      <c r="D144" s="1002" t="s">
        <v>1939</v>
      </c>
    </row>
    <row r="145" spans="1:4" ht="11.25" customHeight="1" x14ac:dyDescent="0.15">
      <c r="A145" s="1198"/>
      <c r="B145" s="1001">
        <v>1100</v>
      </c>
      <c r="C145" s="1001">
        <v>1100</v>
      </c>
      <c r="D145" s="1002" t="s">
        <v>3785</v>
      </c>
    </row>
    <row r="146" spans="1:4" ht="11.25" customHeight="1" x14ac:dyDescent="0.15">
      <c r="A146" s="1198"/>
      <c r="B146" s="1001">
        <v>1740</v>
      </c>
      <c r="C146" s="1001">
        <v>0</v>
      </c>
      <c r="D146" s="1002" t="s">
        <v>3796</v>
      </c>
    </row>
    <row r="147" spans="1:4" ht="11.25" customHeight="1" x14ac:dyDescent="0.15">
      <c r="A147" s="1198"/>
      <c r="B147" s="1001">
        <v>15667</v>
      </c>
      <c r="C147" s="1001">
        <v>13927</v>
      </c>
      <c r="D147" s="1002" t="s">
        <v>11</v>
      </c>
    </row>
    <row r="148" spans="1:4" ht="11.25" customHeight="1" x14ac:dyDescent="0.15">
      <c r="A148" s="1197" t="s">
        <v>3797</v>
      </c>
      <c r="B148" s="998">
        <v>22115</v>
      </c>
      <c r="C148" s="998">
        <v>22115</v>
      </c>
      <c r="D148" s="999" t="s">
        <v>1947</v>
      </c>
    </row>
    <row r="149" spans="1:4" ht="11.25" customHeight="1" x14ac:dyDescent="0.15">
      <c r="A149" s="1198"/>
      <c r="B149" s="1001">
        <v>1776.8</v>
      </c>
      <c r="C149" s="1001">
        <v>1776.8</v>
      </c>
      <c r="D149" s="1002" t="s">
        <v>1346</v>
      </c>
    </row>
    <row r="150" spans="1:4" ht="11.25" customHeight="1" x14ac:dyDescent="0.15">
      <c r="A150" s="1198"/>
      <c r="B150" s="1001">
        <v>6950</v>
      </c>
      <c r="C150" s="1001">
        <v>6950</v>
      </c>
      <c r="D150" s="1002" t="s">
        <v>1939</v>
      </c>
    </row>
    <row r="151" spans="1:4" ht="11.25" customHeight="1" x14ac:dyDescent="0.15">
      <c r="A151" s="1198"/>
      <c r="B151" s="1001">
        <v>1150</v>
      </c>
      <c r="C151" s="1001">
        <v>1150</v>
      </c>
      <c r="D151" s="1002" t="s">
        <v>3785</v>
      </c>
    </row>
    <row r="152" spans="1:4" ht="11.25" customHeight="1" x14ac:dyDescent="0.15">
      <c r="A152" s="1198"/>
      <c r="B152" s="1001">
        <v>4500</v>
      </c>
      <c r="C152" s="1001">
        <v>0</v>
      </c>
      <c r="D152" s="1002" t="s">
        <v>3798</v>
      </c>
    </row>
    <row r="153" spans="1:4" ht="11.25" customHeight="1" x14ac:dyDescent="0.15">
      <c r="A153" s="1198"/>
      <c r="B153" s="1001">
        <v>600</v>
      </c>
      <c r="C153" s="1001">
        <v>600</v>
      </c>
      <c r="D153" s="1002" t="s">
        <v>3799</v>
      </c>
    </row>
    <row r="154" spans="1:4" ht="11.25" customHeight="1" x14ac:dyDescent="0.15">
      <c r="A154" s="1199"/>
      <c r="B154" s="1003">
        <v>37091.800000000003</v>
      </c>
      <c r="C154" s="1003">
        <v>32591.8</v>
      </c>
      <c r="D154" s="1004" t="s">
        <v>11</v>
      </c>
    </row>
    <row r="155" spans="1:4" ht="11.25" customHeight="1" x14ac:dyDescent="0.15">
      <c r="A155" s="1198" t="s">
        <v>3800</v>
      </c>
      <c r="B155" s="1001">
        <v>10500</v>
      </c>
      <c r="C155" s="1001">
        <v>10500</v>
      </c>
      <c r="D155" s="1002" t="s">
        <v>1947</v>
      </c>
    </row>
    <row r="156" spans="1:4" ht="11.25" customHeight="1" x14ac:dyDescent="0.15">
      <c r="A156" s="1198"/>
      <c r="B156" s="1001">
        <v>360</v>
      </c>
      <c r="C156" s="1001">
        <v>304.58200000000005</v>
      </c>
      <c r="D156" s="1002" t="s">
        <v>1355</v>
      </c>
    </row>
    <row r="157" spans="1:4" ht="11.25" customHeight="1" x14ac:dyDescent="0.15">
      <c r="A157" s="1198"/>
      <c r="B157" s="1001">
        <v>2456.71</v>
      </c>
      <c r="C157" s="1001">
        <v>2456.7000000000003</v>
      </c>
      <c r="D157" s="1002" t="s">
        <v>1346</v>
      </c>
    </row>
    <row r="158" spans="1:4" ht="11.25" customHeight="1" x14ac:dyDescent="0.15">
      <c r="A158" s="1198"/>
      <c r="B158" s="1001">
        <v>3700</v>
      </c>
      <c r="C158" s="1001">
        <v>3700</v>
      </c>
      <c r="D158" s="1002" t="s">
        <v>1939</v>
      </c>
    </row>
    <row r="159" spans="1:4" ht="11.25" customHeight="1" x14ac:dyDescent="0.15">
      <c r="A159" s="1198"/>
      <c r="B159" s="1001">
        <v>300</v>
      </c>
      <c r="C159" s="1001">
        <v>300</v>
      </c>
      <c r="D159" s="1002" t="s">
        <v>3785</v>
      </c>
    </row>
    <row r="160" spans="1:4" ht="11.25" customHeight="1" x14ac:dyDescent="0.15">
      <c r="A160" s="1198"/>
      <c r="B160" s="1001">
        <v>17316.71</v>
      </c>
      <c r="C160" s="1001">
        <v>17261.281999999999</v>
      </c>
      <c r="D160" s="1002" t="s">
        <v>11</v>
      </c>
    </row>
    <row r="161" spans="1:4" ht="11.25" customHeight="1" x14ac:dyDescent="0.15">
      <c r="A161" s="1197" t="s">
        <v>3801</v>
      </c>
      <c r="B161" s="998">
        <v>15603</v>
      </c>
      <c r="C161" s="998">
        <v>15603</v>
      </c>
      <c r="D161" s="999" t="s">
        <v>1947</v>
      </c>
    </row>
    <row r="162" spans="1:4" ht="11.25" customHeight="1" x14ac:dyDescent="0.15">
      <c r="A162" s="1198"/>
      <c r="B162" s="1001">
        <v>1300</v>
      </c>
      <c r="C162" s="1001">
        <v>1300</v>
      </c>
      <c r="D162" s="1002" t="s">
        <v>1152</v>
      </c>
    </row>
    <row r="163" spans="1:4" ht="11.25" customHeight="1" x14ac:dyDescent="0.15">
      <c r="A163" s="1198"/>
      <c r="B163" s="1001">
        <v>1000</v>
      </c>
      <c r="C163" s="1001">
        <v>120</v>
      </c>
      <c r="D163" s="1002" t="s">
        <v>1939</v>
      </c>
    </row>
    <row r="164" spans="1:4" ht="11.25" customHeight="1" x14ac:dyDescent="0.15">
      <c r="A164" s="1198"/>
      <c r="B164" s="1001">
        <v>1500</v>
      </c>
      <c r="C164" s="1001">
        <v>1500</v>
      </c>
      <c r="D164" s="1002" t="s">
        <v>3785</v>
      </c>
    </row>
    <row r="165" spans="1:4" ht="11.25" customHeight="1" x14ac:dyDescent="0.15">
      <c r="A165" s="1198"/>
      <c r="B165" s="1001">
        <v>2100</v>
      </c>
      <c r="C165" s="1001">
        <v>0</v>
      </c>
      <c r="D165" s="1002" t="s">
        <v>3802</v>
      </c>
    </row>
    <row r="166" spans="1:4" ht="11.25" customHeight="1" x14ac:dyDescent="0.15">
      <c r="A166" s="1199"/>
      <c r="B166" s="1003">
        <v>21503</v>
      </c>
      <c r="C166" s="1003">
        <v>18523</v>
      </c>
      <c r="D166" s="1004" t="s">
        <v>11</v>
      </c>
    </row>
    <row r="167" spans="1:4" ht="11.25" customHeight="1" x14ac:dyDescent="0.15">
      <c r="A167" s="1198" t="s">
        <v>3803</v>
      </c>
      <c r="B167" s="1001">
        <v>3664.06</v>
      </c>
      <c r="C167" s="1001">
        <v>3664.0597500000003</v>
      </c>
      <c r="D167" s="1002" t="s">
        <v>3804</v>
      </c>
    </row>
    <row r="168" spans="1:4" ht="11.25" customHeight="1" x14ac:dyDescent="0.15">
      <c r="A168" s="1198"/>
      <c r="B168" s="1001">
        <v>14601</v>
      </c>
      <c r="C168" s="1001">
        <v>14601</v>
      </c>
      <c r="D168" s="1002" t="s">
        <v>1947</v>
      </c>
    </row>
    <row r="169" spans="1:4" ht="11.25" customHeight="1" x14ac:dyDescent="0.15">
      <c r="A169" s="1198"/>
      <c r="B169" s="1001">
        <v>1696.55</v>
      </c>
      <c r="C169" s="1001">
        <v>1696.5444299999999</v>
      </c>
      <c r="D169" s="1002" t="s">
        <v>3805</v>
      </c>
    </row>
    <row r="170" spans="1:4" ht="11.25" customHeight="1" x14ac:dyDescent="0.15">
      <c r="A170" s="1198"/>
      <c r="B170" s="1001">
        <v>286.20999999999998</v>
      </c>
      <c r="C170" s="1001">
        <v>286.20697000000001</v>
      </c>
      <c r="D170" s="1002" t="s">
        <v>3806</v>
      </c>
    </row>
    <row r="171" spans="1:4" ht="11.25" customHeight="1" x14ac:dyDescent="0.15">
      <c r="A171" s="1198"/>
      <c r="B171" s="1001">
        <v>3200</v>
      </c>
      <c r="C171" s="1001">
        <v>3200</v>
      </c>
      <c r="D171" s="1002" t="s">
        <v>1939</v>
      </c>
    </row>
    <row r="172" spans="1:4" ht="11.25" customHeight="1" x14ac:dyDescent="0.15">
      <c r="A172" s="1198"/>
      <c r="B172" s="1001">
        <v>260</v>
      </c>
      <c r="C172" s="1001">
        <v>260</v>
      </c>
      <c r="D172" s="1002" t="s">
        <v>3785</v>
      </c>
    </row>
    <row r="173" spans="1:4" ht="11.25" customHeight="1" x14ac:dyDescent="0.15">
      <c r="A173" s="1198"/>
      <c r="B173" s="1001">
        <v>23707.82</v>
      </c>
      <c r="C173" s="1001">
        <v>23707.811150000001</v>
      </c>
      <c r="D173" s="1002" t="s">
        <v>11</v>
      </c>
    </row>
    <row r="174" spans="1:4" ht="11.25" customHeight="1" x14ac:dyDescent="0.15">
      <c r="A174" s="1197" t="s">
        <v>2502</v>
      </c>
      <c r="B174" s="998">
        <v>15896</v>
      </c>
      <c r="C174" s="998">
        <v>15896</v>
      </c>
      <c r="D174" s="999" t="s">
        <v>1947</v>
      </c>
    </row>
    <row r="175" spans="1:4" ht="11.25" customHeight="1" x14ac:dyDescent="0.15">
      <c r="A175" s="1198"/>
      <c r="B175" s="1001">
        <v>180</v>
      </c>
      <c r="C175" s="1001">
        <v>75.167000000000002</v>
      </c>
      <c r="D175" s="1002" t="s">
        <v>1355</v>
      </c>
    </row>
    <row r="176" spans="1:4" ht="11.25" customHeight="1" x14ac:dyDescent="0.15">
      <c r="A176" s="1198"/>
      <c r="B176" s="1001">
        <v>1500</v>
      </c>
      <c r="C176" s="1001">
        <v>0</v>
      </c>
      <c r="D176" s="1002" t="s">
        <v>1152</v>
      </c>
    </row>
    <row r="177" spans="1:4" ht="11.25" customHeight="1" x14ac:dyDescent="0.15">
      <c r="A177" s="1198"/>
      <c r="B177" s="1001">
        <v>1800</v>
      </c>
      <c r="C177" s="1001">
        <v>1800</v>
      </c>
      <c r="D177" s="1002" t="s">
        <v>1939</v>
      </c>
    </row>
    <row r="178" spans="1:4" ht="11.25" customHeight="1" x14ac:dyDescent="0.15">
      <c r="A178" s="1198"/>
      <c r="B178" s="1001">
        <v>800</v>
      </c>
      <c r="C178" s="1001">
        <v>800</v>
      </c>
      <c r="D178" s="1002" t="s">
        <v>3785</v>
      </c>
    </row>
    <row r="179" spans="1:4" ht="11.25" customHeight="1" x14ac:dyDescent="0.15">
      <c r="A179" s="1198"/>
      <c r="B179" s="1001">
        <v>485</v>
      </c>
      <c r="C179" s="1001">
        <v>485</v>
      </c>
      <c r="D179" s="1002" t="s">
        <v>3807</v>
      </c>
    </row>
    <row r="180" spans="1:4" ht="11.25" customHeight="1" x14ac:dyDescent="0.15">
      <c r="A180" s="1199"/>
      <c r="B180" s="1003">
        <v>20661</v>
      </c>
      <c r="C180" s="1003">
        <v>19056.167000000001</v>
      </c>
      <c r="D180" s="1004" t="s">
        <v>11</v>
      </c>
    </row>
    <row r="181" spans="1:4" ht="11.25" customHeight="1" x14ac:dyDescent="0.15">
      <c r="A181" s="1198" t="s">
        <v>2500</v>
      </c>
      <c r="B181" s="1001">
        <v>8624</v>
      </c>
      <c r="C181" s="1001">
        <v>8624</v>
      </c>
      <c r="D181" s="1002" t="s">
        <v>1947</v>
      </c>
    </row>
    <row r="182" spans="1:4" ht="11.25" customHeight="1" x14ac:dyDescent="0.15">
      <c r="A182" s="1198"/>
      <c r="B182" s="1001">
        <v>2600</v>
      </c>
      <c r="C182" s="1001">
        <v>2600</v>
      </c>
      <c r="D182" s="1002" t="s">
        <v>1939</v>
      </c>
    </row>
    <row r="183" spans="1:4" ht="11.25" customHeight="1" x14ac:dyDescent="0.15">
      <c r="A183" s="1198"/>
      <c r="B183" s="1001">
        <v>400</v>
      </c>
      <c r="C183" s="1001">
        <v>400</v>
      </c>
      <c r="D183" s="1002" t="s">
        <v>3785</v>
      </c>
    </row>
    <row r="184" spans="1:4" ht="11.25" customHeight="1" x14ac:dyDescent="0.15">
      <c r="A184" s="1198"/>
      <c r="B184" s="1001">
        <v>11624</v>
      </c>
      <c r="C184" s="1001">
        <v>11624</v>
      </c>
      <c r="D184" s="1002" t="s">
        <v>11</v>
      </c>
    </row>
    <row r="185" spans="1:4" ht="11.25" customHeight="1" x14ac:dyDescent="0.15">
      <c r="A185" s="1197" t="s">
        <v>2520</v>
      </c>
      <c r="B185" s="998">
        <v>16813</v>
      </c>
      <c r="C185" s="998">
        <v>16813</v>
      </c>
      <c r="D185" s="999" t="s">
        <v>1947</v>
      </c>
    </row>
    <row r="186" spans="1:4" ht="11.25" customHeight="1" x14ac:dyDescent="0.15">
      <c r="A186" s="1198"/>
      <c r="B186" s="1001">
        <v>4000</v>
      </c>
      <c r="C186" s="1001">
        <v>4000</v>
      </c>
      <c r="D186" s="1002" t="s">
        <v>1939</v>
      </c>
    </row>
    <row r="187" spans="1:4" ht="11.25" customHeight="1" x14ac:dyDescent="0.15">
      <c r="A187" s="1198"/>
      <c r="B187" s="1001">
        <v>1210</v>
      </c>
      <c r="C187" s="1001">
        <v>1210</v>
      </c>
      <c r="D187" s="1002" t="s">
        <v>3785</v>
      </c>
    </row>
    <row r="188" spans="1:4" ht="11.25" customHeight="1" x14ac:dyDescent="0.15">
      <c r="A188" s="1199"/>
      <c r="B188" s="1003">
        <v>22023</v>
      </c>
      <c r="C188" s="1003">
        <v>22023</v>
      </c>
      <c r="D188" s="1004" t="s">
        <v>11</v>
      </c>
    </row>
    <row r="189" spans="1:4" ht="11.25" customHeight="1" x14ac:dyDescent="0.15">
      <c r="A189" s="1198" t="s">
        <v>3808</v>
      </c>
      <c r="B189" s="1001">
        <v>500</v>
      </c>
      <c r="C189" s="1001">
        <v>500</v>
      </c>
      <c r="D189" s="1002" t="s">
        <v>3809</v>
      </c>
    </row>
    <row r="190" spans="1:4" ht="11.25" customHeight="1" x14ac:dyDescent="0.15">
      <c r="A190" s="1198"/>
      <c r="B190" s="1001">
        <v>32658</v>
      </c>
      <c r="C190" s="1001">
        <v>32658</v>
      </c>
      <c r="D190" s="1002" t="s">
        <v>1947</v>
      </c>
    </row>
    <row r="191" spans="1:4" ht="11.25" customHeight="1" x14ac:dyDescent="0.15">
      <c r="A191" s="1198"/>
      <c r="B191" s="1001">
        <v>17600</v>
      </c>
      <c r="C191" s="1001">
        <v>0</v>
      </c>
      <c r="D191" s="1002" t="s">
        <v>3810</v>
      </c>
    </row>
    <row r="192" spans="1:4" ht="11.25" customHeight="1" x14ac:dyDescent="0.15">
      <c r="A192" s="1198"/>
      <c r="B192" s="1001">
        <v>6100</v>
      </c>
      <c r="C192" s="1001">
        <v>6100</v>
      </c>
      <c r="D192" s="1002" t="s">
        <v>1939</v>
      </c>
    </row>
    <row r="193" spans="1:4" ht="11.25" customHeight="1" x14ac:dyDescent="0.15">
      <c r="A193" s="1198"/>
      <c r="B193" s="1001">
        <v>2900</v>
      </c>
      <c r="C193" s="1001">
        <v>2900</v>
      </c>
      <c r="D193" s="1002" t="s">
        <v>3785</v>
      </c>
    </row>
    <row r="194" spans="1:4" ht="11.25" customHeight="1" x14ac:dyDescent="0.15">
      <c r="A194" s="1198"/>
      <c r="B194" s="1001">
        <v>59758</v>
      </c>
      <c r="C194" s="1001">
        <v>42158</v>
      </c>
      <c r="D194" s="1002" t="s">
        <v>11</v>
      </c>
    </row>
    <row r="195" spans="1:4" ht="11.25" customHeight="1" x14ac:dyDescent="0.15">
      <c r="A195" s="1197" t="s">
        <v>3811</v>
      </c>
      <c r="B195" s="998">
        <v>36356</v>
      </c>
      <c r="C195" s="998">
        <v>36356</v>
      </c>
      <c r="D195" s="999" t="s">
        <v>1947</v>
      </c>
    </row>
    <row r="196" spans="1:4" ht="11.25" customHeight="1" x14ac:dyDescent="0.15">
      <c r="A196" s="1198"/>
      <c r="B196" s="1001">
        <v>300</v>
      </c>
      <c r="C196" s="1001">
        <v>152.81700000000001</v>
      </c>
      <c r="D196" s="1002" t="s">
        <v>1355</v>
      </c>
    </row>
    <row r="197" spans="1:4" ht="11.25" customHeight="1" x14ac:dyDescent="0.15">
      <c r="A197" s="1198"/>
      <c r="B197" s="1001">
        <v>400</v>
      </c>
      <c r="C197" s="1001">
        <v>0</v>
      </c>
      <c r="D197" s="1002" t="s">
        <v>1154</v>
      </c>
    </row>
    <row r="198" spans="1:4" ht="11.25" customHeight="1" x14ac:dyDescent="0.15">
      <c r="A198" s="1198"/>
      <c r="B198" s="1001">
        <v>67.39</v>
      </c>
      <c r="C198" s="1001">
        <v>67.39</v>
      </c>
      <c r="D198" s="1002" t="s">
        <v>1945</v>
      </c>
    </row>
    <row r="199" spans="1:4" ht="11.25" customHeight="1" x14ac:dyDescent="0.15">
      <c r="A199" s="1198"/>
      <c r="B199" s="1001">
        <v>3179.6</v>
      </c>
      <c r="C199" s="1001">
        <v>3179.6</v>
      </c>
      <c r="D199" s="1002" t="s">
        <v>1346</v>
      </c>
    </row>
    <row r="200" spans="1:4" ht="11.25" customHeight="1" x14ac:dyDescent="0.15">
      <c r="A200" s="1198"/>
      <c r="B200" s="1001">
        <v>1700</v>
      </c>
      <c r="C200" s="1001">
        <v>1630</v>
      </c>
      <c r="D200" s="1002" t="s">
        <v>1939</v>
      </c>
    </row>
    <row r="201" spans="1:4" ht="11.25" customHeight="1" x14ac:dyDescent="0.15">
      <c r="A201" s="1198"/>
      <c r="B201" s="1001">
        <v>1700</v>
      </c>
      <c r="C201" s="1001">
        <v>1700</v>
      </c>
      <c r="D201" s="1002" t="s">
        <v>3785</v>
      </c>
    </row>
    <row r="202" spans="1:4" ht="11.25" customHeight="1" x14ac:dyDescent="0.15">
      <c r="A202" s="1199"/>
      <c r="B202" s="1003">
        <v>43702.99</v>
      </c>
      <c r="C202" s="1003">
        <v>43085.807000000001</v>
      </c>
      <c r="D202" s="1004" t="s">
        <v>11</v>
      </c>
    </row>
    <row r="203" spans="1:4" ht="11.25" customHeight="1" x14ac:dyDescent="0.15">
      <c r="A203" s="1198" t="s">
        <v>3812</v>
      </c>
      <c r="B203" s="1001">
        <v>48652</v>
      </c>
      <c r="C203" s="1001">
        <v>48652</v>
      </c>
      <c r="D203" s="1002" t="s">
        <v>1947</v>
      </c>
    </row>
    <row r="204" spans="1:4" ht="11.25" customHeight="1" x14ac:dyDescent="0.15">
      <c r="A204" s="1198"/>
      <c r="B204" s="1001">
        <v>4582.3999999999996</v>
      </c>
      <c r="C204" s="1001">
        <v>4582.3999999999996</v>
      </c>
      <c r="D204" s="1002" t="s">
        <v>1346</v>
      </c>
    </row>
    <row r="205" spans="1:4" ht="11.25" customHeight="1" x14ac:dyDescent="0.15">
      <c r="A205" s="1198"/>
      <c r="B205" s="1001">
        <v>8300</v>
      </c>
      <c r="C205" s="1001">
        <v>7588.0163199999997</v>
      </c>
      <c r="D205" s="1002" t="s">
        <v>1939</v>
      </c>
    </row>
    <row r="206" spans="1:4" ht="11.25" customHeight="1" x14ac:dyDescent="0.15">
      <c r="A206" s="1198"/>
      <c r="B206" s="1001">
        <v>5000</v>
      </c>
      <c r="C206" s="1001">
        <v>5000</v>
      </c>
      <c r="D206" s="1002" t="s">
        <v>3785</v>
      </c>
    </row>
    <row r="207" spans="1:4" ht="11.25" customHeight="1" x14ac:dyDescent="0.15">
      <c r="A207" s="1198"/>
      <c r="B207" s="1001">
        <v>66534.399999999994</v>
      </c>
      <c r="C207" s="1001">
        <v>65822.416319999989</v>
      </c>
      <c r="D207" s="1002" t="s">
        <v>11</v>
      </c>
    </row>
    <row r="208" spans="1:4" ht="11.25" customHeight="1" x14ac:dyDescent="0.15">
      <c r="A208" s="1197" t="s">
        <v>3813</v>
      </c>
      <c r="B208" s="998">
        <v>32912.559999999998</v>
      </c>
      <c r="C208" s="998">
        <v>32912.563999999998</v>
      </c>
      <c r="D208" s="999" t="s">
        <v>1947</v>
      </c>
    </row>
    <row r="209" spans="1:4" ht="11.25" customHeight="1" x14ac:dyDescent="0.15">
      <c r="A209" s="1198"/>
      <c r="B209" s="1001">
        <v>600</v>
      </c>
      <c r="C209" s="1001">
        <v>0</v>
      </c>
      <c r="D209" s="1002" t="s">
        <v>1154</v>
      </c>
    </row>
    <row r="210" spans="1:4" ht="11.25" customHeight="1" x14ac:dyDescent="0.15">
      <c r="A210" s="1198"/>
      <c r="B210" s="1001">
        <v>8000</v>
      </c>
      <c r="C210" s="1001">
        <v>6975.8937800000003</v>
      </c>
      <c r="D210" s="1002" t="s">
        <v>1939</v>
      </c>
    </row>
    <row r="211" spans="1:4" ht="11.25" customHeight="1" x14ac:dyDescent="0.15">
      <c r="A211" s="1198"/>
      <c r="B211" s="1001">
        <v>2100</v>
      </c>
      <c r="C211" s="1001">
        <v>2100</v>
      </c>
      <c r="D211" s="1002" t="s">
        <v>3785</v>
      </c>
    </row>
    <row r="212" spans="1:4" ht="11.25" customHeight="1" x14ac:dyDescent="0.15">
      <c r="A212" s="1199"/>
      <c r="B212" s="1003">
        <v>43612.56</v>
      </c>
      <c r="C212" s="1003">
        <v>41988.457779999997</v>
      </c>
      <c r="D212" s="1004" t="s">
        <v>11</v>
      </c>
    </row>
    <row r="213" spans="1:4" ht="11.25" customHeight="1" x14ac:dyDescent="0.15">
      <c r="A213" s="1198" t="s">
        <v>3814</v>
      </c>
      <c r="B213" s="1001">
        <v>18.100000000000001</v>
      </c>
      <c r="C213" s="1001">
        <v>18.100000000000001</v>
      </c>
      <c r="D213" s="1002" t="s">
        <v>1339</v>
      </c>
    </row>
    <row r="214" spans="1:4" ht="11.25" customHeight="1" x14ac:dyDescent="0.15">
      <c r="A214" s="1198"/>
      <c r="B214" s="1001">
        <v>34719</v>
      </c>
      <c r="C214" s="1001">
        <v>34719</v>
      </c>
      <c r="D214" s="1002" t="s">
        <v>1947</v>
      </c>
    </row>
    <row r="215" spans="1:4" ht="11.25" customHeight="1" x14ac:dyDescent="0.15">
      <c r="A215" s="1198"/>
      <c r="B215" s="1001">
        <v>193.01</v>
      </c>
      <c r="C215" s="1001">
        <v>193.005</v>
      </c>
      <c r="D215" s="1002" t="s">
        <v>3815</v>
      </c>
    </row>
    <row r="216" spans="1:4" ht="11.25" customHeight="1" x14ac:dyDescent="0.15">
      <c r="A216" s="1198"/>
      <c r="B216" s="1001">
        <v>300</v>
      </c>
      <c r="C216" s="1001">
        <v>300</v>
      </c>
      <c r="D216" s="1002" t="s">
        <v>1154</v>
      </c>
    </row>
    <row r="217" spans="1:4" ht="11.25" customHeight="1" x14ac:dyDescent="0.15">
      <c r="A217" s="1198"/>
      <c r="B217" s="1001">
        <v>6499.4199999999992</v>
      </c>
      <c r="C217" s="1001">
        <v>6302.9918800000005</v>
      </c>
      <c r="D217" s="1002" t="s">
        <v>1346</v>
      </c>
    </row>
    <row r="218" spans="1:4" ht="11.25" customHeight="1" x14ac:dyDescent="0.15">
      <c r="A218" s="1198"/>
      <c r="B218" s="1001">
        <v>6500</v>
      </c>
      <c r="C218" s="1001">
        <v>4977.3580499999998</v>
      </c>
      <c r="D218" s="1002" t="s">
        <v>1939</v>
      </c>
    </row>
    <row r="219" spans="1:4" ht="11.25" customHeight="1" x14ac:dyDescent="0.15">
      <c r="A219" s="1198"/>
      <c r="B219" s="1001">
        <v>1800</v>
      </c>
      <c r="C219" s="1001">
        <v>1800</v>
      </c>
      <c r="D219" s="1002" t="s">
        <v>1942</v>
      </c>
    </row>
    <row r="220" spans="1:4" ht="11.25" customHeight="1" x14ac:dyDescent="0.15">
      <c r="A220" s="1198"/>
      <c r="B220" s="1001">
        <v>50029.53</v>
      </c>
      <c r="C220" s="1001">
        <v>48310.45493</v>
      </c>
      <c r="D220" s="1002" t="s">
        <v>11</v>
      </c>
    </row>
    <row r="221" spans="1:4" ht="11.25" customHeight="1" x14ac:dyDescent="0.15">
      <c r="A221" s="1197" t="s">
        <v>3816</v>
      </c>
      <c r="B221" s="998">
        <v>64.34</v>
      </c>
      <c r="C221" s="998">
        <v>64.33874999999999</v>
      </c>
      <c r="D221" s="999" t="s">
        <v>3817</v>
      </c>
    </row>
    <row r="222" spans="1:4" ht="11.25" customHeight="1" x14ac:dyDescent="0.15">
      <c r="A222" s="1198"/>
      <c r="B222" s="1001">
        <v>41181</v>
      </c>
      <c r="C222" s="1001">
        <v>41181</v>
      </c>
      <c r="D222" s="1002" t="s">
        <v>1947</v>
      </c>
    </row>
    <row r="223" spans="1:4" ht="11.25" customHeight="1" x14ac:dyDescent="0.15">
      <c r="A223" s="1198"/>
      <c r="B223" s="1001">
        <v>1300</v>
      </c>
      <c r="C223" s="1001">
        <v>1300</v>
      </c>
      <c r="D223" s="1002" t="s">
        <v>3818</v>
      </c>
    </row>
    <row r="224" spans="1:4" ht="11.25" customHeight="1" x14ac:dyDescent="0.15">
      <c r="A224" s="1198"/>
      <c r="B224" s="1001">
        <v>70</v>
      </c>
      <c r="C224" s="1001">
        <v>70</v>
      </c>
      <c r="D224" s="1002" t="s">
        <v>2380</v>
      </c>
    </row>
    <row r="225" spans="1:4" ht="11.25" customHeight="1" x14ac:dyDescent="0.15">
      <c r="A225" s="1198"/>
      <c r="B225" s="1001">
        <v>1605</v>
      </c>
      <c r="C225" s="1001">
        <v>1605</v>
      </c>
      <c r="D225" s="1002" t="s">
        <v>1346</v>
      </c>
    </row>
    <row r="226" spans="1:4" ht="11.25" customHeight="1" x14ac:dyDescent="0.15">
      <c r="A226" s="1198"/>
      <c r="B226" s="1001">
        <v>195</v>
      </c>
      <c r="C226" s="1001">
        <v>195</v>
      </c>
      <c r="D226" s="1002" t="s">
        <v>3819</v>
      </c>
    </row>
    <row r="227" spans="1:4" ht="11.25" customHeight="1" x14ac:dyDescent="0.15">
      <c r="A227" s="1198"/>
      <c r="B227" s="1001">
        <v>10600</v>
      </c>
      <c r="C227" s="1001">
        <v>10600</v>
      </c>
      <c r="D227" s="1002" t="s">
        <v>1939</v>
      </c>
    </row>
    <row r="228" spans="1:4" ht="11.25" customHeight="1" x14ac:dyDescent="0.15">
      <c r="A228" s="1198"/>
      <c r="B228" s="1001">
        <v>500</v>
      </c>
      <c r="C228" s="1001">
        <v>500</v>
      </c>
      <c r="D228" s="1002" t="s">
        <v>3785</v>
      </c>
    </row>
    <row r="229" spans="1:4" ht="11.25" customHeight="1" x14ac:dyDescent="0.15">
      <c r="A229" s="1199"/>
      <c r="B229" s="1003">
        <v>55515.34</v>
      </c>
      <c r="C229" s="1003">
        <v>55515.338750000003</v>
      </c>
      <c r="D229" s="1004" t="s">
        <v>11</v>
      </c>
    </row>
    <row r="230" spans="1:4" ht="11.25" customHeight="1" x14ac:dyDescent="0.15">
      <c r="A230" s="1201" t="s">
        <v>2512</v>
      </c>
      <c r="B230" s="1005">
        <v>38272</v>
      </c>
      <c r="C230" s="1005">
        <v>38272</v>
      </c>
      <c r="D230" s="1007" t="s">
        <v>1947</v>
      </c>
    </row>
    <row r="231" spans="1:4" ht="11.25" customHeight="1" x14ac:dyDescent="0.15">
      <c r="A231" s="1201"/>
      <c r="B231" s="1005">
        <v>400</v>
      </c>
      <c r="C231" s="1005">
        <v>400</v>
      </c>
      <c r="D231" s="1007" t="s">
        <v>1154</v>
      </c>
    </row>
    <row r="232" spans="1:4" ht="11.25" customHeight="1" x14ac:dyDescent="0.15">
      <c r="A232" s="1201"/>
      <c r="B232" s="1005">
        <v>3654</v>
      </c>
      <c r="C232" s="1005">
        <v>3654</v>
      </c>
      <c r="D232" s="1007" t="s">
        <v>1346</v>
      </c>
    </row>
    <row r="233" spans="1:4" ht="11.25" customHeight="1" x14ac:dyDescent="0.15">
      <c r="A233" s="1201"/>
      <c r="B233" s="1005">
        <v>2300</v>
      </c>
      <c r="C233" s="1005">
        <v>2300</v>
      </c>
      <c r="D233" s="1007" t="s">
        <v>1939</v>
      </c>
    </row>
    <row r="234" spans="1:4" ht="11.25" customHeight="1" x14ac:dyDescent="0.15">
      <c r="A234" s="1201"/>
      <c r="B234" s="1005">
        <v>1600</v>
      </c>
      <c r="C234" s="1005">
        <v>1600</v>
      </c>
      <c r="D234" s="1007" t="s">
        <v>3785</v>
      </c>
    </row>
    <row r="235" spans="1:4" ht="11.25" customHeight="1" x14ac:dyDescent="0.15">
      <c r="A235" s="1201"/>
      <c r="B235" s="1005">
        <v>1200</v>
      </c>
      <c r="C235" s="1005">
        <v>0</v>
      </c>
      <c r="D235" s="1007" t="s">
        <v>1954</v>
      </c>
    </row>
    <row r="236" spans="1:4" ht="11.25" customHeight="1" x14ac:dyDescent="0.15">
      <c r="A236" s="1201"/>
      <c r="B236" s="1005">
        <v>812.25</v>
      </c>
      <c r="C236" s="1005">
        <v>812.24999000000003</v>
      </c>
      <c r="D236" s="1007" t="s">
        <v>3820</v>
      </c>
    </row>
    <row r="237" spans="1:4" ht="11.25" customHeight="1" x14ac:dyDescent="0.15">
      <c r="A237" s="1201"/>
      <c r="B237" s="1005">
        <v>48238.25</v>
      </c>
      <c r="C237" s="1005">
        <v>47038.249989999997</v>
      </c>
      <c r="D237" s="1007" t="s">
        <v>11</v>
      </c>
    </row>
    <row r="238" spans="1:4" s="978" customFormat="1" ht="23.25" customHeight="1" x14ac:dyDescent="0.2">
      <c r="A238" s="971" t="s">
        <v>5451</v>
      </c>
      <c r="B238" s="972">
        <v>778174.67</v>
      </c>
      <c r="C238" s="972">
        <v>737262.52069999999</v>
      </c>
      <c r="D238" s="973"/>
    </row>
    <row r="239" spans="1:4" s="962" customFormat="1" ht="24.75" customHeight="1" x14ac:dyDescent="0.15">
      <c r="A239" s="968" t="s">
        <v>5452</v>
      </c>
      <c r="B239" s="979"/>
      <c r="C239" s="979"/>
      <c r="D239" s="980"/>
    </row>
    <row r="240" spans="1:4" s="994" customFormat="1" ht="11.25" customHeight="1" x14ac:dyDescent="0.2">
      <c r="A240" s="1200" t="s">
        <v>2661</v>
      </c>
      <c r="B240" s="1008">
        <v>8.5500000000000007</v>
      </c>
      <c r="C240" s="1008">
        <v>8.5500000000000007</v>
      </c>
      <c r="D240" s="1009" t="s">
        <v>1443</v>
      </c>
    </row>
    <row r="241" spans="1:4" s="994" customFormat="1" ht="11.25" customHeight="1" x14ac:dyDescent="0.2">
      <c r="A241" s="1201"/>
      <c r="B241" s="1010">
        <v>45</v>
      </c>
      <c r="C241" s="1010">
        <v>45</v>
      </c>
      <c r="D241" s="1011" t="s">
        <v>2066</v>
      </c>
    </row>
    <row r="242" spans="1:4" s="994" customFormat="1" ht="11.25" customHeight="1" x14ac:dyDescent="0.2">
      <c r="A242" s="1201"/>
      <c r="B242" s="1010">
        <v>21</v>
      </c>
      <c r="C242" s="1010">
        <v>21</v>
      </c>
      <c r="D242" s="1011" t="s">
        <v>2076</v>
      </c>
    </row>
    <row r="243" spans="1:4" s="994" customFormat="1" ht="11.25" customHeight="1" x14ac:dyDescent="0.2">
      <c r="A243" s="1201"/>
      <c r="B243" s="1010">
        <v>200</v>
      </c>
      <c r="C243" s="1010">
        <v>200</v>
      </c>
      <c r="D243" s="1011" t="s">
        <v>2380</v>
      </c>
    </row>
    <row r="244" spans="1:4" s="994" customFormat="1" ht="11.25" customHeight="1" x14ac:dyDescent="0.2">
      <c r="A244" s="1201"/>
      <c r="B244" s="1010">
        <v>1143.54</v>
      </c>
      <c r="C244" s="1010">
        <v>1143.539</v>
      </c>
      <c r="D244" s="1011" t="s">
        <v>3821</v>
      </c>
    </row>
    <row r="245" spans="1:4" s="994" customFormat="1" ht="11.25" customHeight="1" x14ac:dyDescent="0.2">
      <c r="A245" s="1201"/>
      <c r="B245" s="1010">
        <v>437.58</v>
      </c>
      <c r="C245" s="1010">
        <v>437.577</v>
      </c>
      <c r="D245" s="1011" t="s">
        <v>1445</v>
      </c>
    </row>
    <row r="246" spans="1:4" s="994" customFormat="1" ht="11.25" customHeight="1" x14ac:dyDescent="0.2">
      <c r="A246" s="1201"/>
      <c r="B246" s="1010">
        <v>590.5</v>
      </c>
      <c r="C246" s="1010">
        <v>590.5</v>
      </c>
      <c r="D246" s="1011" t="s">
        <v>2074</v>
      </c>
    </row>
    <row r="247" spans="1:4" s="994" customFormat="1" ht="11.25" customHeight="1" x14ac:dyDescent="0.2">
      <c r="A247" s="1201"/>
      <c r="B247" s="1010">
        <v>7.3</v>
      </c>
      <c r="C247" s="1010">
        <v>7.3</v>
      </c>
      <c r="D247" s="1011" t="s">
        <v>2069</v>
      </c>
    </row>
    <row r="248" spans="1:4" s="994" customFormat="1" ht="11.25" customHeight="1" x14ac:dyDescent="0.2">
      <c r="A248" s="1201"/>
      <c r="B248" s="1010">
        <v>55820.880000000005</v>
      </c>
      <c r="C248" s="1010">
        <v>55820.877999999997</v>
      </c>
      <c r="D248" s="1011" t="s">
        <v>1463</v>
      </c>
    </row>
    <row r="249" spans="1:4" s="994" customFormat="1" ht="11.25" customHeight="1" x14ac:dyDescent="0.2">
      <c r="A249" s="1201"/>
      <c r="B249" s="1010">
        <v>8897</v>
      </c>
      <c r="C249" s="1010">
        <v>8897</v>
      </c>
      <c r="D249" s="1011" t="s">
        <v>2062</v>
      </c>
    </row>
    <row r="250" spans="1:4" s="994" customFormat="1" ht="11.25" customHeight="1" x14ac:dyDescent="0.2">
      <c r="A250" s="1201"/>
      <c r="B250" s="1010">
        <v>1179</v>
      </c>
      <c r="C250" s="1010">
        <v>1179</v>
      </c>
      <c r="D250" s="1011" t="s">
        <v>2063</v>
      </c>
    </row>
    <row r="251" spans="1:4" s="994" customFormat="1" ht="11.25" customHeight="1" x14ac:dyDescent="0.2">
      <c r="A251" s="1201"/>
      <c r="B251" s="1010">
        <v>2433.65</v>
      </c>
      <c r="C251" s="1010">
        <v>2433.6410000000001</v>
      </c>
      <c r="D251" s="1011" t="s">
        <v>2207</v>
      </c>
    </row>
    <row r="252" spans="1:4" s="994" customFormat="1" ht="11.25" customHeight="1" x14ac:dyDescent="0.2">
      <c r="A252" s="1201"/>
      <c r="B252" s="1010">
        <v>5.25</v>
      </c>
      <c r="C252" s="1010">
        <v>5.25</v>
      </c>
      <c r="D252" s="1011" t="s">
        <v>2075</v>
      </c>
    </row>
    <row r="253" spans="1:4" s="994" customFormat="1" ht="11.25" customHeight="1" x14ac:dyDescent="0.2">
      <c r="A253" s="1201"/>
      <c r="B253" s="1010">
        <v>801.04</v>
      </c>
      <c r="C253" s="1010">
        <v>801.03800000000001</v>
      </c>
      <c r="D253" s="1011" t="s">
        <v>3822</v>
      </c>
    </row>
    <row r="254" spans="1:4" s="994" customFormat="1" ht="11.25" customHeight="1" x14ac:dyDescent="0.2">
      <c r="A254" s="1202"/>
      <c r="B254" s="1012">
        <v>71590.289999999994</v>
      </c>
      <c r="C254" s="1012">
        <v>71590.273000000001</v>
      </c>
      <c r="D254" s="1013" t="s">
        <v>11</v>
      </c>
    </row>
    <row r="255" spans="1:4" s="994" customFormat="1" ht="11.25" customHeight="1" x14ac:dyDescent="0.2">
      <c r="A255" s="1201" t="s">
        <v>2874</v>
      </c>
      <c r="B255" s="1010">
        <v>12064.52</v>
      </c>
      <c r="C255" s="1010">
        <v>12064.517</v>
      </c>
      <c r="D255" s="1011" t="s">
        <v>1463</v>
      </c>
    </row>
    <row r="256" spans="1:4" s="994" customFormat="1" ht="11.25" customHeight="1" x14ac:dyDescent="0.2">
      <c r="A256" s="1201"/>
      <c r="B256" s="1010">
        <v>2730</v>
      </c>
      <c r="C256" s="1010">
        <v>2730</v>
      </c>
      <c r="D256" s="1011" t="s">
        <v>2062</v>
      </c>
    </row>
    <row r="257" spans="1:4" s="994" customFormat="1" ht="11.25" customHeight="1" x14ac:dyDescent="0.2">
      <c r="A257" s="1201"/>
      <c r="B257" s="1010">
        <v>461</v>
      </c>
      <c r="C257" s="1010">
        <v>461</v>
      </c>
      <c r="D257" s="1011" t="s">
        <v>2063</v>
      </c>
    </row>
    <row r="258" spans="1:4" s="994" customFormat="1" ht="11.25" customHeight="1" x14ac:dyDescent="0.2">
      <c r="A258" s="1201"/>
      <c r="B258" s="1010">
        <v>15255.52</v>
      </c>
      <c r="C258" s="1010">
        <v>15255.517</v>
      </c>
      <c r="D258" s="1011" t="s">
        <v>11</v>
      </c>
    </row>
    <row r="259" spans="1:4" s="994" customFormat="1" ht="11.25" customHeight="1" x14ac:dyDescent="0.2">
      <c r="A259" s="1200" t="s">
        <v>2882</v>
      </c>
      <c r="B259" s="1008">
        <v>590</v>
      </c>
      <c r="C259" s="1008">
        <v>590</v>
      </c>
      <c r="D259" s="1009" t="s">
        <v>1174</v>
      </c>
    </row>
    <row r="260" spans="1:4" s="994" customFormat="1" ht="11.25" customHeight="1" x14ac:dyDescent="0.2">
      <c r="A260" s="1201"/>
      <c r="B260" s="1010">
        <v>18096.84</v>
      </c>
      <c r="C260" s="1010">
        <v>18096.841</v>
      </c>
      <c r="D260" s="1011" t="s">
        <v>1463</v>
      </c>
    </row>
    <row r="261" spans="1:4" s="994" customFormat="1" ht="11.25" customHeight="1" x14ac:dyDescent="0.2">
      <c r="A261" s="1201"/>
      <c r="B261" s="1010">
        <v>4743</v>
      </c>
      <c r="C261" s="1010">
        <v>4743</v>
      </c>
      <c r="D261" s="1011" t="s">
        <v>2062</v>
      </c>
    </row>
    <row r="262" spans="1:4" s="994" customFormat="1" ht="11.25" customHeight="1" x14ac:dyDescent="0.2">
      <c r="A262" s="1201"/>
      <c r="B262" s="1010">
        <v>618</v>
      </c>
      <c r="C262" s="1010">
        <v>618</v>
      </c>
      <c r="D262" s="1011" t="s">
        <v>2063</v>
      </c>
    </row>
    <row r="263" spans="1:4" s="994" customFormat="1" ht="11.25" customHeight="1" x14ac:dyDescent="0.2">
      <c r="A263" s="1201"/>
      <c r="B263" s="1010">
        <v>3400</v>
      </c>
      <c r="C263" s="1010">
        <v>3400</v>
      </c>
      <c r="D263" s="1011" t="s">
        <v>3823</v>
      </c>
    </row>
    <row r="264" spans="1:4" s="994" customFormat="1" ht="11.25" customHeight="1" x14ac:dyDescent="0.2">
      <c r="A264" s="1201"/>
      <c r="B264" s="1010">
        <v>1999.8600000000001</v>
      </c>
      <c r="C264" s="1010">
        <v>1999.857</v>
      </c>
      <c r="D264" s="1011" t="s">
        <v>1172</v>
      </c>
    </row>
    <row r="265" spans="1:4" s="994" customFormat="1" ht="11.25" customHeight="1" x14ac:dyDescent="0.2">
      <c r="A265" s="1202"/>
      <c r="B265" s="1012">
        <v>29447.7</v>
      </c>
      <c r="C265" s="1012">
        <v>29447.698</v>
      </c>
      <c r="D265" s="1013" t="s">
        <v>11</v>
      </c>
    </row>
    <row r="266" spans="1:4" s="994" customFormat="1" ht="11.25" customHeight="1" x14ac:dyDescent="0.2">
      <c r="A266" s="1200" t="s">
        <v>2880</v>
      </c>
      <c r="B266" s="1008">
        <v>21113.03</v>
      </c>
      <c r="C266" s="1008">
        <v>21113.026000000002</v>
      </c>
      <c r="D266" s="1009" t="s">
        <v>1463</v>
      </c>
    </row>
    <row r="267" spans="1:4" s="994" customFormat="1" ht="11.25" customHeight="1" x14ac:dyDescent="0.2">
      <c r="A267" s="1201"/>
      <c r="B267" s="1010">
        <v>5356</v>
      </c>
      <c r="C267" s="1010">
        <v>5356</v>
      </c>
      <c r="D267" s="1011" t="s">
        <v>2062</v>
      </c>
    </row>
    <row r="268" spans="1:4" s="994" customFormat="1" ht="11.25" customHeight="1" x14ac:dyDescent="0.2">
      <c r="A268" s="1201"/>
      <c r="B268" s="1010">
        <v>505</v>
      </c>
      <c r="C268" s="1010">
        <v>505</v>
      </c>
      <c r="D268" s="1011" t="s">
        <v>2063</v>
      </c>
    </row>
    <row r="269" spans="1:4" s="994" customFormat="1" ht="11.25" customHeight="1" x14ac:dyDescent="0.2">
      <c r="A269" s="1202"/>
      <c r="B269" s="1012">
        <v>26974.03</v>
      </c>
      <c r="C269" s="1012">
        <v>26974.026000000002</v>
      </c>
      <c r="D269" s="1013" t="s">
        <v>11</v>
      </c>
    </row>
    <row r="270" spans="1:4" s="994" customFormat="1" ht="11.25" customHeight="1" x14ac:dyDescent="0.2">
      <c r="A270" s="1200" t="s">
        <v>2866</v>
      </c>
      <c r="B270" s="1008">
        <v>1200</v>
      </c>
      <c r="C270" s="1008">
        <v>1134.8756799999999</v>
      </c>
      <c r="D270" s="1009" t="s">
        <v>3824</v>
      </c>
    </row>
    <row r="271" spans="1:4" s="994" customFormat="1" ht="11.25" customHeight="1" x14ac:dyDescent="0.2">
      <c r="A271" s="1201"/>
      <c r="B271" s="1010">
        <v>9744.4599999999991</v>
      </c>
      <c r="C271" s="1010">
        <v>9744.4599999999991</v>
      </c>
      <c r="D271" s="1011" t="s">
        <v>1463</v>
      </c>
    </row>
    <row r="272" spans="1:4" s="994" customFormat="1" ht="11.25" customHeight="1" x14ac:dyDescent="0.2">
      <c r="A272" s="1201"/>
      <c r="B272" s="1010">
        <v>2438</v>
      </c>
      <c r="C272" s="1010">
        <v>2438</v>
      </c>
      <c r="D272" s="1011" t="s">
        <v>2062</v>
      </c>
    </row>
    <row r="273" spans="1:4" s="994" customFormat="1" ht="11.25" customHeight="1" x14ac:dyDescent="0.2">
      <c r="A273" s="1201"/>
      <c r="B273" s="1010">
        <v>122</v>
      </c>
      <c r="C273" s="1010">
        <v>122</v>
      </c>
      <c r="D273" s="1011" t="s">
        <v>2063</v>
      </c>
    </row>
    <row r="274" spans="1:4" s="994" customFormat="1" ht="11.25" customHeight="1" x14ac:dyDescent="0.2">
      <c r="A274" s="1202"/>
      <c r="B274" s="1012">
        <v>13504.46</v>
      </c>
      <c r="C274" s="1012">
        <v>13439.335679999998</v>
      </c>
      <c r="D274" s="1013" t="s">
        <v>11</v>
      </c>
    </row>
    <row r="275" spans="1:4" s="994" customFormat="1" ht="11.25" customHeight="1" x14ac:dyDescent="0.2">
      <c r="A275" s="1201" t="s">
        <v>2884</v>
      </c>
      <c r="B275" s="1010">
        <v>15</v>
      </c>
      <c r="C275" s="1010">
        <v>15</v>
      </c>
      <c r="D275" s="1011" t="s">
        <v>2074</v>
      </c>
    </row>
    <row r="276" spans="1:4" s="994" customFormat="1" ht="11.25" customHeight="1" x14ac:dyDescent="0.2">
      <c r="A276" s="1201"/>
      <c r="B276" s="1010">
        <v>12064.52</v>
      </c>
      <c r="C276" s="1010">
        <v>12064.517</v>
      </c>
      <c r="D276" s="1011" t="s">
        <v>1463</v>
      </c>
    </row>
    <row r="277" spans="1:4" s="994" customFormat="1" ht="11.25" customHeight="1" x14ac:dyDescent="0.2">
      <c r="A277" s="1201"/>
      <c r="B277" s="1010">
        <v>3970</v>
      </c>
      <c r="C277" s="1010">
        <v>3970</v>
      </c>
      <c r="D277" s="1011" t="s">
        <v>2062</v>
      </c>
    </row>
    <row r="278" spans="1:4" s="994" customFormat="1" ht="11.25" customHeight="1" x14ac:dyDescent="0.2">
      <c r="A278" s="1201"/>
      <c r="B278" s="1010">
        <v>287</v>
      </c>
      <c r="C278" s="1010">
        <v>287</v>
      </c>
      <c r="D278" s="1011" t="s">
        <v>2063</v>
      </c>
    </row>
    <row r="279" spans="1:4" s="994" customFormat="1" ht="11.25" customHeight="1" x14ac:dyDescent="0.2">
      <c r="A279" s="1201"/>
      <c r="B279" s="1010">
        <v>16336.52</v>
      </c>
      <c r="C279" s="1010">
        <v>16336.517</v>
      </c>
      <c r="D279" s="1011" t="s">
        <v>11</v>
      </c>
    </row>
    <row r="280" spans="1:4" s="994" customFormat="1" ht="11.25" customHeight="1" x14ac:dyDescent="0.2">
      <c r="A280" s="1200" t="s">
        <v>2876</v>
      </c>
      <c r="B280" s="1008">
        <v>15208.27</v>
      </c>
      <c r="C280" s="1008">
        <v>15208.266</v>
      </c>
      <c r="D280" s="1009" t="s">
        <v>1463</v>
      </c>
    </row>
    <row r="281" spans="1:4" s="994" customFormat="1" ht="11.25" customHeight="1" x14ac:dyDescent="0.2">
      <c r="A281" s="1201"/>
      <c r="B281" s="1010">
        <v>4070</v>
      </c>
      <c r="C281" s="1010">
        <v>4070</v>
      </c>
      <c r="D281" s="1011" t="s">
        <v>2062</v>
      </c>
    </row>
    <row r="282" spans="1:4" s="994" customFormat="1" ht="11.25" customHeight="1" x14ac:dyDescent="0.2">
      <c r="A282" s="1201"/>
      <c r="B282" s="1010">
        <v>340</v>
      </c>
      <c r="C282" s="1010">
        <v>340</v>
      </c>
      <c r="D282" s="1011" t="s">
        <v>2063</v>
      </c>
    </row>
    <row r="283" spans="1:4" s="994" customFormat="1" ht="11.25" customHeight="1" x14ac:dyDescent="0.2">
      <c r="A283" s="1201"/>
      <c r="B283" s="1010">
        <v>13950</v>
      </c>
      <c r="C283" s="1010">
        <v>352.27</v>
      </c>
      <c r="D283" s="1011" t="s">
        <v>3825</v>
      </c>
    </row>
    <row r="284" spans="1:4" s="994" customFormat="1" ht="11.25" customHeight="1" x14ac:dyDescent="0.2">
      <c r="A284" s="1202"/>
      <c r="B284" s="1012">
        <v>33568.270000000004</v>
      </c>
      <c r="C284" s="1012">
        <v>19970.536</v>
      </c>
      <c r="D284" s="1013" t="s">
        <v>11</v>
      </c>
    </row>
    <row r="285" spans="1:4" s="994" customFormat="1" ht="11.25" customHeight="1" x14ac:dyDescent="0.2">
      <c r="A285" s="1201" t="s">
        <v>2870</v>
      </c>
      <c r="B285" s="1010">
        <v>12064.52</v>
      </c>
      <c r="C285" s="1010">
        <v>12064.517</v>
      </c>
      <c r="D285" s="1011" t="s">
        <v>1463</v>
      </c>
    </row>
    <row r="286" spans="1:4" s="994" customFormat="1" ht="11.25" customHeight="1" x14ac:dyDescent="0.2">
      <c r="A286" s="1201"/>
      <c r="B286" s="1010">
        <v>2688</v>
      </c>
      <c r="C286" s="1010">
        <v>2688</v>
      </c>
      <c r="D286" s="1011" t="s">
        <v>2062</v>
      </c>
    </row>
    <row r="287" spans="1:4" s="994" customFormat="1" ht="11.25" customHeight="1" x14ac:dyDescent="0.2">
      <c r="A287" s="1201"/>
      <c r="B287" s="1010">
        <v>227</v>
      </c>
      <c r="C287" s="1010">
        <v>227</v>
      </c>
      <c r="D287" s="1011" t="s">
        <v>2063</v>
      </c>
    </row>
    <row r="288" spans="1:4" s="994" customFormat="1" ht="11.25" customHeight="1" x14ac:dyDescent="0.2">
      <c r="A288" s="1201"/>
      <c r="B288" s="1010">
        <v>710.78000000000009</v>
      </c>
      <c r="C288" s="1010">
        <v>710.77</v>
      </c>
      <c r="D288" s="1011" t="s">
        <v>3826</v>
      </c>
    </row>
    <row r="289" spans="1:4" s="994" customFormat="1" ht="11.25" customHeight="1" x14ac:dyDescent="0.2">
      <c r="A289" s="1201"/>
      <c r="B289" s="1010">
        <v>15690.300000000001</v>
      </c>
      <c r="C289" s="1010">
        <v>15690.287</v>
      </c>
      <c r="D289" s="1011" t="s">
        <v>11</v>
      </c>
    </row>
    <row r="290" spans="1:4" s="994" customFormat="1" ht="11.25" customHeight="1" x14ac:dyDescent="0.2">
      <c r="A290" s="1200" t="s">
        <v>2878</v>
      </c>
      <c r="B290" s="1008">
        <v>17552.84</v>
      </c>
      <c r="C290" s="1008">
        <v>17552.841</v>
      </c>
      <c r="D290" s="1009" t="s">
        <v>1463</v>
      </c>
    </row>
    <row r="291" spans="1:4" s="994" customFormat="1" ht="11.25" customHeight="1" x14ac:dyDescent="0.2">
      <c r="A291" s="1201"/>
      <c r="B291" s="1010">
        <v>4922</v>
      </c>
      <c r="C291" s="1010">
        <v>4922</v>
      </c>
      <c r="D291" s="1011" t="s">
        <v>2062</v>
      </c>
    </row>
    <row r="292" spans="1:4" s="994" customFormat="1" ht="11.25" customHeight="1" x14ac:dyDescent="0.2">
      <c r="A292" s="1201"/>
      <c r="B292" s="1010">
        <v>250</v>
      </c>
      <c r="C292" s="1010">
        <v>250</v>
      </c>
      <c r="D292" s="1011" t="s">
        <v>2063</v>
      </c>
    </row>
    <row r="293" spans="1:4" s="994" customFormat="1" ht="11.25" customHeight="1" x14ac:dyDescent="0.2">
      <c r="A293" s="1202"/>
      <c r="B293" s="1012">
        <v>22724.84</v>
      </c>
      <c r="C293" s="1012">
        <v>22724.841</v>
      </c>
      <c r="D293" s="1013" t="s">
        <v>11</v>
      </c>
    </row>
    <row r="294" spans="1:4" s="994" customFormat="1" ht="11.25" customHeight="1" x14ac:dyDescent="0.2">
      <c r="A294" s="1201" t="s">
        <v>2864</v>
      </c>
      <c r="B294" s="1010">
        <v>12074.02</v>
      </c>
      <c r="C294" s="1010">
        <v>12074.017</v>
      </c>
      <c r="D294" s="1011" t="s">
        <v>1463</v>
      </c>
    </row>
    <row r="295" spans="1:4" s="994" customFormat="1" ht="11.25" customHeight="1" x14ac:dyDescent="0.2">
      <c r="A295" s="1201"/>
      <c r="B295" s="1010">
        <v>3217</v>
      </c>
      <c r="C295" s="1010">
        <v>3217</v>
      </c>
      <c r="D295" s="1011" t="s">
        <v>2062</v>
      </c>
    </row>
    <row r="296" spans="1:4" s="994" customFormat="1" ht="11.25" customHeight="1" x14ac:dyDescent="0.2">
      <c r="A296" s="1201"/>
      <c r="B296" s="1010">
        <v>629</v>
      </c>
      <c r="C296" s="1010">
        <v>629</v>
      </c>
      <c r="D296" s="1011" t="s">
        <v>2063</v>
      </c>
    </row>
    <row r="297" spans="1:4" s="994" customFormat="1" ht="11.25" customHeight="1" x14ac:dyDescent="0.2">
      <c r="A297" s="1201"/>
      <c r="B297" s="1010">
        <v>15920.02</v>
      </c>
      <c r="C297" s="1010">
        <v>15920.017</v>
      </c>
      <c r="D297" s="1011" t="s">
        <v>11</v>
      </c>
    </row>
    <row r="298" spans="1:4" s="994" customFormat="1" ht="11.25" customHeight="1" x14ac:dyDescent="0.2">
      <c r="A298" s="1200" t="s">
        <v>2705</v>
      </c>
      <c r="B298" s="1008">
        <v>300</v>
      </c>
      <c r="C298" s="1008">
        <v>0</v>
      </c>
      <c r="D298" s="1009" t="s">
        <v>2201</v>
      </c>
    </row>
    <row r="299" spans="1:4" s="994" customFormat="1" ht="11.25" customHeight="1" x14ac:dyDescent="0.2">
      <c r="A299" s="1201"/>
      <c r="B299" s="1010">
        <v>15</v>
      </c>
      <c r="C299" s="1010">
        <v>15</v>
      </c>
      <c r="D299" s="1011" t="s">
        <v>2069</v>
      </c>
    </row>
    <row r="300" spans="1:4" s="994" customFormat="1" ht="11.25" customHeight="1" x14ac:dyDescent="0.2">
      <c r="A300" s="1201"/>
      <c r="B300" s="1010">
        <v>18401.12</v>
      </c>
      <c r="C300" s="1010">
        <v>18401.115000000002</v>
      </c>
      <c r="D300" s="1011" t="s">
        <v>1463</v>
      </c>
    </row>
    <row r="301" spans="1:4" s="994" customFormat="1" ht="11.25" customHeight="1" x14ac:dyDescent="0.2">
      <c r="A301" s="1201"/>
      <c r="B301" s="1010">
        <v>4294</v>
      </c>
      <c r="C301" s="1010">
        <v>4294</v>
      </c>
      <c r="D301" s="1011" t="s">
        <v>2062</v>
      </c>
    </row>
    <row r="302" spans="1:4" s="994" customFormat="1" ht="11.25" customHeight="1" x14ac:dyDescent="0.2">
      <c r="A302" s="1201"/>
      <c r="B302" s="1010">
        <v>900</v>
      </c>
      <c r="C302" s="1010">
        <v>863.79589999999996</v>
      </c>
      <c r="D302" s="1011" t="s">
        <v>2063</v>
      </c>
    </row>
    <row r="303" spans="1:4" s="994" customFormat="1" ht="11.25" customHeight="1" x14ac:dyDescent="0.2">
      <c r="A303" s="1201"/>
      <c r="B303" s="1010">
        <v>350</v>
      </c>
      <c r="C303" s="1010">
        <v>0</v>
      </c>
      <c r="D303" s="1011" t="s">
        <v>3827</v>
      </c>
    </row>
    <row r="304" spans="1:4" s="994" customFormat="1" ht="11.25" customHeight="1" x14ac:dyDescent="0.2">
      <c r="A304" s="1202"/>
      <c r="B304" s="1012">
        <v>24260.12</v>
      </c>
      <c r="C304" s="1012">
        <v>23573.910900000003</v>
      </c>
      <c r="D304" s="1013" t="s">
        <v>11</v>
      </c>
    </row>
    <row r="305" spans="1:4" s="994" customFormat="1" ht="11.25" customHeight="1" x14ac:dyDescent="0.2">
      <c r="A305" s="1201" t="s">
        <v>2872</v>
      </c>
      <c r="B305" s="1010">
        <v>300</v>
      </c>
      <c r="C305" s="1010">
        <v>300</v>
      </c>
      <c r="D305" s="1011" t="s">
        <v>3828</v>
      </c>
    </row>
    <row r="306" spans="1:4" s="994" customFormat="1" ht="11.25" customHeight="1" x14ac:dyDescent="0.2">
      <c r="A306" s="1201"/>
      <c r="B306" s="1010">
        <v>9744.4599999999991</v>
      </c>
      <c r="C306" s="1010">
        <v>9744.4599999999991</v>
      </c>
      <c r="D306" s="1011" t="s">
        <v>1463</v>
      </c>
    </row>
    <row r="307" spans="1:4" s="994" customFormat="1" ht="11.25" customHeight="1" x14ac:dyDescent="0.2">
      <c r="A307" s="1201"/>
      <c r="B307" s="1010">
        <v>2178</v>
      </c>
      <c r="C307" s="1010">
        <v>2178</v>
      </c>
      <c r="D307" s="1011" t="s">
        <v>2062</v>
      </c>
    </row>
    <row r="308" spans="1:4" s="994" customFormat="1" ht="11.25" customHeight="1" x14ac:dyDescent="0.2">
      <c r="A308" s="1201"/>
      <c r="B308" s="1010">
        <v>280</v>
      </c>
      <c r="C308" s="1010">
        <v>280</v>
      </c>
      <c r="D308" s="1011" t="s">
        <v>2063</v>
      </c>
    </row>
    <row r="309" spans="1:4" s="994" customFormat="1" ht="11.25" customHeight="1" x14ac:dyDescent="0.2">
      <c r="A309" s="1201"/>
      <c r="B309" s="1010">
        <v>276.19</v>
      </c>
      <c r="C309" s="1010">
        <v>276.19</v>
      </c>
      <c r="D309" s="1011" t="s">
        <v>3829</v>
      </c>
    </row>
    <row r="310" spans="1:4" s="994" customFormat="1" ht="11.25" customHeight="1" x14ac:dyDescent="0.2">
      <c r="A310" s="1201"/>
      <c r="B310" s="1010">
        <v>254</v>
      </c>
      <c r="C310" s="1010">
        <v>254</v>
      </c>
      <c r="D310" s="1011" t="s">
        <v>1172</v>
      </c>
    </row>
    <row r="311" spans="1:4" s="994" customFormat="1" ht="11.25" customHeight="1" x14ac:dyDescent="0.2">
      <c r="A311" s="1201"/>
      <c r="B311" s="1010">
        <v>13032.65</v>
      </c>
      <c r="C311" s="1010">
        <v>13032.65</v>
      </c>
      <c r="D311" s="1011" t="s">
        <v>11</v>
      </c>
    </row>
    <row r="312" spans="1:4" s="994" customFormat="1" ht="11.25" customHeight="1" x14ac:dyDescent="0.2">
      <c r="A312" s="1200" t="s">
        <v>2749</v>
      </c>
      <c r="B312" s="1008">
        <v>12388.4</v>
      </c>
      <c r="C312" s="1008">
        <v>12388.4</v>
      </c>
      <c r="D312" s="1009" t="s">
        <v>1463</v>
      </c>
    </row>
    <row r="313" spans="1:4" s="994" customFormat="1" ht="11.25" customHeight="1" x14ac:dyDescent="0.2">
      <c r="A313" s="1201"/>
      <c r="B313" s="1010">
        <v>3749</v>
      </c>
      <c r="C313" s="1010">
        <v>3749</v>
      </c>
      <c r="D313" s="1011" t="s">
        <v>2062</v>
      </c>
    </row>
    <row r="314" spans="1:4" s="994" customFormat="1" ht="11.25" customHeight="1" x14ac:dyDescent="0.2">
      <c r="A314" s="1201"/>
      <c r="B314" s="1010">
        <v>71</v>
      </c>
      <c r="C314" s="1010">
        <v>71</v>
      </c>
      <c r="D314" s="1011" t="s">
        <v>2063</v>
      </c>
    </row>
    <row r="315" spans="1:4" s="994" customFormat="1" ht="11.25" customHeight="1" x14ac:dyDescent="0.2">
      <c r="A315" s="1202"/>
      <c r="B315" s="1012">
        <v>16208.4</v>
      </c>
      <c r="C315" s="1012">
        <v>16208.4</v>
      </c>
      <c r="D315" s="1013" t="s">
        <v>11</v>
      </c>
    </row>
    <row r="316" spans="1:4" s="994" customFormat="1" ht="11.25" customHeight="1" x14ac:dyDescent="0.2">
      <c r="A316" s="1201" t="s">
        <v>2737</v>
      </c>
      <c r="B316" s="1010">
        <v>12064.52</v>
      </c>
      <c r="C316" s="1010">
        <v>12064.517</v>
      </c>
      <c r="D316" s="1011" t="s">
        <v>1463</v>
      </c>
    </row>
    <row r="317" spans="1:4" s="994" customFormat="1" ht="11.25" customHeight="1" x14ac:dyDescent="0.2">
      <c r="A317" s="1201"/>
      <c r="B317" s="1010">
        <v>2905</v>
      </c>
      <c r="C317" s="1010">
        <v>2905</v>
      </c>
      <c r="D317" s="1011" t="s">
        <v>2062</v>
      </c>
    </row>
    <row r="318" spans="1:4" s="994" customFormat="1" ht="11.25" customHeight="1" x14ac:dyDescent="0.2">
      <c r="A318" s="1201"/>
      <c r="B318" s="1010">
        <v>301</v>
      </c>
      <c r="C318" s="1010">
        <v>301</v>
      </c>
      <c r="D318" s="1011" t="s">
        <v>2063</v>
      </c>
    </row>
    <row r="319" spans="1:4" s="994" customFormat="1" ht="11.25" customHeight="1" x14ac:dyDescent="0.2">
      <c r="A319" s="1201"/>
      <c r="B319" s="1010">
        <v>15270.52</v>
      </c>
      <c r="C319" s="1010">
        <v>15270.517</v>
      </c>
      <c r="D319" s="1011" t="s">
        <v>11</v>
      </c>
    </row>
    <row r="320" spans="1:4" s="994" customFormat="1" ht="11.25" customHeight="1" x14ac:dyDescent="0.2">
      <c r="A320" s="1200" t="s">
        <v>3830</v>
      </c>
      <c r="B320" s="1008">
        <v>18312.37</v>
      </c>
      <c r="C320" s="1008">
        <v>18312.367999999999</v>
      </c>
      <c r="D320" s="1009" t="s">
        <v>1463</v>
      </c>
    </row>
    <row r="321" spans="1:4" s="994" customFormat="1" ht="11.25" customHeight="1" x14ac:dyDescent="0.2">
      <c r="A321" s="1201"/>
      <c r="B321" s="1010">
        <v>5008</v>
      </c>
      <c r="C321" s="1010">
        <v>5008</v>
      </c>
      <c r="D321" s="1011" t="s">
        <v>2062</v>
      </c>
    </row>
    <row r="322" spans="1:4" s="994" customFormat="1" ht="11.25" customHeight="1" x14ac:dyDescent="0.2">
      <c r="A322" s="1201"/>
      <c r="B322" s="1010">
        <v>468</v>
      </c>
      <c r="C322" s="1010">
        <v>468</v>
      </c>
      <c r="D322" s="1011" t="s">
        <v>2063</v>
      </c>
    </row>
    <row r="323" spans="1:4" s="994" customFormat="1" ht="11.25" customHeight="1" x14ac:dyDescent="0.2">
      <c r="A323" s="1201"/>
      <c r="B323" s="1010">
        <v>7400</v>
      </c>
      <c r="C323" s="1010">
        <v>245</v>
      </c>
      <c r="D323" s="1011" t="s">
        <v>3831</v>
      </c>
    </row>
    <row r="324" spans="1:4" s="994" customFormat="1" ht="11.25" customHeight="1" x14ac:dyDescent="0.2">
      <c r="A324" s="1202"/>
      <c r="B324" s="1012">
        <v>31188.37</v>
      </c>
      <c r="C324" s="1012">
        <v>24033.367999999999</v>
      </c>
      <c r="D324" s="1013" t="s">
        <v>11</v>
      </c>
    </row>
    <row r="325" spans="1:4" s="994" customFormat="1" ht="11.25" customHeight="1" x14ac:dyDescent="0.2">
      <c r="A325" s="1201" t="s">
        <v>3832</v>
      </c>
      <c r="B325" s="1010">
        <v>410</v>
      </c>
      <c r="C325" s="1010">
        <v>354.53</v>
      </c>
      <c r="D325" s="1011" t="s">
        <v>1400</v>
      </c>
    </row>
    <row r="326" spans="1:4" s="994" customFormat="1" ht="11.25" customHeight="1" x14ac:dyDescent="0.2">
      <c r="A326" s="1201"/>
      <c r="B326" s="1010">
        <v>9750.4599999999991</v>
      </c>
      <c r="C326" s="1010">
        <v>9750.4599999999991</v>
      </c>
      <c r="D326" s="1011" t="s">
        <v>1463</v>
      </c>
    </row>
    <row r="327" spans="1:4" s="994" customFormat="1" ht="11.25" customHeight="1" x14ac:dyDescent="0.2">
      <c r="A327" s="1201"/>
      <c r="B327" s="1010">
        <v>2839</v>
      </c>
      <c r="C327" s="1010">
        <v>2839</v>
      </c>
      <c r="D327" s="1011" t="s">
        <v>2062</v>
      </c>
    </row>
    <row r="328" spans="1:4" s="994" customFormat="1" ht="11.25" customHeight="1" x14ac:dyDescent="0.2">
      <c r="A328" s="1201"/>
      <c r="B328" s="1010">
        <v>89</v>
      </c>
      <c r="C328" s="1010">
        <v>89</v>
      </c>
      <c r="D328" s="1011" t="s">
        <v>2063</v>
      </c>
    </row>
    <row r="329" spans="1:4" s="994" customFormat="1" ht="11.25" customHeight="1" x14ac:dyDescent="0.2">
      <c r="A329" s="1201"/>
      <c r="B329" s="1010">
        <v>3000</v>
      </c>
      <c r="C329" s="1010">
        <v>3000</v>
      </c>
      <c r="D329" s="1011" t="s">
        <v>3833</v>
      </c>
    </row>
    <row r="330" spans="1:4" s="994" customFormat="1" ht="11.25" customHeight="1" x14ac:dyDescent="0.2">
      <c r="A330" s="1201"/>
      <c r="B330" s="1010">
        <v>16088.46</v>
      </c>
      <c r="C330" s="1010">
        <v>16032.99</v>
      </c>
      <c r="D330" s="1011" t="s">
        <v>11</v>
      </c>
    </row>
    <row r="331" spans="1:4" s="994" customFormat="1" ht="11.25" customHeight="1" x14ac:dyDescent="0.2">
      <c r="A331" s="1200" t="s">
        <v>2844</v>
      </c>
      <c r="B331" s="1008">
        <v>9668.94</v>
      </c>
      <c r="C331" s="1008">
        <v>9668.9380000000001</v>
      </c>
      <c r="D331" s="1009" t="s">
        <v>1463</v>
      </c>
    </row>
    <row r="332" spans="1:4" s="994" customFormat="1" ht="11.25" customHeight="1" x14ac:dyDescent="0.2">
      <c r="A332" s="1201"/>
      <c r="B332" s="1010">
        <v>1897</v>
      </c>
      <c r="C332" s="1010">
        <v>1897</v>
      </c>
      <c r="D332" s="1011" t="s">
        <v>2062</v>
      </c>
    </row>
    <row r="333" spans="1:4" s="994" customFormat="1" ht="11.25" customHeight="1" x14ac:dyDescent="0.2">
      <c r="A333" s="1201"/>
      <c r="B333" s="1010">
        <v>117</v>
      </c>
      <c r="C333" s="1010">
        <v>117</v>
      </c>
      <c r="D333" s="1011" t="s">
        <v>2063</v>
      </c>
    </row>
    <row r="334" spans="1:4" s="994" customFormat="1" ht="11.25" customHeight="1" x14ac:dyDescent="0.2">
      <c r="A334" s="1201"/>
      <c r="B334" s="1010">
        <v>128.86000000000001</v>
      </c>
      <c r="C334" s="1010">
        <v>128.85599999999999</v>
      </c>
      <c r="D334" s="1011" t="s">
        <v>2207</v>
      </c>
    </row>
    <row r="335" spans="1:4" s="994" customFormat="1" ht="11.25" customHeight="1" x14ac:dyDescent="0.2">
      <c r="A335" s="1202"/>
      <c r="B335" s="1012">
        <v>11811.8</v>
      </c>
      <c r="C335" s="1012">
        <v>11811.794</v>
      </c>
      <c r="D335" s="1013" t="s">
        <v>11</v>
      </c>
    </row>
    <row r="336" spans="1:4" s="994" customFormat="1" ht="11.25" customHeight="1" x14ac:dyDescent="0.2">
      <c r="A336" s="1201" t="s">
        <v>2553</v>
      </c>
      <c r="B336" s="1010">
        <v>4.32</v>
      </c>
      <c r="C336" s="1010">
        <v>4.3179999999999996</v>
      </c>
      <c r="D336" s="1011" t="s">
        <v>1443</v>
      </c>
    </row>
    <row r="337" spans="1:4" s="994" customFormat="1" ht="11.25" customHeight="1" x14ac:dyDescent="0.2">
      <c r="A337" s="1201"/>
      <c r="B337" s="1010">
        <v>40</v>
      </c>
      <c r="C337" s="1010">
        <v>40</v>
      </c>
      <c r="D337" s="1011" t="s">
        <v>1766</v>
      </c>
    </row>
    <row r="338" spans="1:4" s="994" customFormat="1" ht="11.25" customHeight="1" x14ac:dyDescent="0.2">
      <c r="A338" s="1201"/>
      <c r="B338" s="1010">
        <v>327.02999999999997</v>
      </c>
      <c r="C338" s="1010">
        <v>327.02600000000001</v>
      </c>
      <c r="D338" s="1011" t="s">
        <v>3821</v>
      </c>
    </row>
    <row r="339" spans="1:4" s="994" customFormat="1" ht="11.25" customHeight="1" x14ac:dyDescent="0.2">
      <c r="A339" s="1201"/>
      <c r="B339" s="1010">
        <v>186</v>
      </c>
      <c r="C339" s="1010">
        <v>186</v>
      </c>
      <c r="D339" s="1011" t="s">
        <v>2074</v>
      </c>
    </row>
    <row r="340" spans="1:4" s="994" customFormat="1" ht="21" x14ac:dyDescent="0.2">
      <c r="A340" s="1201"/>
      <c r="B340" s="1010">
        <v>50.35</v>
      </c>
      <c r="C340" s="1010">
        <v>50.353999999999999</v>
      </c>
      <c r="D340" s="1011" t="s">
        <v>1442</v>
      </c>
    </row>
    <row r="341" spans="1:4" s="994" customFormat="1" ht="11.25" customHeight="1" x14ac:dyDescent="0.2">
      <c r="A341" s="1201"/>
      <c r="B341" s="1010">
        <v>5.5</v>
      </c>
      <c r="C341" s="1010">
        <v>5.5</v>
      </c>
      <c r="D341" s="1011" t="s">
        <v>2069</v>
      </c>
    </row>
    <row r="342" spans="1:4" s="994" customFormat="1" ht="11.25" customHeight="1" x14ac:dyDescent="0.2">
      <c r="A342" s="1201"/>
      <c r="B342" s="1010">
        <v>42091.96</v>
      </c>
      <c r="C342" s="1010">
        <v>42091.955000000002</v>
      </c>
      <c r="D342" s="1011" t="s">
        <v>1463</v>
      </c>
    </row>
    <row r="343" spans="1:4" s="994" customFormat="1" ht="11.25" customHeight="1" x14ac:dyDescent="0.2">
      <c r="A343" s="1201"/>
      <c r="B343" s="1010">
        <v>6845</v>
      </c>
      <c r="C343" s="1010">
        <v>6845</v>
      </c>
      <c r="D343" s="1011" t="s">
        <v>2062</v>
      </c>
    </row>
    <row r="344" spans="1:4" s="994" customFormat="1" ht="11.25" customHeight="1" x14ac:dyDescent="0.2">
      <c r="A344" s="1201"/>
      <c r="B344" s="1010">
        <v>3572</v>
      </c>
      <c r="C344" s="1010">
        <v>3572</v>
      </c>
      <c r="D344" s="1011" t="s">
        <v>2063</v>
      </c>
    </row>
    <row r="345" spans="1:4" s="994" customFormat="1" ht="11.25" customHeight="1" x14ac:dyDescent="0.2">
      <c r="A345" s="1201"/>
      <c r="B345" s="1010">
        <v>853.33</v>
      </c>
      <c r="C345" s="1010">
        <v>853.32499999999993</v>
      </c>
      <c r="D345" s="1011" t="s">
        <v>2207</v>
      </c>
    </row>
    <row r="346" spans="1:4" s="994" customFormat="1" ht="11.25" customHeight="1" x14ac:dyDescent="0.2">
      <c r="A346" s="1201"/>
      <c r="B346" s="1010">
        <v>3700</v>
      </c>
      <c r="C346" s="1010">
        <v>3700</v>
      </c>
      <c r="D346" s="1011" t="s">
        <v>3834</v>
      </c>
    </row>
    <row r="347" spans="1:4" s="994" customFormat="1" ht="11.25" customHeight="1" x14ac:dyDescent="0.2">
      <c r="A347" s="1201"/>
      <c r="B347" s="1010">
        <v>200</v>
      </c>
      <c r="C347" s="1010">
        <v>200</v>
      </c>
      <c r="D347" s="1011" t="s">
        <v>2075</v>
      </c>
    </row>
    <row r="348" spans="1:4" s="994" customFormat="1" ht="11.25" customHeight="1" x14ac:dyDescent="0.2">
      <c r="A348" s="1201"/>
      <c r="B348" s="1010">
        <v>13200</v>
      </c>
      <c r="C348" s="1010">
        <v>0</v>
      </c>
      <c r="D348" s="1011" t="s">
        <v>3835</v>
      </c>
    </row>
    <row r="349" spans="1:4" s="994" customFormat="1" ht="11.25" customHeight="1" x14ac:dyDescent="0.2">
      <c r="A349" s="1201"/>
      <c r="B349" s="1010">
        <v>636.07000000000005</v>
      </c>
      <c r="C349" s="1010">
        <v>636.06700000000001</v>
      </c>
      <c r="D349" s="1011" t="s">
        <v>3822</v>
      </c>
    </row>
    <row r="350" spans="1:4" s="994" customFormat="1" ht="11.25" customHeight="1" x14ac:dyDescent="0.2">
      <c r="A350" s="1201"/>
      <c r="B350" s="1010">
        <v>71711.56</v>
      </c>
      <c r="C350" s="1010">
        <v>58511.544999999998</v>
      </c>
      <c r="D350" s="1011" t="s">
        <v>11</v>
      </c>
    </row>
    <row r="351" spans="1:4" s="994" customFormat="1" ht="11.25" customHeight="1" x14ac:dyDescent="0.2">
      <c r="A351" s="1200" t="s">
        <v>2571</v>
      </c>
      <c r="B351" s="1008">
        <v>17.27</v>
      </c>
      <c r="C351" s="1008">
        <v>17.271999999999998</v>
      </c>
      <c r="D351" s="1009" t="s">
        <v>1443</v>
      </c>
    </row>
    <row r="352" spans="1:4" s="994" customFormat="1" ht="11.25" customHeight="1" x14ac:dyDescent="0.2">
      <c r="A352" s="1201"/>
      <c r="B352" s="1010">
        <v>84.7</v>
      </c>
      <c r="C352" s="1010">
        <v>84.7</v>
      </c>
      <c r="D352" s="1011" t="s">
        <v>2076</v>
      </c>
    </row>
    <row r="353" spans="1:4" s="994" customFormat="1" ht="11.25" customHeight="1" x14ac:dyDescent="0.2">
      <c r="A353" s="1201"/>
      <c r="B353" s="1010">
        <v>7.3</v>
      </c>
      <c r="C353" s="1010">
        <v>7.3</v>
      </c>
      <c r="D353" s="1011" t="s">
        <v>2069</v>
      </c>
    </row>
    <row r="354" spans="1:4" s="994" customFormat="1" ht="11.25" customHeight="1" x14ac:dyDescent="0.2">
      <c r="A354" s="1201"/>
      <c r="B354" s="1010">
        <v>24997.55</v>
      </c>
      <c r="C354" s="1010">
        <v>24997.542000000001</v>
      </c>
      <c r="D354" s="1011" t="s">
        <v>1463</v>
      </c>
    </row>
    <row r="355" spans="1:4" s="994" customFormat="1" ht="11.25" customHeight="1" x14ac:dyDescent="0.2">
      <c r="A355" s="1201"/>
      <c r="B355" s="1010">
        <v>2669</v>
      </c>
      <c r="C355" s="1010">
        <v>2669</v>
      </c>
      <c r="D355" s="1011" t="s">
        <v>2062</v>
      </c>
    </row>
    <row r="356" spans="1:4" s="994" customFormat="1" ht="11.25" customHeight="1" x14ac:dyDescent="0.2">
      <c r="A356" s="1201"/>
      <c r="B356" s="1010">
        <v>1057</v>
      </c>
      <c r="C356" s="1010">
        <v>1057</v>
      </c>
      <c r="D356" s="1011" t="s">
        <v>2063</v>
      </c>
    </row>
    <row r="357" spans="1:4" s="994" customFormat="1" ht="11.25" customHeight="1" x14ac:dyDescent="0.2">
      <c r="A357" s="1201"/>
      <c r="B357" s="1010">
        <v>1501.47</v>
      </c>
      <c r="C357" s="1010">
        <v>1501.47</v>
      </c>
      <c r="D357" s="1011" t="s">
        <v>2207</v>
      </c>
    </row>
    <row r="358" spans="1:4" s="994" customFormat="1" ht="11.25" customHeight="1" x14ac:dyDescent="0.2">
      <c r="A358" s="1201"/>
      <c r="B358" s="1010">
        <v>590</v>
      </c>
      <c r="C358" s="1010">
        <v>590</v>
      </c>
      <c r="D358" s="1011" t="s">
        <v>1173</v>
      </c>
    </row>
    <row r="359" spans="1:4" s="994" customFormat="1" ht="11.25" customHeight="1" x14ac:dyDescent="0.2">
      <c r="A359" s="1201"/>
      <c r="B359" s="1010">
        <v>390.33</v>
      </c>
      <c r="C359" s="1010">
        <v>389.75700000000001</v>
      </c>
      <c r="D359" s="1011" t="s">
        <v>3822</v>
      </c>
    </row>
    <row r="360" spans="1:4" s="994" customFormat="1" ht="11.25" customHeight="1" x14ac:dyDescent="0.2">
      <c r="A360" s="1202"/>
      <c r="B360" s="1012">
        <v>31314.620000000003</v>
      </c>
      <c r="C360" s="1012">
        <v>31314.041000000001</v>
      </c>
      <c r="D360" s="1013" t="s">
        <v>11</v>
      </c>
    </row>
    <row r="361" spans="1:4" s="994" customFormat="1" ht="11.25" customHeight="1" x14ac:dyDescent="0.2">
      <c r="A361" s="1201" t="s">
        <v>2581</v>
      </c>
      <c r="B361" s="1010">
        <v>4.32</v>
      </c>
      <c r="C361" s="1010">
        <v>4.3179999999999996</v>
      </c>
      <c r="D361" s="1011" t="s">
        <v>1443</v>
      </c>
    </row>
    <row r="362" spans="1:4" s="994" customFormat="1" ht="11.25" customHeight="1" x14ac:dyDescent="0.2">
      <c r="A362" s="1201"/>
      <c r="B362" s="1010">
        <v>48</v>
      </c>
      <c r="C362" s="1010">
        <v>48</v>
      </c>
      <c r="D362" s="1011" t="s">
        <v>2076</v>
      </c>
    </row>
    <row r="363" spans="1:4" s="994" customFormat="1" ht="11.25" customHeight="1" x14ac:dyDescent="0.2">
      <c r="A363" s="1201"/>
      <c r="B363" s="1010">
        <v>937.57</v>
      </c>
      <c r="C363" s="1010">
        <v>937.572</v>
      </c>
      <c r="D363" s="1011" t="s">
        <v>3821</v>
      </c>
    </row>
    <row r="364" spans="1:4" s="994" customFormat="1" ht="11.25" customHeight="1" x14ac:dyDescent="0.2">
      <c r="A364" s="1201"/>
      <c r="B364" s="1010">
        <v>180</v>
      </c>
      <c r="C364" s="1010">
        <v>180</v>
      </c>
      <c r="D364" s="1011" t="s">
        <v>2074</v>
      </c>
    </row>
    <row r="365" spans="1:4" s="994" customFormat="1" ht="11.25" customHeight="1" x14ac:dyDescent="0.2">
      <c r="A365" s="1201"/>
      <c r="B365" s="1010">
        <v>28892.82</v>
      </c>
      <c r="C365" s="1010">
        <v>28892.815000000002</v>
      </c>
      <c r="D365" s="1011" t="s">
        <v>1463</v>
      </c>
    </row>
    <row r="366" spans="1:4" s="994" customFormat="1" ht="11.25" customHeight="1" x14ac:dyDescent="0.2">
      <c r="A366" s="1201"/>
      <c r="B366" s="1010">
        <v>5331</v>
      </c>
      <c r="C366" s="1010">
        <v>5331</v>
      </c>
      <c r="D366" s="1011" t="s">
        <v>2062</v>
      </c>
    </row>
    <row r="367" spans="1:4" s="994" customFormat="1" ht="11.25" customHeight="1" x14ac:dyDescent="0.2">
      <c r="A367" s="1201"/>
      <c r="B367" s="1010">
        <v>1368</v>
      </c>
      <c r="C367" s="1010">
        <v>1368</v>
      </c>
      <c r="D367" s="1011" t="s">
        <v>2063</v>
      </c>
    </row>
    <row r="368" spans="1:4" s="994" customFormat="1" ht="11.25" customHeight="1" x14ac:dyDescent="0.2">
      <c r="A368" s="1201"/>
      <c r="B368" s="1010">
        <v>1066.49</v>
      </c>
      <c r="C368" s="1010">
        <v>1066.4885400000001</v>
      </c>
      <c r="D368" s="1011" t="s">
        <v>3836</v>
      </c>
    </row>
    <row r="369" spans="1:4" s="994" customFormat="1" ht="11.25" customHeight="1" x14ac:dyDescent="0.2">
      <c r="A369" s="1201"/>
      <c r="B369" s="1010">
        <v>1434.3100000000002</v>
      </c>
      <c r="C369" s="1010">
        <v>1434.306</v>
      </c>
      <c r="D369" s="1011" t="s">
        <v>2207</v>
      </c>
    </row>
    <row r="370" spans="1:4" s="994" customFormat="1" ht="11.25" customHeight="1" x14ac:dyDescent="0.2">
      <c r="A370" s="1201"/>
      <c r="B370" s="1010">
        <v>416.55</v>
      </c>
      <c r="C370" s="1010">
        <v>416.55200000000002</v>
      </c>
      <c r="D370" s="1011" t="s">
        <v>3822</v>
      </c>
    </row>
    <row r="371" spans="1:4" s="994" customFormat="1" ht="11.25" customHeight="1" x14ac:dyDescent="0.2">
      <c r="A371" s="1201"/>
      <c r="B371" s="1010">
        <v>39679.06</v>
      </c>
      <c r="C371" s="1010">
        <v>39679.05154</v>
      </c>
      <c r="D371" s="1011" t="s">
        <v>11</v>
      </c>
    </row>
    <row r="372" spans="1:4" s="994" customFormat="1" ht="11.25" customHeight="1" x14ac:dyDescent="0.2">
      <c r="A372" s="1200" t="s">
        <v>2557</v>
      </c>
      <c r="B372" s="1008">
        <v>82.04</v>
      </c>
      <c r="C372" s="1008">
        <v>82.042000000000002</v>
      </c>
      <c r="D372" s="1009" t="s">
        <v>1443</v>
      </c>
    </row>
    <row r="373" spans="1:4" s="994" customFormat="1" ht="11.25" customHeight="1" x14ac:dyDescent="0.2">
      <c r="A373" s="1201"/>
      <c r="B373" s="1010">
        <v>16</v>
      </c>
      <c r="C373" s="1010">
        <v>16</v>
      </c>
      <c r="D373" s="1011" t="s">
        <v>1449</v>
      </c>
    </row>
    <row r="374" spans="1:4" s="994" customFormat="1" ht="11.25" customHeight="1" x14ac:dyDescent="0.2">
      <c r="A374" s="1201"/>
      <c r="B374" s="1010">
        <v>2400</v>
      </c>
      <c r="C374" s="1010">
        <v>0</v>
      </c>
      <c r="D374" s="1011" t="s">
        <v>3837</v>
      </c>
    </row>
    <row r="375" spans="1:4" s="994" customFormat="1" ht="11.25" customHeight="1" x14ac:dyDescent="0.2">
      <c r="A375" s="1201"/>
      <c r="B375" s="1010">
        <v>229.9</v>
      </c>
      <c r="C375" s="1010">
        <v>229.9</v>
      </c>
      <c r="D375" s="1011" t="s">
        <v>2076</v>
      </c>
    </row>
    <row r="376" spans="1:4" s="994" customFormat="1" ht="11.25" customHeight="1" x14ac:dyDescent="0.2">
      <c r="A376" s="1201"/>
      <c r="B376" s="1010">
        <v>70.400000000000006</v>
      </c>
      <c r="C376" s="1010">
        <v>70.400999999999996</v>
      </c>
      <c r="D376" s="1011" t="s">
        <v>1445</v>
      </c>
    </row>
    <row r="377" spans="1:4" s="994" customFormat="1" ht="11.25" customHeight="1" x14ac:dyDescent="0.2">
      <c r="A377" s="1201"/>
      <c r="B377" s="1010">
        <v>453</v>
      </c>
      <c r="C377" s="1010">
        <v>453</v>
      </c>
      <c r="D377" s="1011" t="s">
        <v>2074</v>
      </c>
    </row>
    <row r="378" spans="1:4" s="994" customFormat="1" ht="11.25" customHeight="1" x14ac:dyDescent="0.2">
      <c r="A378" s="1201"/>
      <c r="B378" s="1010">
        <v>36.9</v>
      </c>
      <c r="C378" s="1010">
        <v>36.9</v>
      </c>
      <c r="D378" s="1011" t="s">
        <v>2069</v>
      </c>
    </row>
    <row r="379" spans="1:4" s="994" customFormat="1" ht="11.25" customHeight="1" x14ac:dyDescent="0.2">
      <c r="A379" s="1201"/>
      <c r="B379" s="1010">
        <v>49722.559999999998</v>
      </c>
      <c r="C379" s="1010">
        <v>49722.557999999997</v>
      </c>
      <c r="D379" s="1011" t="s">
        <v>1463</v>
      </c>
    </row>
    <row r="380" spans="1:4" s="994" customFormat="1" ht="11.25" customHeight="1" x14ac:dyDescent="0.2">
      <c r="A380" s="1201"/>
      <c r="B380" s="1010">
        <v>7321</v>
      </c>
      <c r="C380" s="1010">
        <v>7321</v>
      </c>
      <c r="D380" s="1011" t="s">
        <v>2062</v>
      </c>
    </row>
    <row r="381" spans="1:4" s="994" customFormat="1" ht="11.25" customHeight="1" x14ac:dyDescent="0.2">
      <c r="A381" s="1201"/>
      <c r="B381" s="1010">
        <v>812</v>
      </c>
      <c r="C381" s="1010">
        <v>812</v>
      </c>
      <c r="D381" s="1011" t="s">
        <v>2063</v>
      </c>
    </row>
    <row r="382" spans="1:4" s="994" customFormat="1" ht="11.25" customHeight="1" x14ac:dyDescent="0.2">
      <c r="A382" s="1201"/>
      <c r="B382" s="1010">
        <v>2406.1999999999998</v>
      </c>
      <c r="C382" s="1010">
        <v>2406.1959999999999</v>
      </c>
      <c r="D382" s="1011" t="s">
        <v>2207</v>
      </c>
    </row>
    <row r="383" spans="1:4" s="994" customFormat="1" ht="11.25" customHeight="1" x14ac:dyDescent="0.2">
      <c r="A383" s="1201"/>
      <c r="B383" s="1010">
        <v>691.69</v>
      </c>
      <c r="C383" s="1010">
        <v>691.07273999999995</v>
      </c>
      <c r="D383" s="1011" t="s">
        <v>3822</v>
      </c>
    </row>
    <row r="384" spans="1:4" s="994" customFormat="1" ht="11.25" customHeight="1" x14ac:dyDescent="0.2">
      <c r="A384" s="1202"/>
      <c r="B384" s="1012">
        <v>64241.69</v>
      </c>
      <c r="C384" s="1012">
        <v>61841.069739999999</v>
      </c>
      <c r="D384" s="1013" t="s">
        <v>11</v>
      </c>
    </row>
    <row r="385" spans="1:4" s="994" customFormat="1" ht="11.25" customHeight="1" x14ac:dyDescent="0.2">
      <c r="A385" s="1201" t="s">
        <v>2541</v>
      </c>
      <c r="B385" s="1010">
        <v>17.27</v>
      </c>
      <c r="C385" s="1010">
        <v>17.271999999999998</v>
      </c>
      <c r="D385" s="1011" t="s">
        <v>1443</v>
      </c>
    </row>
    <row r="386" spans="1:4" s="994" customFormat="1" ht="11.25" customHeight="1" x14ac:dyDescent="0.2">
      <c r="A386" s="1201"/>
      <c r="B386" s="1010">
        <v>8</v>
      </c>
      <c r="C386" s="1010">
        <v>8</v>
      </c>
      <c r="D386" s="1011" t="s">
        <v>1449</v>
      </c>
    </row>
    <row r="387" spans="1:4" s="994" customFormat="1" ht="11.25" customHeight="1" x14ac:dyDescent="0.2">
      <c r="A387" s="1201"/>
      <c r="B387" s="1010">
        <v>187</v>
      </c>
      <c r="C387" s="1010">
        <v>187</v>
      </c>
      <c r="D387" s="1011" t="s">
        <v>2074</v>
      </c>
    </row>
    <row r="388" spans="1:4" s="994" customFormat="1" ht="11.25" customHeight="1" x14ac:dyDescent="0.2">
      <c r="A388" s="1201"/>
      <c r="B388" s="1010">
        <v>19905.86</v>
      </c>
      <c r="C388" s="1010">
        <v>19905.859</v>
      </c>
      <c r="D388" s="1011" t="s">
        <v>1463</v>
      </c>
    </row>
    <row r="389" spans="1:4" s="994" customFormat="1" ht="11.25" customHeight="1" x14ac:dyDescent="0.2">
      <c r="A389" s="1201"/>
      <c r="B389" s="1010">
        <v>2602</v>
      </c>
      <c r="C389" s="1010">
        <v>2602</v>
      </c>
      <c r="D389" s="1011" t="s">
        <v>2062</v>
      </c>
    </row>
    <row r="390" spans="1:4" s="994" customFormat="1" ht="11.25" customHeight="1" x14ac:dyDescent="0.2">
      <c r="A390" s="1201"/>
      <c r="B390" s="1010">
        <v>266</v>
      </c>
      <c r="C390" s="1010">
        <v>266</v>
      </c>
      <c r="D390" s="1011" t="s">
        <v>2063</v>
      </c>
    </row>
    <row r="391" spans="1:4" s="994" customFormat="1" ht="11.25" customHeight="1" x14ac:dyDescent="0.2">
      <c r="A391" s="1201"/>
      <c r="B391" s="1010">
        <v>2000</v>
      </c>
      <c r="C391" s="1010">
        <v>2000</v>
      </c>
      <c r="D391" s="1011" t="s">
        <v>3838</v>
      </c>
    </row>
    <row r="392" spans="1:4" s="994" customFormat="1" ht="11.25" customHeight="1" x14ac:dyDescent="0.2">
      <c r="A392" s="1201"/>
      <c r="B392" s="1010">
        <v>630.74</v>
      </c>
      <c r="C392" s="1010">
        <v>630.74199999999996</v>
      </c>
      <c r="D392" s="1011" t="s">
        <v>2207</v>
      </c>
    </row>
    <row r="393" spans="1:4" s="994" customFormat="1" ht="11.25" customHeight="1" x14ac:dyDescent="0.2">
      <c r="A393" s="1201"/>
      <c r="B393" s="1010">
        <v>329.59</v>
      </c>
      <c r="C393" s="1010">
        <v>329.59399999999999</v>
      </c>
      <c r="D393" s="1011" t="s">
        <v>3822</v>
      </c>
    </row>
    <row r="394" spans="1:4" s="994" customFormat="1" ht="11.25" customHeight="1" x14ac:dyDescent="0.2">
      <c r="A394" s="1201"/>
      <c r="B394" s="1010">
        <v>25946.47</v>
      </c>
      <c r="C394" s="1010">
        <v>25946.467000000001</v>
      </c>
      <c r="D394" s="1011" t="s">
        <v>11</v>
      </c>
    </row>
    <row r="395" spans="1:4" s="994" customFormat="1" ht="11.25" customHeight="1" x14ac:dyDescent="0.2">
      <c r="A395" s="1200" t="s">
        <v>3839</v>
      </c>
      <c r="B395" s="1008">
        <v>43.18</v>
      </c>
      <c r="C395" s="1008">
        <v>43.18</v>
      </c>
      <c r="D395" s="1009" t="s">
        <v>1443</v>
      </c>
    </row>
    <row r="396" spans="1:4" s="994" customFormat="1" ht="11.25" customHeight="1" x14ac:dyDescent="0.2">
      <c r="A396" s="1201"/>
      <c r="B396" s="1010">
        <v>200</v>
      </c>
      <c r="C396" s="1010">
        <v>200</v>
      </c>
      <c r="D396" s="1011" t="s">
        <v>2157</v>
      </c>
    </row>
    <row r="397" spans="1:4" s="994" customFormat="1" ht="11.25" customHeight="1" x14ac:dyDescent="0.2">
      <c r="A397" s="1201"/>
      <c r="B397" s="1010">
        <v>48.6</v>
      </c>
      <c r="C397" s="1010">
        <v>48.6</v>
      </c>
      <c r="D397" s="1011" t="s">
        <v>1766</v>
      </c>
    </row>
    <row r="398" spans="1:4" s="994" customFormat="1" ht="11.25" customHeight="1" x14ac:dyDescent="0.2">
      <c r="A398" s="1201"/>
      <c r="B398" s="1010">
        <v>1376.4</v>
      </c>
      <c r="C398" s="1010">
        <v>1376.4</v>
      </c>
      <c r="D398" s="1011" t="s">
        <v>2074</v>
      </c>
    </row>
    <row r="399" spans="1:4" s="994" customFormat="1" ht="11.25" customHeight="1" x14ac:dyDescent="0.2">
      <c r="A399" s="1201"/>
      <c r="B399" s="1010">
        <v>5.5</v>
      </c>
      <c r="C399" s="1010">
        <v>5.5</v>
      </c>
      <c r="D399" s="1011" t="s">
        <v>2069</v>
      </c>
    </row>
    <row r="400" spans="1:4" s="994" customFormat="1" ht="11.25" customHeight="1" x14ac:dyDescent="0.2">
      <c r="A400" s="1201"/>
      <c r="B400" s="1010">
        <v>34095.040000000001</v>
      </c>
      <c r="C400" s="1010">
        <v>34095.038</v>
      </c>
      <c r="D400" s="1011" t="s">
        <v>1463</v>
      </c>
    </row>
    <row r="401" spans="1:4" s="994" customFormat="1" ht="11.25" customHeight="1" x14ac:dyDescent="0.2">
      <c r="A401" s="1201"/>
      <c r="B401" s="1010">
        <v>2932</v>
      </c>
      <c r="C401" s="1010">
        <v>2932</v>
      </c>
      <c r="D401" s="1011" t="s">
        <v>2062</v>
      </c>
    </row>
    <row r="402" spans="1:4" s="994" customFormat="1" ht="11.25" customHeight="1" x14ac:dyDescent="0.2">
      <c r="A402" s="1201"/>
      <c r="B402" s="1010">
        <v>552</v>
      </c>
      <c r="C402" s="1010">
        <v>552</v>
      </c>
      <c r="D402" s="1011" t="s">
        <v>2063</v>
      </c>
    </row>
    <row r="403" spans="1:4" s="994" customFormat="1" ht="11.25" customHeight="1" x14ac:dyDescent="0.2">
      <c r="A403" s="1201"/>
      <c r="B403" s="1010">
        <v>176.21</v>
      </c>
      <c r="C403" s="1010">
        <v>146.21100000000001</v>
      </c>
      <c r="D403" s="1011" t="s">
        <v>3840</v>
      </c>
    </row>
    <row r="404" spans="1:4" s="994" customFormat="1" ht="11.25" customHeight="1" x14ac:dyDescent="0.2">
      <c r="A404" s="1201"/>
      <c r="B404" s="1010">
        <v>395.1</v>
      </c>
      <c r="C404" s="1010">
        <v>395.1</v>
      </c>
      <c r="D404" s="1011" t="s">
        <v>2065</v>
      </c>
    </row>
    <row r="405" spans="1:4" s="994" customFormat="1" ht="11.25" customHeight="1" x14ac:dyDescent="0.2">
      <c r="A405" s="1201"/>
      <c r="B405" s="1010">
        <v>521.9</v>
      </c>
      <c r="C405" s="1010">
        <v>521.904</v>
      </c>
      <c r="D405" s="1011" t="s">
        <v>3822</v>
      </c>
    </row>
    <row r="406" spans="1:4" s="994" customFormat="1" ht="11.25" customHeight="1" x14ac:dyDescent="0.2">
      <c r="A406" s="1201"/>
      <c r="B406" s="1010">
        <v>140</v>
      </c>
      <c r="C406" s="1010">
        <v>140</v>
      </c>
      <c r="D406" s="1011" t="s">
        <v>1176</v>
      </c>
    </row>
    <row r="407" spans="1:4" s="994" customFormat="1" ht="11.25" customHeight="1" x14ac:dyDescent="0.2">
      <c r="A407" s="1202"/>
      <c r="B407" s="1012">
        <v>40485.93</v>
      </c>
      <c r="C407" s="1012">
        <v>40455.932999999997</v>
      </c>
      <c r="D407" s="1013" t="s">
        <v>11</v>
      </c>
    </row>
    <row r="408" spans="1:4" s="994" customFormat="1" ht="11.25" customHeight="1" x14ac:dyDescent="0.2">
      <c r="A408" s="1201" t="s">
        <v>2543</v>
      </c>
      <c r="B408" s="1010">
        <v>25.91</v>
      </c>
      <c r="C408" s="1010">
        <v>25.908000000000001</v>
      </c>
      <c r="D408" s="1011" t="s">
        <v>1443</v>
      </c>
    </row>
    <row r="409" spans="1:4" s="994" customFormat="1" ht="11.25" customHeight="1" x14ac:dyDescent="0.2">
      <c r="A409" s="1201"/>
      <c r="B409" s="1010">
        <v>12</v>
      </c>
      <c r="C409" s="1010">
        <v>12</v>
      </c>
      <c r="D409" s="1011" t="s">
        <v>1449</v>
      </c>
    </row>
    <row r="410" spans="1:4" s="994" customFormat="1" ht="11.25" customHeight="1" x14ac:dyDescent="0.2">
      <c r="A410" s="1201"/>
      <c r="B410" s="1010">
        <v>106.35</v>
      </c>
      <c r="C410" s="1010">
        <v>106.35026999999999</v>
      </c>
      <c r="D410" s="1011" t="s">
        <v>2208</v>
      </c>
    </row>
    <row r="411" spans="1:4" s="994" customFormat="1" ht="11.25" customHeight="1" x14ac:dyDescent="0.2">
      <c r="A411" s="1201"/>
      <c r="B411" s="1010">
        <v>2600</v>
      </c>
      <c r="C411" s="1010">
        <v>0</v>
      </c>
      <c r="D411" s="1011" t="s">
        <v>3841</v>
      </c>
    </row>
    <row r="412" spans="1:4" s="994" customFormat="1" ht="11.25" customHeight="1" x14ac:dyDescent="0.2">
      <c r="A412" s="1201"/>
      <c r="B412" s="1010">
        <v>165.76</v>
      </c>
      <c r="C412" s="1010">
        <v>165.76400000000001</v>
      </c>
      <c r="D412" s="1011" t="s">
        <v>3821</v>
      </c>
    </row>
    <row r="413" spans="1:4" s="994" customFormat="1" ht="11.25" customHeight="1" x14ac:dyDescent="0.2">
      <c r="A413" s="1201"/>
      <c r="B413" s="1010">
        <v>238.5</v>
      </c>
      <c r="C413" s="1010">
        <v>238.5</v>
      </c>
      <c r="D413" s="1011" t="s">
        <v>2074</v>
      </c>
    </row>
    <row r="414" spans="1:4" s="994" customFormat="1" ht="11.25" customHeight="1" x14ac:dyDescent="0.2">
      <c r="A414" s="1201"/>
      <c r="B414" s="1010">
        <v>5.5</v>
      </c>
      <c r="C414" s="1010">
        <v>5.5</v>
      </c>
      <c r="D414" s="1011" t="s">
        <v>2069</v>
      </c>
    </row>
    <row r="415" spans="1:4" s="994" customFormat="1" ht="11.25" customHeight="1" x14ac:dyDescent="0.2">
      <c r="A415" s="1201"/>
      <c r="B415" s="1010">
        <v>23457.269999999997</v>
      </c>
      <c r="C415" s="1010">
        <v>23457.273999999998</v>
      </c>
      <c r="D415" s="1011" t="s">
        <v>1463</v>
      </c>
    </row>
    <row r="416" spans="1:4" s="994" customFormat="1" ht="11.25" customHeight="1" x14ac:dyDescent="0.2">
      <c r="A416" s="1201"/>
      <c r="B416" s="1010">
        <v>3550</v>
      </c>
      <c r="C416" s="1010">
        <v>3550</v>
      </c>
      <c r="D416" s="1011" t="s">
        <v>2062</v>
      </c>
    </row>
    <row r="417" spans="1:4" s="994" customFormat="1" ht="11.25" customHeight="1" x14ac:dyDescent="0.2">
      <c r="A417" s="1201"/>
      <c r="B417" s="1010">
        <v>900</v>
      </c>
      <c r="C417" s="1010">
        <v>900</v>
      </c>
      <c r="D417" s="1011" t="s">
        <v>2063</v>
      </c>
    </row>
    <row r="418" spans="1:4" s="994" customFormat="1" ht="11.25" customHeight="1" x14ac:dyDescent="0.2">
      <c r="A418" s="1201"/>
      <c r="B418" s="1010">
        <v>265</v>
      </c>
      <c r="C418" s="1010">
        <v>265</v>
      </c>
      <c r="D418" s="1011" t="s">
        <v>1172</v>
      </c>
    </row>
    <row r="419" spans="1:4" s="994" customFormat="1" ht="11.25" customHeight="1" x14ac:dyDescent="0.2">
      <c r="A419" s="1201"/>
      <c r="B419" s="1010">
        <v>1355.8200000000002</v>
      </c>
      <c r="C419" s="1010">
        <v>1355.817</v>
      </c>
      <c r="D419" s="1011" t="s">
        <v>2207</v>
      </c>
    </row>
    <row r="420" spans="1:4" s="994" customFormat="1" ht="11.25" customHeight="1" x14ac:dyDescent="0.2">
      <c r="A420" s="1201"/>
      <c r="B420" s="1010">
        <v>11000</v>
      </c>
      <c r="C420" s="1010">
        <v>18</v>
      </c>
      <c r="D420" s="1011" t="s">
        <v>3842</v>
      </c>
    </row>
    <row r="421" spans="1:4" s="994" customFormat="1" ht="11.25" customHeight="1" x14ac:dyDescent="0.2">
      <c r="A421" s="1201"/>
      <c r="B421" s="1010">
        <v>355.32</v>
      </c>
      <c r="C421" s="1010">
        <v>355.16499999999996</v>
      </c>
      <c r="D421" s="1011" t="s">
        <v>3822</v>
      </c>
    </row>
    <row r="422" spans="1:4" s="994" customFormat="1" ht="11.25" customHeight="1" x14ac:dyDescent="0.2">
      <c r="A422" s="1201"/>
      <c r="B422" s="1010">
        <v>44037.43</v>
      </c>
      <c r="C422" s="1010">
        <v>30455.278269999995</v>
      </c>
      <c r="D422" s="1011" t="s">
        <v>11</v>
      </c>
    </row>
    <row r="423" spans="1:4" s="994" customFormat="1" ht="11.25" customHeight="1" x14ac:dyDescent="0.2">
      <c r="A423" s="1200" t="s">
        <v>3843</v>
      </c>
      <c r="B423" s="1008">
        <v>25.91</v>
      </c>
      <c r="C423" s="1008">
        <v>25.908000000000001</v>
      </c>
      <c r="D423" s="1009" t="s">
        <v>1443</v>
      </c>
    </row>
    <row r="424" spans="1:4" s="994" customFormat="1" ht="11.25" customHeight="1" x14ac:dyDescent="0.2">
      <c r="A424" s="1201"/>
      <c r="B424" s="1010">
        <v>62.6</v>
      </c>
      <c r="C424" s="1010">
        <v>62.6</v>
      </c>
      <c r="D424" s="1011" t="s">
        <v>2380</v>
      </c>
    </row>
    <row r="425" spans="1:4" s="994" customFormat="1" ht="11.25" customHeight="1" x14ac:dyDescent="0.2">
      <c r="A425" s="1201"/>
      <c r="B425" s="1010">
        <v>123.93</v>
      </c>
      <c r="C425" s="1010">
        <v>123.93</v>
      </c>
      <c r="D425" s="1011" t="s">
        <v>3821</v>
      </c>
    </row>
    <row r="426" spans="1:4" s="994" customFormat="1" ht="11.25" customHeight="1" x14ac:dyDescent="0.2">
      <c r="A426" s="1201"/>
      <c r="B426" s="1010">
        <v>34.5</v>
      </c>
      <c r="C426" s="1010">
        <v>34.5</v>
      </c>
      <c r="D426" s="1011" t="s">
        <v>2074</v>
      </c>
    </row>
    <row r="427" spans="1:4" s="994" customFormat="1" ht="11.25" customHeight="1" x14ac:dyDescent="0.2">
      <c r="A427" s="1201"/>
      <c r="B427" s="1010">
        <v>3.7</v>
      </c>
      <c r="C427" s="1010">
        <v>3.7</v>
      </c>
      <c r="D427" s="1011" t="s">
        <v>2069</v>
      </c>
    </row>
    <row r="428" spans="1:4" s="994" customFormat="1" ht="11.25" customHeight="1" x14ac:dyDescent="0.2">
      <c r="A428" s="1201"/>
      <c r="B428" s="1010">
        <v>18104.330000000002</v>
      </c>
      <c r="C428" s="1010">
        <v>18104.325000000001</v>
      </c>
      <c r="D428" s="1011" t="s">
        <v>1463</v>
      </c>
    </row>
    <row r="429" spans="1:4" s="994" customFormat="1" ht="11.25" customHeight="1" x14ac:dyDescent="0.2">
      <c r="A429" s="1201"/>
      <c r="B429" s="1010">
        <v>2612</v>
      </c>
      <c r="C429" s="1010">
        <v>2612</v>
      </c>
      <c r="D429" s="1011" t="s">
        <v>2062</v>
      </c>
    </row>
    <row r="430" spans="1:4" s="994" customFormat="1" ht="11.25" customHeight="1" x14ac:dyDescent="0.2">
      <c r="A430" s="1201"/>
      <c r="B430" s="1010">
        <v>258</v>
      </c>
      <c r="C430" s="1010">
        <v>258</v>
      </c>
      <c r="D430" s="1011" t="s">
        <v>2063</v>
      </c>
    </row>
    <row r="431" spans="1:4" s="994" customFormat="1" ht="11.25" customHeight="1" x14ac:dyDescent="0.2">
      <c r="A431" s="1201"/>
      <c r="B431" s="1010">
        <v>300</v>
      </c>
      <c r="C431" s="1010">
        <v>300</v>
      </c>
      <c r="D431" s="1011" t="s">
        <v>1172</v>
      </c>
    </row>
    <row r="432" spans="1:4" s="994" customFormat="1" ht="11.25" customHeight="1" x14ac:dyDescent="0.2">
      <c r="A432" s="1201"/>
      <c r="B432" s="1010">
        <v>1169.24</v>
      </c>
      <c r="C432" s="1010">
        <v>1169.2339999999999</v>
      </c>
      <c r="D432" s="1011" t="s">
        <v>2207</v>
      </c>
    </row>
    <row r="433" spans="1:4" s="994" customFormat="1" ht="11.25" customHeight="1" x14ac:dyDescent="0.2">
      <c r="A433" s="1201"/>
      <c r="B433" s="1010">
        <v>290.68</v>
      </c>
      <c r="C433" s="1010">
        <v>290.25473999999997</v>
      </c>
      <c r="D433" s="1011" t="s">
        <v>3822</v>
      </c>
    </row>
    <row r="434" spans="1:4" s="994" customFormat="1" ht="11.25" customHeight="1" x14ac:dyDescent="0.2">
      <c r="A434" s="1202"/>
      <c r="B434" s="1012">
        <v>22984.890000000003</v>
      </c>
      <c r="C434" s="1012">
        <v>22984.45174</v>
      </c>
      <c r="D434" s="1013" t="s">
        <v>11</v>
      </c>
    </row>
    <row r="435" spans="1:4" s="994" customFormat="1" ht="11.25" customHeight="1" x14ac:dyDescent="0.2">
      <c r="A435" s="1201" t="s">
        <v>2555</v>
      </c>
      <c r="B435" s="1010">
        <v>57</v>
      </c>
      <c r="C435" s="1010">
        <v>57</v>
      </c>
      <c r="D435" s="1011" t="s">
        <v>2071</v>
      </c>
    </row>
    <row r="436" spans="1:4" s="994" customFormat="1" ht="11.25" customHeight="1" x14ac:dyDescent="0.2">
      <c r="A436" s="1201"/>
      <c r="B436" s="1010">
        <v>146.51</v>
      </c>
      <c r="C436" s="1010">
        <v>146.50888</v>
      </c>
      <c r="D436" s="1011" t="s">
        <v>1443</v>
      </c>
    </row>
    <row r="437" spans="1:4" s="994" customFormat="1" ht="11.25" customHeight="1" x14ac:dyDescent="0.2">
      <c r="A437" s="1201"/>
      <c r="B437" s="1010">
        <v>70</v>
      </c>
      <c r="C437" s="1010">
        <v>70</v>
      </c>
      <c r="D437" s="1011" t="s">
        <v>2380</v>
      </c>
    </row>
    <row r="438" spans="1:4" s="994" customFormat="1" ht="11.25" customHeight="1" x14ac:dyDescent="0.2">
      <c r="A438" s="1201"/>
      <c r="B438" s="1010">
        <v>595.54999999999995</v>
      </c>
      <c r="C438" s="1010">
        <v>391.64190000000008</v>
      </c>
      <c r="D438" s="1011" t="s">
        <v>3821</v>
      </c>
    </row>
    <row r="439" spans="1:4" s="994" customFormat="1" ht="11.25" customHeight="1" x14ac:dyDescent="0.2">
      <c r="A439" s="1201"/>
      <c r="B439" s="1010">
        <v>225.5</v>
      </c>
      <c r="C439" s="1010">
        <v>225.5</v>
      </c>
      <c r="D439" s="1011" t="s">
        <v>2074</v>
      </c>
    </row>
    <row r="440" spans="1:4" s="994" customFormat="1" ht="11.25" customHeight="1" x14ac:dyDescent="0.2">
      <c r="A440" s="1201"/>
      <c r="B440" s="1010">
        <v>52.52</v>
      </c>
      <c r="C440" s="1010">
        <v>52.523000000000003</v>
      </c>
      <c r="D440" s="1011" t="s">
        <v>2069</v>
      </c>
    </row>
    <row r="441" spans="1:4" s="994" customFormat="1" ht="11.25" customHeight="1" x14ac:dyDescent="0.2">
      <c r="A441" s="1201"/>
      <c r="B441" s="1010">
        <v>24723.679999999997</v>
      </c>
      <c r="C441" s="1010">
        <v>24723.683999999997</v>
      </c>
      <c r="D441" s="1011" t="s">
        <v>1463</v>
      </c>
    </row>
    <row r="442" spans="1:4" s="994" customFormat="1" ht="11.25" customHeight="1" x14ac:dyDescent="0.2">
      <c r="A442" s="1201"/>
      <c r="B442" s="1010">
        <v>3519</v>
      </c>
      <c r="C442" s="1010">
        <v>3519</v>
      </c>
      <c r="D442" s="1011" t="s">
        <v>2062</v>
      </c>
    </row>
    <row r="443" spans="1:4" s="994" customFormat="1" ht="11.25" customHeight="1" x14ac:dyDescent="0.2">
      <c r="A443" s="1201"/>
      <c r="B443" s="1010">
        <v>1000</v>
      </c>
      <c r="C443" s="1010">
        <v>1000</v>
      </c>
      <c r="D443" s="1011" t="s">
        <v>2063</v>
      </c>
    </row>
    <row r="444" spans="1:4" s="994" customFormat="1" ht="11.25" customHeight="1" x14ac:dyDescent="0.2">
      <c r="A444" s="1201"/>
      <c r="B444" s="1010">
        <v>320.89999999999998</v>
      </c>
      <c r="C444" s="1010">
        <v>320.89999999999998</v>
      </c>
      <c r="D444" s="1011" t="s">
        <v>2065</v>
      </c>
    </row>
    <row r="445" spans="1:4" s="994" customFormat="1" ht="11.25" customHeight="1" x14ac:dyDescent="0.2">
      <c r="A445" s="1201"/>
      <c r="B445" s="1010">
        <v>355.41</v>
      </c>
      <c r="C445" s="1010">
        <v>355.40866999999997</v>
      </c>
      <c r="D445" s="1011" t="s">
        <v>3822</v>
      </c>
    </row>
    <row r="446" spans="1:4" s="994" customFormat="1" ht="11.25" customHeight="1" x14ac:dyDescent="0.2">
      <c r="A446" s="1201"/>
      <c r="B446" s="1010">
        <v>31066.069999999996</v>
      </c>
      <c r="C446" s="1010">
        <v>30862.166450000001</v>
      </c>
      <c r="D446" s="1011" t="s">
        <v>11</v>
      </c>
    </row>
    <row r="447" spans="1:4" s="994" customFormat="1" ht="11.25" customHeight="1" x14ac:dyDescent="0.2">
      <c r="A447" s="1200" t="s">
        <v>2531</v>
      </c>
      <c r="B447" s="1008">
        <v>107.95</v>
      </c>
      <c r="C447" s="1008">
        <v>107.95</v>
      </c>
      <c r="D447" s="1009" t="s">
        <v>1443</v>
      </c>
    </row>
    <row r="448" spans="1:4" s="994" customFormat="1" ht="11.25" customHeight="1" x14ac:dyDescent="0.2">
      <c r="A448" s="1201"/>
      <c r="B448" s="1010">
        <v>12.8</v>
      </c>
      <c r="C448" s="1010">
        <v>12.8</v>
      </c>
      <c r="D448" s="1011" t="s">
        <v>1449</v>
      </c>
    </row>
    <row r="449" spans="1:4" s="994" customFormat="1" ht="11.25" customHeight="1" x14ac:dyDescent="0.2">
      <c r="A449" s="1201"/>
      <c r="B449" s="1010">
        <v>70</v>
      </c>
      <c r="C449" s="1010">
        <v>70</v>
      </c>
      <c r="D449" s="1011" t="s">
        <v>2380</v>
      </c>
    </row>
    <row r="450" spans="1:4" s="994" customFormat="1" ht="11.25" customHeight="1" x14ac:dyDescent="0.2">
      <c r="A450" s="1201"/>
      <c r="B450" s="1010">
        <v>229</v>
      </c>
      <c r="C450" s="1010">
        <v>229</v>
      </c>
      <c r="D450" s="1011" t="s">
        <v>2074</v>
      </c>
    </row>
    <row r="451" spans="1:4" s="994" customFormat="1" ht="11.25" customHeight="1" x14ac:dyDescent="0.2">
      <c r="A451" s="1201"/>
      <c r="B451" s="1010">
        <v>42</v>
      </c>
      <c r="C451" s="1010">
        <v>42</v>
      </c>
      <c r="D451" s="1011" t="s">
        <v>2069</v>
      </c>
    </row>
    <row r="452" spans="1:4" s="994" customFormat="1" ht="11.25" customHeight="1" x14ac:dyDescent="0.2">
      <c r="A452" s="1201"/>
      <c r="B452" s="1010">
        <v>39546.060000000005</v>
      </c>
      <c r="C452" s="1010">
        <v>39546.059000000001</v>
      </c>
      <c r="D452" s="1011" t="s">
        <v>1463</v>
      </c>
    </row>
    <row r="453" spans="1:4" s="994" customFormat="1" ht="11.25" customHeight="1" x14ac:dyDescent="0.2">
      <c r="A453" s="1201"/>
      <c r="B453" s="1010">
        <v>2624</v>
      </c>
      <c r="C453" s="1010">
        <v>2624</v>
      </c>
      <c r="D453" s="1011" t="s">
        <v>2062</v>
      </c>
    </row>
    <row r="454" spans="1:4" s="994" customFormat="1" ht="11.25" customHeight="1" x14ac:dyDescent="0.2">
      <c r="A454" s="1201"/>
      <c r="B454" s="1010">
        <v>941</v>
      </c>
      <c r="C454" s="1010">
        <v>941</v>
      </c>
      <c r="D454" s="1011" t="s">
        <v>2063</v>
      </c>
    </row>
    <row r="455" spans="1:4" s="994" customFormat="1" ht="11.25" customHeight="1" x14ac:dyDescent="0.2">
      <c r="A455" s="1201"/>
      <c r="B455" s="1010">
        <v>500</v>
      </c>
      <c r="C455" s="1010">
        <v>500</v>
      </c>
      <c r="D455" s="1011" t="s">
        <v>1172</v>
      </c>
    </row>
    <row r="456" spans="1:4" s="994" customFormat="1" ht="11.25" customHeight="1" x14ac:dyDescent="0.2">
      <c r="A456" s="1201"/>
      <c r="B456" s="1010">
        <v>1390.7600000000002</v>
      </c>
      <c r="C456" s="1010">
        <v>1390.7589999999998</v>
      </c>
      <c r="D456" s="1011" t="s">
        <v>2207</v>
      </c>
    </row>
    <row r="457" spans="1:4" s="994" customFormat="1" ht="11.25" customHeight="1" x14ac:dyDescent="0.2">
      <c r="A457" s="1201"/>
      <c r="B457" s="1010">
        <v>570.66999999999996</v>
      </c>
      <c r="C457" s="1010">
        <v>570.66800000000001</v>
      </c>
      <c r="D457" s="1011" t="s">
        <v>3822</v>
      </c>
    </row>
    <row r="458" spans="1:4" s="994" customFormat="1" ht="11.25" customHeight="1" x14ac:dyDescent="0.2">
      <c r="A458" s="1202"/>
      <c r="B458" s="1012">
        <v>46034.240000000005</v>
      </c>
      <c r="C458" s="1012">
        <v>46034.235999999997</v>
      </c>
      <c r="D458" s="1013" t="s">
        <v>11</v>
      </c>
    </row>
    <row r="459" spans="1:4" s="994" customFormat="1" ht="11.25" customHeight="1" x14ac:dyDescent="0.2">
      <c r="A459" s="1201" t="s">
        <v>2569</v>
      </c>
      <c r="B459" s="1010">
        <v>138.18</v>
      </c>
      <c r="C459" s="1010">
        <v>138.17599999999999</v>
      </c>
      <c r="D459" s="1011" t="s">
        <v>1443</v>
      </c>
    </row>
    <row r="460" spans="1:4" s="994" customFormat="1" ht="11.25" customHeight="1" x14ac:dyDescent="0.2">
      <c r="A460" s="1201"/>
      <c r="B460" s="1010">
        <v>56.64</v>
      </c>
      <c r="C460" s="1010">
        <v>56.64</v>
      </c>
      <c r="D460" s="1011" t="s">
        <v>1449</v>
      </c>
    </row>
    <row r="461" spans="1:4" s="994" customFormat="1" ht="11.25" customHeight="1" x14ac:dyDescent="0.2">
      <c r="A461" s="1201"/>
      <c r="B461" s="1010">
        <v>35.090000000000003</v>
      </c>
      <c r="C461" s="1010">
        <v>35.085000000000001</v>
      </c>
      <c r="D461" s="1011" t="s">
        <v>3821</v>
      </c>
    </row>
    <row r="462" spans="1:4" s="994" customFormat="1" ht="11.25" customHeight="1" x14ac:dyDescent="0.2">
      <c r="A462" s="1201"/>
      <c r="B462" s="1010">
        <v>90</v>
      </c>
      <c r="C462" s="1010">
        <v>90</v>
      </c>
      <c r="D462" s="1011" t="s">
        <v>2074</v>
      </c>
    </row>
    <row r="463" spans="1:4" s="994" customFormat="1" ht="11.25" customHeight="1" x14ac:dyDescent="0.2">
      <c r="A463" s="1201"/>
      <c r="B463" s="1010">
        <v>67.599999999999994</v>
      </c>
      <c r="C463" s="1010">
        <v>67.599999999999994</v>
      </c>
      <c r="D463" s="1011" t="s">
        <v>2069</v>
      </c>
    </row>
    <row r="464" spans="1:4" s="994" customFormat="1" ht="11.25" customHeight="1" x14ac:dyDescent="0.2">
      <c r="A464" s="1201"/>
      <c r="B464" s="1010">
        <v>29716.560000000001</v>
      </c>
      <c r="C464" s="1010">
        <v>29716.550999999999</v>
      </c>
      <c r="D464" s="1011" t="s">
        <v>1463</v>
      </c>
    </row>
    <row r="465" spans="1:4" s="994" customFormat="1" ht="11.25" customHeight="1" x14ac:dyDescent="0.2">
      <c r="A465" s="1201"/>
      <c r="B465" s="1010">
        <v>3414</v>
      </c>
      <c r="C465" s="1010">
        <v>3414</v>
      </c>
      <c r="D465" s="1011" t="s">
        <v>2062</v>
      </c>
    </row>
    <row r="466" spans="1:4" s="994" customFormat="1" ht="11.25" customHeight="1" x14ac:dyDescent="0.2">
      <c r="A466" s="1201"/>
      <c r="B466" s="1010">
        <v>1040</v>
      </c>
      <c r="C466" s="1010">
        <v>1040</v>
      </c>
      <c r="D466" s="1011" t="s">
        <v>2063</v>
      </c>
    </row>
    <row r="467" spans="1:4" s="994" customFormat="1" ht="11.25" customHeight="1" x14ac:dyDescent="0.2">
      <c r="A467" s="1201"/>
      <c r="B467" s="1010">
        <v>6538.69</v>
      </c>
      <c r="C467" s="1010">
        <v>6538.6809999999996</v>
      </c>
      <c r="D467" s="1011" t="s">
        <v>3844</v>
      </c>
    </row>
    <row r="468" spans="1:4" s="994" customFormat="1" ht="11.25" customHeight="1" x14ac:dyDescent="0.2">
      <c r="A468" s="1201"/>
      <c r="B468" s="1010">
        <v>204</v>
      </c>
      <c r="C468" s="1010">
        <v>204</v>
      </c>
      <c r="D468" s="1011" t="s">
        <v>1172</v>
      </c>
    </row>
    <row r="469" spans="1:4" s="994" customFormat="1" ht="11.25" customHeight="1" x14ac:dyDescent="0.2">
      <c r="A469" s="1201"/>
      <c r="B469" s="1010">
        <v>908.17000000000007</v>
      </c>
      <c r="C469" s="1010">
        <v>908.16499999999996</v>
      </c>
      <c r="D469" s="1011" t="s">
        <v>2207</v>
      </c>
    </row>
    <row r="470" spans="1:4" s="994" customFormat="1" ht="11.25" customHeight="1" x14ac:dyDescent="0.2">
      <c r="A470" s="1201"/>
      <c r="B470" s="1010">
        <v>466.2</v>
      </c>
      <c r="C470" s="1010">
        <v>466.20100000000002</v>
      </c>
      <c r="D470" s="1011" t="s">
        <v>3822</v>
      </c>
    </row>
    <row r="471" spans="1:4" s="994" customFormat="1" ht="11.25" customHeight="1" x14ac:dyDescent="0.2">
      <c r="A471" s="1201"/>
      <c r="B471" s="1010">
        <v>42675.13</v>
      </c>
      <c r="C471" s="1010">
        <v>42675.098999999995</v>
      </c>
      <c r="D471" s="1011" t="s">
        <v>11</v>
      </c>
    </row>
    <row r="472" spans="1:4" s="994" customFormat="1" ht="11.25" customHeight="1" x14ac:dyDescent="0.2">
      <c r="A472" s="1200" t="s">
        <v>2573</v>
      </c>
      <c r="B472" s="1008">
        <v>8.64</v>
      </c>
      <c r="C472" s="1008">
        <v>8.6349999999999998</v>
      </c>
      <c r="D472" s="1009" t="s">
        <v>1443</v>
      </c>
    </row>
    <row r="473" spans="1:4" s="994" customFormat="1" ht="11.25" customHeight="1" x14ac:dyDescent="0.2">
      <c r="A473" s="1201"/>
      <c r="B473" s="1010">
        <v>8</v>
      </c>
      <c r="C473" s="1010">
        <v>8</v>
      </c>
      <c r="D473" s="1011" t="s">
        <v>1449</v>
      </c>
    </row>
    <row r="474" spans="1:4" s="994" customFormat="1" ht="11.25" customHeight="1" x14ac:dyDescent="0.2">
      <c r="A474" s="1201"/>
      <c r="B474" s="1010">
        <v>32.44</v>
      </c>
      <c r="C474" s="1010">
        <v>32.44</v>
      </c>
      <c r="D474" s="1011" t="s">
        <v>3821</v>
      </c>
    </row>
    <row r="475" spans="1:4" s="994" customFormat="1" ht="11.25" customHeight="1" x14ac:dyDescent="0.2">
      <c r="A475" s="1201"/>
      <c r="B475" s="1010">
        <v>180</v>
      </c>
      <c r="C475" s="1010">
        <v>180</v>
      </c>
      <c r="D475" s="1011" t="s">
        <v>2074</v>
      </c>
    </row>
    <row r="476" spans="1:4" s="994" customFormat="1" ht="11.25" customHeight="1" x14ac:dyDescent="0.2">
      <c r="A476" s="1201"/>
      <c r="B476" s="1010">
        <v>1.9</v>
      </c>
      <c r="C476" s="1010">
        <v>1.9</v>
      </c>
      <c r="D476" s="1011" t="s">
        <v>2069</v>
      </c>
    </row>
    <row r="477" spans="1:4" s="994" customFormat="1" ht="11.25" customHeight="1" x14ac:dyDescent="0.2">
      <c r="A477" s="1201"/>
      <c r="B477" s="1010">
        <v>17265.61</v>
      </c>
      <c r="C477" s="1010">
        <v>17265.606</v>
      </c>
      <c r="D477" s="1011" t="s">
        <v>1463</v>
      </c>
    </row>
    <row r="478" spans="1:4" s="994" customFormat="1" ht="11.25" customHeight="1" x14ac:dyDescent="0.2">
      <c r="A478" s="1201"/>
      <c r="B478" s="1010">
        <v>2704</v>
      </c>
      <c r="C478" s="1010">
        <v>2704</v>
      </c>
      <c r="D478" s="1011" t="s">
        <v>2062</v>
      </c>
    </row>
    <row r="479" spans="1:4" s="994" customFormat="1" ht="11.25" customHeight="1" x14ac:dyDescent="0.2">
      <c r="A479" s="1201"/>
      <c r="B479" s="1010">
        <v>617</v>
      </c>
      <c r="C479" s="1010">
        <v>617</v>
      </c>
      <c r="D479" s="1011" t="s">
        <v>2063</v>
      </c>
    </row>
    <row r="480" spans="1:4" s="994" customFormat="1" ht="11.25" customHeight="1" x14ac:dyDescent="0.2">
      <c r="A480" s="1201"/>
      <c r="B480" s="1010">
        <v>277.44</v>
      </c>
      <c r="C480" s="1010">
        <v>277.43871999999999</v>
      </c>
      <c r="D480" s="1011" t="s">
        <v>3822</v>
      </c>
    </row>
    <row r="481" spans="1:4" s="994" customFormat="1" ht="11.25" customHeight="1" x14ac:dyDescent="0.2">
      <c r="A481" s="1202"/>
      <c r="B481" s="1012">
        <v>21095.03</v>
      </c>
      <c r="C481" s="1012">
        <v>21095.019719999997</v>
      </c>
      <c r="D481" s="1013" t="s">
        <v>11</v>
      </c>
    </row>
    <row r="482" spans="1:4" s="994" customFormat="1" ht="11.25" customHeight="1" x14ac:dyDescent="0.2">
      <c r="A482" s="1201" t="s">
        <v>2547</v>
      </c>
      <c r="B482" s="1010">
        <v>99.31</v>
      </c>
      <c r="C482" s="1010">
        <v>99.313999999999993</v>
      </c>
      <c r="D482" s="1011" t="s">
        <v>1443</v>
      </c>
    </row>
    <row r="483" spans="1:4" s="994" customFormat="1" ht="11.25" customHeight="1" x14ac:dyDescent="0.2">
      <c r="A483" s="1201"/>
      <c r="B483" s="1010">
        <v>6.4</v>
      </c>
      <c r="C483" s="1010">
        <v>6.4</v>
      </c>
      <c r="D483" s="1011" t="s">
        <v>1449</v>
      </c>
    </row>
    <row r="484" spans="1:4" s="994" customFormat="1" ht="11.25" customHeight="1" x14ac:dyDescent="0.2">
      <c r="A484" s="1201"/>
      <c r="B484" s="1010">
        <v>195</v>
      </c>
      <c r="C484" s="1010">
        <v>195</v>
      </c>
      <c r="D484" s="1011" t="s">
        <v>2074</v>
      </c>
    </row>
    <row r="485" spans="1:4" s="994" customFormat="1" ht="11.25" customHeight="1" x14ac:dyDescent="0.2">
      <c r="A485" s="1201"/>
      <c r="B485" s="1010">
        <v>25.6</v>
      </c>
      <c r="C485" s="1010">
        <v>25.6</v>
      </c>
      <c r="D485" s="1011" t="s">
        <v>2069</v>
      </c>
    </row>
    <row r="486" spans="1:4" s="994" customFormat="1" ht="11.25" customHeight="1" x14ac:dyDescent="0.2">
      <c r="A486" s="1201"/>
      <c r="B486" s="1010">
        <v>24897.29</v>
      </c>
      <c r="C486" s="1010">
        <v>24897.287</v>
      </c>
      <c r="D486" s="1011" t="s">
        <v>1463</v>
      </c>
    </row>
    <row r="487" spans="1:4" s="994" customFormat="1" ht="11.25" customHeight="1" x14ac:dyDescent="0.2">
      <c r="A487" s="1201"/>
      <c r="B487" s="1010">
        <v>2574</v>
      </c>
      <c r="C487" s="1010">
        <v>2574</v>
      </c>
      <c r="D487" s="1011" t="s">
        <v>2062</v>
      </c>
    </row>
    <row r="488" spans="1:4" s="994" customFormat="1" ht="11.25" customHeight="1" x14ac:dyDescent="0.2">
      <c r="A488" s="1201"/>
      <c r="B488" s="1010">
        <v>213</v>
      </c>
      <c r="C488" s="1010">
        <v>213</v>
      </c>
      <c r="D488" s="1011" t="s">
        <v>2063</v>
      </c>
    </row>
    <row r="489" spans="1:4" s="994" customFormat="1" ht="11.25" customHeight="1" x14ac:dyDescent="0.2">
      <c r="A489" s="1201"/>
      <c r="B489" s="1010">
        <v>340</v>
      </c>
      <c r="C489" s="1010">
        <v>340</v>
      </c>
      <c r="D489" s="1011" t="s">
        <v>1172</v>
      </c>
    </row>
    <row r="490" spans="1:4" s="994" customFormat="1" ht="11.25" customHeight="1" x14ac:dyDescent="0.2">
      <c r="A490" s="1201"/>
      <c r="B490" s="1010">
        <v>1516.39</v>
      </c>
      <c r="C490" s="1010">
        <v>1516.383</v>
      </c>
      <c r="D490" s="1011" t="s">
        <v>2207</v>
      </c>
    </row>
    <row r="491" spans="1:4" s="994" customFormat="1" ht="11.25" customHeight="1" x14ac:dyDescent="0.2">
      <c r="A491" s="1201"/>
      <c r="B491" s="1010">
        <v>378.44</v>
      </c>
      <c r="C491" s="1010">
        <v>378.43599999999998</v>
      </c>
      <c r="D491" s="1011" t="s">
        <v>3822</v>
      </c>
    </row>
    <row r="492" spans="1:4" s="994" customFormat="1" ht="11.25" customHeight="1" x14ac:dyDescent="0.2">
      <c r="A492" s="1201"/>
      <c r="B492" s="1010">
        <v>30245.43</v>
      </c>
      <c r="C492" s="1010">
        <v>30245.420000000002</v>
      </c>
      <c r="D492" s="1011" t="s">
        <v>11</v>
      </c>
    </row>
    <row r="493" spans="1:4" s="994" customFormat="1" ht="11.25" customHeight="1" x14ac:dyDescent="0.2">
      <c r="A493" s="1200" t="s">
        <v>2549</v>
      </c>
      <c r="B493" s="1008">
        <v>25.91</v>
      </c>
      <c r="C493" s="1008">
        <v>25.908000000000001</v>
      </c>
      <c r="D493" s="1009" t="s">
        <v>1443</v>
      </c>
    </row>
    <row r="494" spans="1:4" s="994" customFormat="1" ht="11.25" customHeight="1" x14ac:dyDescent="0.2">
      <c r="A494" s="1201"/>
      <c r="B494" s="1010">
        <v>10.4</v>
      </c>
      <c r="C494" s="1010">
        <v>10.4</v>
      </c>
      <c r="D494" s="1011" t="s">
        <v>1449</v>
      </c>
    </row>
    <row r="495" spans="1:4" s="994" customFormat="1" ht="11.25" customHeight="1" x14ac:dyDescent="0.2">
      <c r="A495" s="1201"/>
      <c r="B495" s="1010">
        <v>15</v>
      </c>
      <c r="C495" s="1010">
        <v>15</v>
      </c>
      <c r="D495" s="1011" t="s">
        <v>2074</v>
      </c>
    </row>
    <row r="496" spans="1:4" s="994" customFormat="1" ht="11.25" customHeight="1" x14ac:dyDescent="0.2">
      <c r="A496" s="1201"/>
      <c r="B496" s="1010">
        <v>9.1999999999999993</v>
      </c>
      <c r="C496" s="1010">
        <v>9.1999999999999993</v>
      </c>
      <c r="D496" s="1011" t="s">
        <v>2069</v>
      </c>
    </row>
    <row r="497" spans="1:4" s="994" customFormat="1" ht="11.25" customHeight="1" x14ac:dyDescent="0.2">
      <c r="A497" s="1201"/>
      <c r="B497" s="1010">
        <v>24215.54</v>
      </c>
      <c r="C497" s="1010">
        <v>24215.542000000001</v>
      </c>
      <c r="D497" s="1011" t="s">
        <v>1463</v>
      </c>
    </row>
    <row r="498" spans="1:4" s="994" customFormat="1" ht="11.25" customHeight="1" x14ac:dyDescent="0.2">
      <c r="A498" s="1201"/>
      <c r="B498" s="1010">
        <v>3287</v>
      </c>
      <c r="C498" s="1010">
        <v>3287</v>
      </c>
      <c r="D498" s="1011" t="s">
        <v>2062</v>
      </c>
    </row>
    <row r="499" spans="1:4" s="994" customFormat="1" ht="11.25" customHeight="1" x14ac:dyDescent="0.2">
      <c r="A499" s="1201"/>
      <c r="B499" s="1010">
        <v>507</v>
      </c>
      <c r="C499" s="1010">
        <v>507</v>
      </c>
      <c r="D499" s="1011" t="s">
        <v>2063</v>
      </c>
    </row>
    <row r="500" spans="1:4" s="994" customFormat="1" ht="11.25" customHeight="1" x14ac:dyDescent="0.2">
      <c r="A500" s="1201"/>
      <c r="B500" s="1010">
        <v>200</v>
      </c>
      <c r="C500" s="1010">
        <v>200</v>
      </c>
      <c r="D500" s="1011" t="s">
        <v>2075</v>
      </c>
    </row>
    <row r="501" spans="1:4" s="994" customFormat="1" ht="11.25" customHeight="1" x14ac:dyDescent="0.2">
      <c r="A501" s="1201"/>
      <c r="B501" s="1010">
        <v>393.94</v>
      </c>
      <c r="C501" s="1010">
        <v>393.935</v>
      </c>
      <c r="D501" s="1011" t="s">
        <v>3822</v>
      </c>
    </row>
    <row r="502" spans="1:4" s="994" customFormat="1" ht="11.25" customHeight="1" x14ac:dyDescent="0.2">
      <c r="A502" s="1202"/>
      <c r="B502" s="1012">
        <v>28663.989999999998</v>
      </c>
      <c r="C502" s="1012">
        <v>28663.985000000004</v>
      </c>
      <c r="D502" s="1013" t="s">
        <v>11</v>
      </c>
    </row>
    <row r="503" spans="1:4" s="994" customFormat="1" ht="11.25" customHeight="1" x14ac:dyDescent="0.2">
      <c r="A503" s="1201" t="s">
        <v>2551</v>
      </c>
      <c r="B503" s="1010">
        <v>51.82</v>
      </c>
      <c r="C503" s="1010">
        <v>51.816000000000003</v>
      </c>
      <c r="D503" s="1011" t="s">
        <v>1443</v>
      </c>
    </row>
    <row r="504" spans="1:4" s="994" customFormat="1" ht="11.25" customHeight="1" x14ac:dyDescent="0.2">
      <c r="A504" s="1201"/>
      <c r="B504" s="1010">
        <v>2.4</v>
      </c>
      <c r="C504" s="1010">
        <v>2.4</v>
      </c>
      <c r="D504" s="1011" t="s">
        <v>1449</v>
      </c>
    </row>
    <row r="505" spans="1:4" s="994" customFormat="1" ht="11.25" customHeight="1" x14ac:dyDescent="0.2">
      <c r="A505" s="1201"/>
      <c r="B505" s="1010">
        <v>25</v>
      </c>
      <c r="C505" s="1010">
        <v>25</v>
      </c>
      <c r="D505" s="1011" t="s">
        <v>2380</v>
      </c>
    </row>
    <row r="506" spans="1:4" s="994" customFormat="1" ht="11.25" customHeight="1" x14ac:dyDescent="0.2">
      <c r="A506" s="1201"/>
      <c r="B506" s="1010">
        <v>219</v>
      </c>
      <c r="C506" s="1010">
        <v>219</v>
      </c>
      <c r="D506" s="1011" t="s">
        <v>2074</v>
      </c>
    </row>
    <row r="507" spans="1:4" s="994" customFormat="1" ht="11.25" customHeight="1" x14ac:dyDescent="0.2">
      <c r="A507" s="1201"/>
      <c r="B507" s="1010">
        <v>12.8</v>
      </c>
      <c r="C507" s="1010">
        <v>12.8</v>
      </c>
      <c r="D507" s="1011" t="s">
        <v>2069</v>
      </c>
    </row>
    <row r="508" spans="1:4" s="994" customFormat="1" ht="11.25" customHeight="1" x14ac:dyDescent="0.2">
      <c r="A508" s="1201"/>
      <c r="B508" s="1010">
        <v>29809.34</v>
      </c>
      <c r="C508" s="1010">
        <v>29809.339</v>
      </c>
      <c r="D508" s="1011" t="s">
        <v>1463</v>
      </c>
    </row>
    <row r="509" spans="1:4" s="994" customFormat="1" ht="11.25" customHeight="1" x14ac:dyDescent="0.2">
      <c r="A509" s="1201"/>
      <c r="B509" s="1010">
        <v>4100</v>
      </c>
      <c r="C509" s="1010">
        <v>4100</v>
      </c>
      <c r="D509" s="1011" t="s">
        <v>2062</v>
      </c>
    </row>
    <row r="510" spans="1:4" s="994" customFormat="1" ht="11.25" customHeight="1" x14ac:dyDescent="0.2">
      <c r="A510" s="1201"/>
      <c r="B510" s="1010">
        <v>940</v>
      </c>
      <c r="C510" s="1010">
        <v>940</v>
      </c>
      <c r="D510" s="1011" t="s">
        <v>2063</v>
      </c>
    </row>
    <row r="511" spans="1:4" s="994" customFormat="1" ht="11.25" customHeight="1" x14ac:dyDescent="0.2">
      <c r="A511" s="1201"/>
      <c r="B511" s="1010">
        <v>1441.68</v>
      </c>
      <c r="C511" s="1010">
        <v>1441.684</v>
      </c>
      <c r="D511" s="1011" t="s">
        <v>2207</v>
      </c>
    </row>
    <row r="512" spans="1:4" s="994" customFormat="1" ht="11.25" customHeight="1" x14ac:dyDescent="0.2">
      <c r="A512" s="1201"/>
      <c r="B512" s="1010">
        <v>419.41</v>
      </c>
      <c r="C512" s="1010">
        <v>419.411</v>
      </c>
      <c r="D512" s="1011" t="s">
        <v>3822</v>
      </c>
    </row>
    <row r="513" spans="1:4" s="994" customFormat="1" ht="11.25" customHeight="1" x14ac:dyDescent="0.2">
      <c r="A513" s="1201"/>
      <c r="B513" s="1010">
        <v>122.5</v>
      </c>
      <c r="C513" s="1010">
        <v>112.238</v>
      </c>
      <c r="D513" s="1011" t="s">
        <v>1453</v>
      </c>
    </row>
    <row r="514" spans="1:4" s="994" customFormat="1" ht="11.25" customHeight="1" x14ac:dyDescent="0.2">
      <c r="A514" s="1201"/>
      <c r="B514" s="1010">
        <v>37143.950000000004</v>
      </c>
      <c r="C514" s="1010">
        <v>37133.687999999995</v>
      </c>
      <c r="D514" s="1011" t="s">
        <v>11</v>
      </c>
    </row>
    <row r="515" spans="1:4" s="994" customFormat="1" ht="11.25" customHeight="1" x14ac:dyDescent="0.2">
      <c r="A515" s="1200" t="s">
        <v>2579</v>
      </c>
      <c r="B515" s="1008">
        <v>60.45</v>
      </c>
      <c r="C515" s="1008">
        <v>60.451999999999998</v>
      </c>
      <c r="D515" s="1009" t="s">
        <v>1443</v>
      </c>
    </row>
    <row r="516" spans="1:4" s="994" customFormat="1" ht="11.25" customHeight="1" x14ac:dyDescent="0.2">
      <c r="A516" s="1201"/>
      <c r="B516" s="1010">
        <v>200</v>
      </c>
      <c r="C516" s="1010">
        <v>200</v>
      </c>
      <c r="D516" s="1011" t="s">
        <v>2157</v>
      </c>
    </row>
    <row r="517" spans="1:4" s="994" customFormat="1" ht="11.25" customHeight="1" x14ac:dyDescent="0.2">
      <c r="A517" s="1201"/>
      <c r="B517" s="1010">
        <v>1135.21</v>
      </c>
      <c r="C517" s="1010">
        <v>1135.2011399999999</v>
      </c>
      <c r="D517" s="1011" t="s">
        <v>3845</v>
      </c>
    </row>
    <row r="518" spans="1:4" s="994" customFormat="1" ht="11.25" customHeight="1" x14ac:dyDescent="0.2">
      <c r="A518" s="1201"/>
      <c r="B518" s="1010">
        <v>27.4</v>
      </c>
      <c r="C518" s="1010">
        <v>27.4</v>
      </c>
      <c r="D518" s="1011" t="s">
        <v>2069</v>
      </c>
    </row>
    <row r="519" spans="1:4" s="994" customFormat="1" ht="11.25" customHeight="1" x14ac:dyDescent="0.2">
      <c r="A519" s="1201"/>
      <c r="B519" s="1010">
        <v>20815.849999999999</v>
      </c>
      <c r="C519" s="1010">
        <v>20815.848000000002</v>
      </c>
      <c r="D519" s="1011" t="s">
        <v>1463</v>
      </c>
    </row>
    <row r="520" spans="1:4" s="994" customFormat="1" ht="11.25" customHeight="1" x14ac:dyDescent="0.2">
      <c r="A520" s="1201"/>
      <c r="B520" s="1010">
        <v>2977</v>
      </c>
      <c r="C520" s="1010">
        <v>2977</v>
      </c>
      <c r="D520" s="1011" t="s">
        <v>2062</v>
      </c>
    </row>
    <row r="521" spans="1:4" s="994" customFormat="1" ht="11.25" customHeight="1" x14ac:dyDescent="0.2">
      <c r="A521" s="1201"/>
      <c r="B521" s="1010">
        <v>313</v>
      </c>
      <c r="C521" s="1010">
        <v>313</v>
      </c>
      <c r="D521" s="1011" t="s">
        <v>2063</v>
      </c>
    </row>
    <row r="522" spans="1:4" s="994" customFormat="1" ht="11.25" customHeight="1" x14ac:dyDescent="0.2">
      <c r="A522" s="1201"/>
      <c r="B522" s="1010">
        <v>1269.01</v>
      </c>
      <c r="C522" s="1010">
        <v>1269.0069999999998</v>
      </c>
      <c r="D522" s="1011" t="s">
        <v>2207</v>
      </c>
    </row>
    <row r="523" spans="1:4" s="994" customFormat="1" ht="11.25" customHeight="1" x14ac:dyDescent="0.2">
      <c r="A523" s="1201"/>
      <c r="B523" s="1010">
        <v>475</v>
      </c>
      <c r="C523" s="1010">
        <v>475</v>
      </c>
      <c r="D523" s="1011" t="s">
        <v>3846</v>
      </c>
    </row>
    <row r="524" spans="1:4" s="994" customFormat="1" ht="11.25" customHeight="1" x14ac:dyDescent="0.2">
      <c r="A524" s="1201"/>
      <c r="B524" s="1010">
        <v>332.82</v>
      </c>
      <c r="C524" s="1010">
        <v>332.48138</v>
      </c>
      <c r="D524" s="1011" t="s">
        <v>3822</v>
      </c>
    </row>
    <row r="525" spans="1:4" s="994" customFormat="1" ht="11.25" customHeight="1" x14ac:dyDescent="0.2">
      <c r="A525" s="1202"/>
      <c r="B525" s="1012">
        <v>27605.739999999998</v>
      </c>
      <c r="C525" s="1012">
        <v>27605.389520000001</v>
      </c>
      <c r="D525" s="1013" t="s">
        <v>11</v>
      </c>
    </row>
    <row r="526" spans="1:4" s="994" customFormat="1" ht="11.25" customHeight="1" x14ac:dyDescent="0.2">
      <c r="A526" s="1201" t="s">
        <v>2559</v>
      </c>
      <c r="B526" s="1010">
        <v>63</v>
      </c>
      <c r="C526" s="1010">
        <v>63</v>
      </c>
      <c r="D526" s="1011" t="s">
        <v>2071</v>
      </c>
    </row>
    <row r="527" spans="1:4" s="994" customFormat="1" ht="11.25" customHeight="1" x14ac:dyDescent="0.2">
      <c r="A527" s="1201"/>
      <c r="B527" s="1010">
        <v>64.709999999999994</v>
      </c>
      <c r="C527" s="1010">
        <v>64.706450000000004</v>
      </c>
      <c r="D527" s="1011" t="s">
        <v>1443</v>
      </c>
    </row>
    <row r="528" spans="1:4" s="994" customFormat="1" ht="11.25" customHeight="1" x14ac:dyDescent="0.2">
      <c r="A528" s="1201"/>
      <c r="B528" s="1010">
        <v>2000</v>
      </c>
      <c r="C528" s="1010">
        <v>2000</v>
      </c>
      <c r="D528" s="1011" t="s">
        <v>3847</v>
      </c>
    </row>
    <row r="529" spans="1:4" s="994" customFormat="1" ht="11.25" customHeight="1" x14ac:dyDescent="0.2">
      <c r="A529" s="1201"/>
      <c r="B529" s="1010">
        <v>359.19</v>
      </c>
      <c r="C529" s="1010">
        <v>359.185</v>
      </c>
      <c r="D529" s="1011" t="s">
        <v>3821</v>
      </c>
    </row>
    <row r="530" spans="1:4" s="994" customFormat="1" ht="11.25" customHeight="1" x14ac:dyDescent="0.2">
      <c r="A530" s="1201"/>
      <c r="B530" s="1010">
        <v>192.5</v>
      </c>
      <c r="C530" s="1010">
        <v>192.5</v>
      </c>
      <c r="D530" s="1011" t="s">
        <v>2074</v>
      </c>
    </row>
    <row r="531" spans="1:4" s="994" customFormat="1" ht="11.25" customHeight="1" x14ac:dyDescent="0.2">
      <c r="A531" s="1201"/>
      <c r="B531" s="1010">
        <v>9.1999999999999993</v>
      </c>
      <c r="C531" s="1010">
        <v>9.1999999999999993</v>
      </c>
      <c r="D531" s="1011" t="s">
        <v>2069</v>
      </c>
    </row>
    <row r="532" spans="1:4" s="994" customFormat="1" ht="11.25" customHeight="1" x14ac:dyDescent="0.2">
      <c r="A532" s="1201"/>
      <c r="B532" s="1010">
        <v>27886.89</v>
      </c>
      <c r="C532" s="1010">
        <v>27886.887999999999</v>
      </c>
      <c r="D532" s="1011" t="s">
        <v>1463</v>
      </c>
    </row>
    <row r="533" spans="1:4" s="994" customFormat="1" ht="11.25" customHeight="1" x14ac:dyDescent="0.2">
      <c r="A533" s="1201"/>
      <c r="B533" s="1010">
        <v>3443</v>
      </c>
      <c r="C533" s="1010">
        <v>3443</v>
      </c>
      <c r="D533" s="1011" t="s">
        <v>2062</v>
      </c>
    </row>
    <row r="534" spans="1:4" s="994" customFormat="1" ht="11.25" customHeight="1" x14ac:dyDescent="0.2">
      <c r="A534" s="1201"/>
      <c r="B534" s="1010">
        <v>501</v>
      </c>
      <c r="C534" s="1010">
        <v>499.37083000000001</v>
      </c>
      <c r="D534" s="1011" t="s">
        <v>2063</v>
      </c>
    </row>
    <row r="535" spans="1:4" s="994" customFormat="1" ht="11.25" customHeight="1" x14ac:dyDescent="0.2">
      <c r="A535" s="1201"/>
      <c r="B535" s="1010">
        <v>1550.45</v>
      </c>
      <c r="C535" s="1010">
        <v>1550.443</v>
      </c>
      <c r="D535" s="1011" t="s">
        <v>2207</v>
      </c>
    </row>
    <row r="536" spans="1:4" s="994" customFormat="1" ht="11.25" customHeight="1" x14ac:dyDescent="0.2">
      <c r="A536" s="1201"/>
      <c r="B536" s="1010">
        <v>20</v>
      </c>
      <c r="C536" s="1010">
        <v>19.940999999999999</v>
      </c>
      <c r="D536" s="1011" t="s">
        <v>2075</v>
      </c>
    </row>
    <row r="537" spans="1:4" s="994" customFormat="1" ht="11.25" customHeight="1" x14ac:dyDescent="0.2">
      <c r="A537" s="1201"/>
      <c r="B537" s="1010">
        <v>428.89</v>
      </c>
      <c r="C537" s="1010">
        <v>428.89299999999997</v>
      </c>
      <c r="D537" s="1011" t="s">
        <v>3822</v>
      </c>
    </row>
    <row r="538" spans="1:4" s="994" customFormat="1" ht="11.25" customHeight="1" x14ac:dyDescent="0.2">
      <c r="A538" s="1201"/>
      <c r="B538" s="1010">
        <v>250</v>
      </c>
      <c r="C538" s="1010">
        <v>250</v>
      </c>
      <c r="D538" s="1011" t="s">
        <v>1176</v>
      </c>
    </row>
    <row r="539" spans="1:4" s="994" customFormat="1" ht="11.25" customHeight="1" x14ac:dyDescent="0.2">
      <c r="A539" s="1201"/>
      <c r="B539" s="1010">
        <v>36768.829999999994</v>
      </c>
      <c r="C539" s="1010">
        <v>36767.127279999993</v>
      </c>
      <c r="D539" s="1011" t="s">
        <v>11</v>
      </c>
    </row>
    <row r="540" spans="1:4" s="994" customFormat="1" ht="11.25" customHeight="1" x14ac:dyDescent="0.2">
      <c r="A540" s="1200" t="s">
        <v>2529</v>
      </c>
      <c r="B540" s="1008">
        <v>17.27</v>
      </c>
      <c r="C540" s="1008">
        <v>17.271999999999998</v>
      </c>
      <c r="D540" s="1009" t="s">
        <v>1443</v>
      </c>
    </row>
    <row r="541" spans="1:4" s="994" customFormat="1" ht="11.25" customHeight="1" x14ac:dyDescent="0.2">
      <c r="A541" s="1201"/>
      <c r="B541" s="1010">
        <v>10.4</v>
      </c>
      <c r="C541" s="1010">
        <v>10.4</v>
      </c>
      <c r="D541" s="1011" t="s">
        <v>1449</v>
      </c>
    </row>
    <row r="542" spans="1:4" s="994" customFormat="1" ht="11.25" customHeight="1" x14ac:dyDescent="0.2">
      <c r="A542" s="1201"/>
      <c r="B542" s="1010">
        <v>2670.2999999999997</v>
      </c>
      <c r="C542" s="1010">
        <v>2670.2942899999998</v>
      </c>
      <c r="D542" s="1011" t="s">
        <v>2208</v>
      </c>
    </row>
    <row r="543" spans="1:4" s="994" customFormat="1" ht="11.25" customHeight="1" x14ac:dyDescent="0.2">
      <c r="A543" s="1201"/>
      <c r="B543" s="1010">
        <v>30</v>
      </c>
      <c r="C543" s="1010">
        <v>30</v>
      </c>
      <c r="D543" s="1011" t="s">
        <v>2069</v>
      </c>
    </row>
    <row r="544" spans="1:4" s="994" customFormat="1" ht="11.25" customHeight="1" x14ac:dyDescent="0.2">
      <c r="A544" s="1201"/>
      <c r="B544" s="1010">
        <v>36139.42</v>
      </c>
      <c r="C544" s="1010">
        <v>36139.417999999998</v>
      </c>
      <c r="D544" s="1011" t="s">
        <v>1463</v>
      </c>
    </row>
    <row r="545" spans="1:4" s="994" customFormat="1" ht="11.25" customHeight="1" x14ac:dyDescent="0.2">
      <c r="A545" s="1201"/>
      <c r="B545" s="1010">
        <v>3109</v>
      </c>
      <c r="C545" s="1010">
        <v>3109</v>
      </c>
      <c r="D545" s="1011" t="s">
        <v>2062</v>
      </c>
    </row>
    <row r="546" spans="1:4" s="994" customFormat="1" ht="11.25" customHeight="1" x14ac:dyDescent="0.2">
      <c r="A546" s="1201"/>
      <c r="B546" s="1010">
        <v>1134</v>
      </c>
      <c r="C546" s="1010">
        <v>1134</v>
      </c>
      <c r="D546" s="1011" t="s">
        <v>2063</v>
      </c>
    </row>
    <row r="547" spans="1:4" s="994" customFormat="1" ht="11.25" customHeight="1" x14ac:dyDescent="0.2">
      <c r="A547" s="1201"/>
      <c r="B547" s="1010">
        <v>6241</v>
      </c>
      <c r="C547" s="1010">
        <v>6241</v>
      </c>
      <c r="D547" s="1011" t="s">
        <v>3848</v>
      </c>
    </row>
    <row r="548" spans="1:4" s="994" customFormat="1" ht="11.25" customHeight="1" x14ac:dyDescent="0.2">
      <c r="A548" s="1201"/>
      <c r="B548" s="1010">
        <v>600</v>
      </c>
      <c r="C548" s="1010">
        <v>600</v>
      </c>
      <c r="D548" s="1011" t="s">
        <v>1172</v>
      </c>
    </row>
    <row r="549" spans="1:4" s="994" customFormat="1" ht="11.25" customHeight="1" x14ac:dyDescent="0.2">
      <c r="A549" s="1201"/>
      <c r="B549" s="1010">
        <v>5</v>
      </c>
      <c r="C549" s="1010">
        <v>5</v>
      </c>
      <c r="D549" s="1011" t="s">
        <v>2075</v>
      </c>
    </row>
    <row r="550" spans="1:4" s="994" customFormat="1" ht="11.25" customHeight="1" x14ac:dyDescent="0.2">
      <c r="A550" s="1201"/>
      <c r="B550" s="1010">
        <v>299.10000000000002</v>
      </c>
      <c r="C550" s="1010">
        <v>299.10000000000002</v>
      </c>
      <c r="D550" s="1011" t="s">
        <v>2065</v>
      </c>
    </row>
    <row r="551" spans="1:4" s="994" customFormat="1" ht="11.25" customHeight="1" x14ac:dyDescent="0.2">
      <c r="A551" s="1201"/>
      <c r="B551" s="1010">
        <v>566.38</v>
      </c>
      <c r="C551" s="1010">
        <v>566.37599999999998</v>
      </c>
      <c r="D551" s="1011" t="s">
        <v>3822</v>
      </c>
    </row>
    <row r="552" spans="1:4" s="994" customFormat="1" ht="11.25" customHeight="1" x14ac:dyDescent="0.2">
      <c r="A552" s="1202"/>
      <c r="B552" s="1012">
        <v>50821.869999999995</v>
      </c>
      <c r="C552" s="1012">
        <v>50821.86028999999</v>
      </c>
      <c r="D552" s="1013" t="s">
        <v>11</v>
      </c>
    </row>
    <row r="553" spans="1:4" s="994" customFormat="1" ht="11.25" customHeight="1" x14ac:dyDescent="0.2">
      <c r="A553" s="1201" t="s">
        <v>2535</v>
      </c>
      <c r="B553" s="1010">
        <v>51.82</v>
      </c>
      <c r="C553" s="1010">
        <v>51.816000000000003</v>
      </c>
      <c r="D553" s="1011" t="s">
        <v>1443</v>
      </c>
    </row>
    <row r="554" spans="1:4" s="994" customFormat="1" ht="11.25" customHeight="1" x14ac:dyDescent="0.2">
      <c r="A554" s="1201"/>
      <c r="B554" s="1010">
        <v>4</v>
      </c>
      <c r="C554" s="1010">
        <v>4</v>
      </c>
      <c r="D554" s="1011" t="s">
        <v>1449</v>
      </c>
    </row>
    <row r="555" spans="1:4" s="994" customFormat="1" ht="11.25" customHeight="1" x14ac:dyDescent="0.2">
      <c r="A555" s="1201"/>
      <c r="B555" s="1010">
        <v>20</v>
      </c>
      <c r="C555" s="1010">
        <v>20</v>
      </c>
      <c r="D555" s="1011" t="s">
        <v>1511</v>
      </c>
    </row>
    <row r="556" spans="1:4" s="994" customFormat="1" ht="11.25" customHeight="1" x14ac:dyDescent="0.2">
      <c r="A556" s="1201"/>
      <c r="B556" s="1010">
        <v>300.02</v>
      </c>
      <c r="C556" s="1010">
        <v>300.02300000000002</v>
      </c>
      <c r="D556" s="1011" t="s">
        <v>3821</v>
      </c>
    </row>
    <row r="557" spans="1:4" s="994" customFormat="1" ht="11.25" customHeight="1" x14ac:dyDescent="0.2">
      <c r="A557" s="1201"/>
      <c r="B557" s="1010">
        <v>12.5</v>
      </c>
      <c r="C557" s="1010">
        <v>12.5</v>
      </c>
      <c r="D557" s="1011" t="s">
        <v>2074</v>
      </c>
    </row>
    <row r="558" spans="1:4" s="994" customFormat="1" ht="11.25" customHeight="1" x14ac:dyDescent="0.2">
      <c r="A558" s="1201"/>
      <c r="B558" s="1010">
        <v>32.200000000000003</v>
      </c>
      <c r="C558" s="1010">
        <v>32.200000000000003</v>
      </c>
      <c r="D558" s="1011" t="s">
        <v>2069</v>
      </c>
    </row>
    <row r="559" spans="1:4" s="994" customFormat="1" ht="11.25" customHeight="1" x14ac:dyDescent="0.2">
      <c r="A559" s="1201"/>
      <c r="B559" s="1010">
        <v>23600.55</v>
      </c>
      <c r="C559" s="1010">
        <v>23600.547999999999</v>
      </c>
      <c r="D559" s="1011" t="s">
        <v>1463</v>
      </c>
    </row>
    <row r="560" spans="1:4" s="994" customFormat="1" ht="11.25" customHeight="1" x14ac:dyDescent="0.2">
      <c r="A560" s="1201"/>
      <c r="B560" s="1010">
        <v>2820</v>
      </c>
      <c r="C560" s="1010">
        <v>2820</v>
      </c>
      <c r="D560" s="1011" t="s">
        <v>2062</v>
      </c>
    </row>
    <row r="561" spans="1:4" s="994" customFormat="1" ht="11.25" customHeight="1" x14ac:dyDescent="0.2">
      <c r="A561" s="1201"/>
      <c r="B561" s="1010">
        <v>350</v>
      </c>
      <c r="C561" s="1010">
        <v>350</v>
      </c>
      <c r="D561" s="1011" t="s">
        <v>2063</v>
      </c>
    </row>
    <row r="562" spans="1:4" s="994" customFormat="1" ht="11.25" customHeight="1" x14ac:dyDescent="0.2">
      <c r="A562" s="1201"/>
      <c r="B562" s="1010">
        <v>983.41</v>
      </c>
      <c r="C562" s="1010">
        <v>983.40800000000002</v>
      </c>
      <c r="D562" s="1011" t="s">
        <v>2207</v>
      </c>
    </row>
    <row r="563" spans="1:4" s="994" customFormat="1" ht="11.25" customHeight="1" x14ac:dyDescent="0.2">
      <c r="A563" s="1201"/>
      <c r="B563" s="1010">
        <v>397.46</v>
      </c>
      <c r="C563" s="1010">
        <v>397.464</v>
      </c>
      <c r="D563" s="1011" t="s">
        <v>3822</v>
      </c>
    </row>
    <row r="564" spans="1:4" s="994" customFormat="1" ht="11.25" customHeight="1" x14ac:dyDescent="0.2">
      <c r="A564" s="1201"/>
      <c r="B564" s="1010">
        <v>28571.96</v>
      </c>
      <c r="C564" s="1010">
        <v>28571.958999999999</v>
      </c>
      <c r="D564" s="1011" t="s">
        <v>11</v>
      </c>
    </row>
    <row r="565" spans="1:4" s="994" customFormat="1" ht="11.25" customHeight="1" x14ac:dyDescent="0.2">
      <c r="A565" s="1200" t="s">
        <v>2575</v>
      </c>
      <c r="B565" s="1008">
        <v>25.82</v>
      </c>
      <c r="C565" s="1008">
        <v>25.821999999999999</v>
      </c>
      <c r="D565" s="1009" t="s">
        <v>1443</v>
      </c>
    </row>
    <row r="566" spans="1:4" s="994" customFormat="1" ht="11.25" customHeight="1" x14ac:dyDescent="0.2">
      <c r="A566" s="1201"/>
      <c r="B566" s="1010">
        <v>15.2</v>
      </c>
      <c r="C566" s="1010">
        <v>15.2</v>
      </c>
      <c r="D566" s="1011" t="s">
        <v>1449</v>
      </c>
    </row>
    <row r="567" spans="1:4" s="994" customFormat="1" ht="11.25" customHeight="1" x14ac:dyDescent="0.2">
      <c r="A567" s="1201"/>
      <c r="B567" s="1010">
        <v>53.9</v>
      </c>
      <c r="C567" s="1010">
        <v>53.382779999999997</v>
      </c>
      <c r="D567" s="1011" t="s">
        <v>2069</v>
      </c>
    </row>
    <row r="568" spans="1:4" s="994" customFormat="1" ht="11.25" customHeight="1" x14ac:dyDescent="0.2">
      <c r="A568" s="1201"/>
      <c r="B568" s="1010">
        <v>31240.16</v>
      </c>
      <c r="C568" s="1010">
        <v>31240.16</v>
      </c>
      <c r="D568" s="1011" t="s">
        <v>1463</v>
      </c>
    </row>
    <row r="569" spans="1:4" s="994" customFormat="1" ht="11.25" customHeight="1" x14ac:dyDescent="0.2">
      <c r="A569" s="1201"/>
      <c r="B569" s="1010">
        <v>3565</v>
      </c>
      <c r="C569" s="1010">
        <v>3565</v>
      </c>
      <c r="D569" s="1011" t="s">
        <v>2062</v>
      </c>
    </row>
    <row r="570" spans="1:4" s="994" customFormat="1" ht="11.25" customHeight="1" x14ac:dyDescent="0.2">
      <c r="A570" s="1201"/>
      <c r="B570" s="1010">
        <v>563</v>
      </c>
      <c r="C570" s="1010">
        <v>563</v>
      </c>
      <c r="D570" s="1011" t="s">
        <v>2063</v>
      </c>
    </row>
    <row r="571" spans="1:4" s="994" customFormat="1" ht="11.25" customHeight="1" x14ac:dyDescent="0.2">
      <c r="A571" s="1201"/>
      <c r="B571" s="1010">
        <v>2550</v>
      </c>
      <c r="C571" s="1010">
        <v>1641.4190000000001</v>
      </c>
      <c r="D571" s="1011" t="s">
        <v>3849</v>
      </c>
    </row>
    <row r="572" spans="1:4" s="994" customFormat="1" ht="11.25" customHeight="1" x14ac:dyDescent="0.2">
      <c r="A572" s="1201"/>
      <c r="B572" s="1010">
        <v>1737.33</v>
      </c>
      <c r="C572" s="1010">
        <v>1737.328</v>
      </c>
      <c r="D572" s="1011" t="s">
        <v>2207</v>
      </c>
    </row>
    <row r="573" spans="1:4" s="994" customFormat="1" ht="11.25" customHeight="1" x14ac:dyDescent="0.2">
      <c r="A573" s="1201"/>
      <c r="B573" s="1010">
        <v>464.09</v>
      </c>
      <c r="C573" s="1010">
        <v>464.09100000000001</v>
      </c>
      <c r="D573" s="1011" t="s">
        <v>3822</v>
      </c>
    </row>
    <row r="574" spans="1:4" s="994" customFormat="1" ht="11.25" customHeight="1" x14ac:dyDescent="0.2">
      <c r="A574" s="1202"/>
      <c r="B574" s="1012">
        <v>40214.5</v>
      </c>
      <c r="C574" s="1012">
        <v>39305.402779999997</v>
      </c>
      <c r="D574" s="1013" t="s">
        <v>11</v>
      </c>
    </row>
    <row r="575" spans="1:4" s="994" customFormat="1" ht="11.25" customHeight="1" x14ac:dyDescent="0.2">
      <c r="A575" s="1201" t="s">
        <v>2667</v>
      </c>
      <c r="B575" s="1010">
        <v>8225.57</v>
      </c>
      <c r="C575" s="1010">
        <v>8225.5623799999994</v>
      </c>
      <c r="D575" s="1011" t="s">
        <v>2208</v>
      </c>
    </row>
    <row r="576" spans="1:4" s="994" customFormat="1" ht="11.25" customHeight="1" x14ac:dyDescent="0.2">
      <c r="A576" s="1201"/>
      <c r="B576" s="1010">
        <v>50</v>
      </c>
      <c r="C576" s="1010">
        <v>50</v>
      </c>
      <c r="D576" s="1011" t="s">
        <v>1766</v>
      </c>
    </row>
    <row r="577" spans="1:4" s="994" customFormat="1" ht="11.25" customHeight="1" x14ac:dyDescent="0.2">
      <c r="A577" s="1201"/>
      <c r="B577" s="1010">
        <v>212.7</v>
      </c>
      <c r="C577" s="1010">
        <v>212.7</v>
      </c>
      <c r="D577" s="1011" t="s">
        <v>2076</v>
      </c>
    </row>
    <row r="578" spans="1:4" s="994" customFormat="1" ht="11.25" customHeight="1" x14ac:dyDescent="0.2">
      <c r="A578" s="1201"/>
      <c r="B578" s="1010">
        <v>481.24</v>
      </c>
      <c r="C578" s="1010">
        <v>481.23899999999998</v>
      </c>
      <c r="D578" s="1011" t="s">
        <v>3821</v>
      </c>
    </row>
    <row r="579" spans="1:4" s="994" customFormat="1" ht="11.25" customHeight="1" x14ac:dyDescent="0.2">
      <c r="A579" s="1201"/>
      <c r="B579" s="1010">
        <v>126</v>
      </c>
      <c r="C579" s="1010">
        <v>126</v>
      </c>
      <c r="D579" s="1011" t="s">
        <v>2074</v>
      </c>
    </row>
    <row r="580" spans="1:4" s="994" customFormat="1" ht="21" x14ac:dyDescent="0.2">
      <c r="A580" s="1201"/>
      <c r="B580" s="1010">
        <v>59.38</v>
      </c>
      <c r="C580" s="1010">
        <v>53.362000000000002</v>
      </c>
      <c r="D580" s="1011" t="s">
        <v>1442</v>
      </c>
    </row>
    <row r="581" spans="1:4" s="994" customFormat="1" ht="11.25" customHeight="1" x14ac:dyDescent="0.2">
      <c r="A581" s="1201"/>
      <c r="B581" s="1010">
        <v>10</v>
      </c>
      <c r="C581" s="1010">
        <v>10</v>
      </c>
      <c r="D581" s="1011" t="s">
        <v>2069</v>
      </c>
    </row>
    <row r="582" spans="1:4" s="994" customFormat="1" ht="11.25" customHeight="1" x14ac:dyDescent="0.2">
      <c r="A582" s="1201"/>
      <c r="B582" s="1010">
        <v>30083.690000000002</v>
      </c>
      <c r="C582" s="1010">
        <v>30083.690999999999</v>
      </c>
      <c r="D582" s="1011" t="s">
        <v>1463</v>
      </c>
    </row>
    <row r="583" spans="1:4" s="994" customFormat="1" ht="11.25" customHeight="1" x14ac:dyDescent="0.2">
      <c r="A583" s="1201"/>
      <c r="B583" s="1010">
        <v>5342</v>
      </c>
      <c r="C583" s="1010">
        <v>5342</v>
      </c>
      <c r="D583" s="1011" t="s">
        <v>2062</v>
      </c>
    </row>
    <row r="584" spans="1:4" s="994" customFormat="1" ht="11.25" customHeight="1" x14ac:dyDescent="0.2">
      <c r="A584" s="1201"/>
      <c r="B584" s="1010">
        <v>2043</v>
      </c>
      <c r="C584" s="1010">
        <v>2042.586</v>
      </c>
      <c r="D584" s="1011" t="s">
        <v>2063</v>
      </c>
    </row>
    <row r="585" spans="1:4" s="994" customFormat="1" ht="11.25" customHeight="1" x14ac:dyDescent="0.2">
      <c r="A585" s="1201"/>
      <c r="B585" s="1010">
        <v>7.95</v>
      </c>
      <c r="C585" s="1010">
        <v>7.95</v>
      </c>
      <c r="D585" s="1011" t="s">
        <v>2075</v>
      </c>
    </row>
    <row r="586" spans="1:4" s="994" customFormat="1" ht="11.25" customHeight="1" x14ac:dyDescent="0.2">
      <c r="A586" s="1201"/>
      <c r="B586" s="1010">
        <v>253.1</v>
      </c>
      <c r="C586" s="1010">
        <v>253.1</v>
      </c>
      <c r="D586" s="1011" t="s">
        <v>2065</v>
      </c>
    </row>
    <row r="587" spans="1:4" s="994" customFormat="1" ht="11.25" customHeight="1" x14ac:dyDescent="0.2">
      <c r="A587" s="1201"/>
      <c r="B587" s="1010">
        <v>446.29</v>
      </c>
      <c r="C587" s="1010">
        <v>446.09199999999998</v>
      </c>
      <c r="D587" s="1011" t="s">
        <v>3822</v>
      </c>
    </row>
    <row r="588" spans="1:4" s="994" customFormat="1" ht="11.25" customHeight="1" x14ac:dyDescent="0.2">
      <c r="A588" s="1201"/>
      <c r="B588" s="1010">
        <v>47340.92</v>
      </c>
      <c r="C588" s="1010">
        <v>47334.282379999997</v>
      </c>
      <c r="D588" s="1011" t="s">
        <v>11</v>
      </c>
    </row>
    <row r="589" spans="1:4" s="994" customFormat="1" ht="11.25" customHeight="1" x14ac:dyDescent="0.2">
      <c r="A589" s="1200" t="s">
        <v>2597</v>
      </c>
      <c r="B589" s="1008">
        <v>58</v>
      </c>
      <c r="C589" s="1008">
        <v>58</v>
      </c>
      <c r="D589" s="1009" t="s">
        <v>1511</v>
      </c>
    </row>
    <row r="590" spans="1:4" s="994" customFormat="1" ht="11.25" customHeight="1" x14ac:dyDescent="0.2">
      <c r="A590" s="1201"/>
      <c r="B590" s="1010">
        <v>185</v>
      </c>
      <c r="C590" s="1010">
        <v>185</v>
      </c>
      <c r="D590" s="1011" t="s">
        <v>1766</v>
      </c>
    </row>
    <row r="591" spans="1:4" s="994" customFormat="1" ht="11.25" customHeight="1" x14ac:dyDescent="0.2">
      <c r="A591" s="1201"/>
      <c r="B591" s="1010">
        <v>72.3</v>
      </c>
      <c r="C591" s="1010">
        <v>72.3</v>
      </c>
      <c r="D591" s="1011" t="s">
        <v>2069</v>
      </c>
    </row>
    <row r="592" spans="1:4" s="994" customFormat="1" ht="11.25" customHeight="1" x14ac:dyDescent="0.2">
      <c r="A592" s="1201"/>
      <c r="B592" s="1010">
        <v>85038.27</v>
      </c>
      <c r="C592" s="1010">
        <v>85038.270999999993</v>
      </c>
      <c r="D592" s="1011" t="s">
        <v>1463</v>
      </c>
    </row>
    <row r="593" spans="1:4" s="994" customFormat="1" ht="11.25" customHeight="1" x14ac:dyDescent="0.2">
      <c r="A593" s="1201"/>
      <c r="B593" s="1010">
        <v>3961</v>
      </c>
      <c r="C593" s="1010">
        <v>3961</v>
      </c>
      <c r="D593" s="1011" t="s">
        <v>2062</v>
      </c>
    </row>
    <row r="594" spans="1:4" s="994" customFormat="1" ht="11.25" customHeight="1" x14ac:dyDescent="0.2">
      <c r="A594" s="1201"/>
      <c r="B594" s="1010">
        <v>3533</v>
      </c>
      <c r="C594" s="1010">
        <v>3507.7979999999998</v>
      </c>
      <c r="D594" s="1011" t="s">
        <v>2063</v>
      </c>
    </row>
    <row r="595" spans="1:4" s="994" customFormat="1" ht="11.25" customHeight="1" x14ac:dyDescent="0.2">
      <c r="A595" s="1201"/>
      <c r="B595" s="1010">
        <v>2000</v>
      </c>
      <c r="C595" s="1010">
        <v>823.83735000000001</v>
      </c>
      <c r="D595" s="1011" t="s">
        <v>3850</v>
      </c>
    </row>
    <row r="596" spans="1:4" s="994" customFormat="1" ht="11.25" customHeight="1" x14ac:dyDescent="0.2">
      <c r="A596" s="1201"/>
      <c r="B596" s="1010">
        <v>1414.43</v>
      </c>
      <c r="C596" s="1010">
        <v>1412.354</v>
      </c>
      <c r="D596" s="1011" t="s">
        <v>3822</v>
      </c>
    </row>
    <row r="597" spans="1:4" s="994" customFormat="1" ht="11.25" customHeight="1" x14ac:dyDescent="0.2">
      <c r="A597" s="1202"/>
      <c r="B597" s="1012">
        <v>96262</v>
      </c>
      <c r="C597" s="1012">
        <v>95058.56035</v>
      </c>
      <c r="D597" s="1013" t="s">
        <v>11</v>
      </c>
    </row>
    <row r="598" spans="1:4" s="994" customFormat="1" ht="11.25" customHeight="1" x14ac:dyDescent="0.2">
      <c r="A598" s="1201" t="s">
        <v>2537</v>
      </c>
      <c r="B598" s="1010">
        <v>17.27</v>
      </c>
      <c r="C598" s="1010">
        <v>17.271999999999998</v>
      </c>
      <c r="D598" s="1011" t="s">
        <v>1443</v>
      </c>
    </row>
    <row r="599" spans="1:4" s="994" customFormat="1" ht="11.25" customHeight="1" x14ac:dyDescent="0.2">
      <c r="A599" s="1201"/>
      <c r="B599" s="1010">
        <v>200</v>
      </c>
      <c r="C599" s="1010">
        <v>200</v>
      </c>
      <c r="D599" s="1011" t="s">
        <v>2157</v>
      </c>
    </row>
    <row r="600" spans="1:4" s="994" customFormat="1" ht="11.25" customHeight="1" x14ac:dyDescent="0.2">
      <c r="A600" s="1201"/>
      <c r="B600" s="1010">
        <v>1200</v>
      </c>
      <c r="C600" s="1010">
        <v>1200</v>
      </c>
      <c r="D600" s="1011" t="s">
        <v>3851</v>
      </c>
    </row>
    <row r="601" spans="1:4" s="994" customFormat="1" ht="11.25" customHeight="1" x14ac:dyDescent="0.2">
      <c r="A601" s="1201"/>
      <c r="B601" s="1010">
        <v>10.18</v>
      </c>
      <c r="C601" s="1010">
        <v>10.183999999999999</v>
      </c>
      <c r="D601" s="1011" t="s">
        <v>2076</v>
      </c>
    </row>
    <row r="602" spans="1:4" s="994" customFormat="1" ht="11.25" customHeight="1" x14ac:dyDescent="0.2">
      <c r="A602" s="1201"/>
      <c r="B602" s="1010">
        <v>281.89</v>
      </c>
      <c r="C602" s="1010">
        <v>281.892</v>
      </c>
      <c r="D602" s="1011" t="s">
        <v>3821</v>
      </c>
    </row>
    <row r="603" spans="1:4" s="994" customFormat="1" ht="11.25" customHeight="1" x14ac:dyDescent="0.2">
      <c r="A603" s="1201"/>
      <c r="B603" s="1010">
        <v>231.5</v>
      </c>
      <c r="C603" s="1010">
        <v>231.5</v>
      </c>
      <c r="D603" s="1011" t="s">
        <v>2074</v>
      </c>
    </row>
    <row r="604" spans="1:4" s="994" customFormat="1" ht="11.25" customHeight="1" x14ac:dyDescent="0.2">
      <c r="A604" s="1201"/>
      <c r="B604" s="1010">
        <v>9.1999999999999993</v>
      </c>
      <c r="C604" s="1010">
        <v>9.1999999999999993</v>
      </c>
      <c r="D604" s="1011" t="s">
        <v>2069</v>
      </c>
    </row>
    <row r="605" spans="1:4" s="994" customFormat="1" ht="11.25" customHeight="1" x14ac:dyDescent="0.2">
      <c r="A605" s="1201"/>
      <c r="B605" s="1010">
        <v>32208.3</v>
      </c>
      <c r="C605" s="1010">
        <v>32208.300999999999</v>
      </c>
      <c r="D605" s="1011" t="s">
        <v>1463</v>
      </c>
    </row>
    <row r="606" spans="1:4" s="994" customFormat="1" ht="11.25" customHeight="1" x14ac:dyDescent="0.2">
      <c r="A606" s="1201"/>
      <c r="B606" s="1010">
        <v>2728</v>
      </c>
      <c r="C606" s="1010">
        <v>2728</v>
      </c>
      <c r="D606" s="1011" t="s">
        <v>2062</v>
      </c>
    </row>
    <row r="607" spans="1:4" s="994" customFormat="1" ht="11.25" customHeight="1" x14ac:dyDescent="0.2">
      <c r="A607" s="1201"/>
      <c r="B607" s="1010">
        <v>403</v>
      </c>
      <c r="C607" s="1010">
        <v>403</v>
      </c>
      <c r="D607" s="1011" t="s">
        <v>2063</v>
      </c>
    </row>
    <row r="608" spans="1:4" s="994" customFormat="1" ht="11.25" customHeight="1" x14ac:dyDescent="0.2">
      <c r="A608" s="1201"/>
      <c r="B608" s="1010">
        <v>180.65</v>
      </c>
      <c r="C608" s="1010">
        <v>180.64699999999999</v>
      </c>
      <c r="D608" s="1011" t="s">
        <v>1172</v>
      </c>
    </row>
    <row r="609" spans="1:4" s="994" customFormat="1" ht="11.25" customHeight="1" x14ac:dyDescent="0.2">
      <c r="A609" s="1201"/>
      <c r="B609" s="1010">
        <v>1856.32</v>
      </c>
      <c r="C609" s="1010">
        <v>1856.319</v>
      </c>
      <c r="D609" s="1011" t="s">
        <v>2207</v>
      </c>
    </row>
    <row r="610" spans="1:4" s="994" customFormat="1" ht="11.25" customHeight="1" x14ac:dyDescent="0.2">
      <c r="A610" s="1201"/>
      <c r="B610" s="1010">
        <v>20</v>
      </c>
      <c r="C610" s="1010">
        <v>20</v>
      </c>
      <c r="D610" s="1011" t="s">
        <v>2075</v>
      </c>
    </row>
    <row r="611" spans="1:4" s="994" customFormat="1" ht="11.25" customHeight="1" x14ac:dyDescent="0.2">
      <c r="A611" s="1201"/>
      <c r="B611" s="1010">
        <v>534.49</v>
      </c>
      <c r="C611" s="1010">
        <v>533.70700000000011</v>
      </c>
      <c r="D611" s="1011" t="s">
        <v>3822</v>
      </c>
    </row>
    <row r="612" spans="1:4" s="994" customFormat="1" ht="11.25" customHeight="1" x14ac:dyDescent="0.2">
      <c r="A612" s="1201"/>
      <c r="B612" s="1010">
        <v>150</v>
      </c>
      <c r="C612" s="1010">
        <v>150</v>
      </c>
      <c r="D612" s="1011" t="s">
        <v>2068</v>
      </c>
    </row>
    <row r="613" spans="1:4" s="994" customFormat="1" ht="11.25" customHeight="1" x14ac:dyDescent="0.2">
      <c r="A613" s="1201"/>
      <c r="B613" s="1010">
        <v>40030.799999999996</v>
      </c>
      <c r="C613" s="1010">
        <v>40030.021999999997</v>
      </c>
      <c r="D613" s="1011" t="s">
        <v>11</v>
      </c>
    </row>
    <row r="614" spans="1:4" s="994" customFormat="1" ht="11.25" customHeight="1" x14ac:dyDescent="0.2">
      <c r="A614" s="1200" t="s">
        <v>2840</v>
      </c>
      <c r="B614" s="1008">
        <v>434</v>
      </c>
      <c r="C614" s="1008">
        <v>423.64</v>
      </c>
      <c r="D614" s="1009" t="s">
        <v>2067</v>
      </c>
    </row>
    <row r="615" spans="1:4" s="994" customFormat="1" ht="11.25" customHeight="1" x14ac:dyDescent="0.2">
      <c r="A615" s="1201"/>
      <c r="B615" s="1010">
        <v>8467.5499999999993</v>
      </c>
      <c r="C615" s="1010">
        <v>8467.5529999999999</v>
      </c>
      <c r="D615" s="1011" t="s">
        <v>1463</v>
      </c>
    </row>
    <row r="616" spans="1:4" s="994" customFormat="1" ht="11.25" customHeight="1" x14ac:dyDescent="0.2">
      <c r="A616" s="1201"/>
      <c r="B616" s="1010">
        <v>2530</v>
      </c>
      <c r="C616" s="1010">
        <v>2530</v>
      </c>
      <c r="D616" s="1011" t="s">
        <v>2062</v>
      </c>
    </row>
    <row r="617" spans="1:4" s="994" customFormat="1" ht="11.25" customHeight="1" x14ac:dyDescent="0.2">
      <c r="A617" s="1201"/>
      <c r="B617" s="1010">
        <v>363</v>
      </c>
      <c r="C617" s="1010">
        <v>363</v>
      </c>
      <c r="D617" s="1011" t="s">
        <v>2063</v>
      </c>
    </row>
    <row r="618" spans="1:4" s="994" customFormat="1" ht="21" x14ac:dyDescent="0.2">
      <c r="A618" s="1201"/>
      <c r="B618" s="1010">
        <v>1836</v>
      </c>
      <c r="C618" s="1010">
        <v>1836</v>
      </c>
      <c r="D618" s="1011" t="s">
        <v>2064</v>
      </c>
    </row>
    <row r="619" spans="1:4" s="994" customFormat="1" ht="11.25" customHeight="1" x14ac:dyDescent="0.2">
      <c r="A619" s="1201"/>
      <c r="B619" s="1010">
        <v>1878</v>
      </c>
      <c r="C619" s="1010">
        <v>1787.8378299999999</v>
      </c>
      <c r="D619" s="1011" t="s">
        <v>1461</v>
      </c>
    </row>
    <row r="620" spans="1:4" s="994" customFormat="1" ht="11.25" customHeight="1" x14ac:dyDescent="0.2">
      <c r="A620" s="1201"/>
      <c r="B620" s="1010">
        <v>5000</v>
      </c>
      <c r="C620" s="1010">
        <v>4995.7804400000005</v>
      </c>
      <c r="D620" s="1011" t="s">
        <v>3852</v>
      </c>
    </row>
    <row r="621" spans="1:4" s="994" customFormat="1" ht="11.25" customHeight="1" x14ac:dyDescent="0.2">
      <c r="A621" s="1202"/>
      <c r="B621" s="1012">
        <v>20508.55</v>
      </c>
      <c r="C621" s="1012">
        <v>20403.811270000002</v>
      </c>
      <c r="D621" s="1013" t="s">
        <v>11</v>
      </c>
    </row>
    <row r="622" spans="1:4" s="994" customFormat="1" ht="11.25" customHeight="1" x14ac:dyDescent="0.2">
      <c r="A622" s="1201" t="s">
        <v>2850</v>
      </c>
      <c r="B622" s="1010">
        <v>331</v>
      </c>
      <c r="C622" s="1010">
        <v>331</v>
      </c>
      <c r="D622" s="1011" t="s">
        <v>2072</v>
      </c>
    </row>
    <row r="623" spans="1:4" s="994" customFormat="1" ht="11.25" customHeight="1" x14ac:dyDescent="0.2">
      <c r="A623" s="1201"/>
      <c r="B623" s="1010">
        <v>2800</v>
      </c>
      <c r="C623" s="1010">
        <v>2800</v>
      </c>
      <c r="D623" s="1011" t="s">
        <v>1384</v>
      </c>
    </row>
    <row r="624" spans="1:4" s="994" customFormat="1" ht="11.25" customHeight="1" x14ac:dyDescent="0.2">
      <c r="A624" s="1201"/>
      <c r="B624" s="1010">
        <v>3399.2000000000003</v>
      </c>
      <c r="C624" s="1010">
        <v>3399.1959999999999</v>
      </c>
      <c r="D624" s="1011" t="s">
        <v>2206</v>
      </c>
    </row>
    <row r="625" spans="1:4" s="994" customFormat="1" ht="11.25" customHeight="1" x14ac:dyDescent="0.2">
      <c r="A625" s="1201"/>
      <c r="B625" s="1010">
        <v>1715.31</v>
      </c>
      <c r="C625" s="1010">
        <v>1715.29944</v>
      </c>
      <c r="D625" s="1011" t="s">
        <v>2205</v>
      </c>
    </row>
    <row r="626" spans="1:4" s="994" customFormat="1" ht="11.25" customHeight="1" x14ac:dyDescent="0.2">
      <c r="A626" s="1201"/>
      <c r="B626" s="1010">
        <v>130</v>
      </c>
      <c r="C626" s="1010">
        <v>130</v>
      </c>
      <c r="D626" s="1011" t="s">
        <v>2076</v>
      </c>
    </row>
    <row r="627" spans="1:4" s="994" customFormat="1" ht="11.25" customHeight="1" x14ac:dyDescent="0.2">
      <c r="A627" s="1201"/>
      <c r="B627" s="1010">
        <v>1911.06</v>
      </c>
      <c r="C627" s="1010">
        <v>1911.03746</v>
      </c>
      <c r="D627" s="1011" t="s">
        <v>1368</v>
      </c>
    </row>
    <row r="628" spans="1:4" s="994" customFormat="1" ht="11.25" customHeight="1" x14ac:dyDescent="0.2">
      <c r="A628" s="1201"/>
      <c r="B628" s="1010">
        <v>2797</v>
      </c>
      <c r="C628" s="1010">
        <v>2797</v>
      </c>
      <c r="D628" s="1011" t="s">
        <v>2074</v>
      </c>
    </row>
    <row r="629" spans="1:4" s="994" customFormat="1" ht="11.25" customHeight="1" x14ac:dyDescent="0.2">
      <c r="A629" s="1201"/>
      <c r="B629" s="1010">
        <v>4400</v>
      </c>
      <c r="C629" s="1010">
        <v>4400</v>
      </c>
      <c r="D629" s="1011" t="s">
        <v>2062</v>
      </c>
    </row>
    <row r="630" spans="1:4" s="994" customFormat="1" ht="11.25" customHeight="1" x14ac:dyDescent="0.2">
      <c r="A630" s="1201"/>
      <c r="B630" s="1010">
        <v>363</v>
      </c>
      <c r="C630" s="1010">
        <v>363</v>
      </c>
      <c r="D630" s="1011" t="s">
        <v>2063</v>
      </c>
    </row>
    <row r="631" spans="1:4" s="994" customFormat="1" ht="11.25" customHeight="1" x14ac:dyDescent="0.2">
      <c r="A631" s="1201"/>
      <c r="B631" s="1010">
        <v>82.5</v>
      </c>
      <c r="C631" s="1010">
        <v>82.5</v>
      </c>
      <c r="D631" s="1011" t="s">
        <v>1173</v>
      </c>
    </row>
    <row r="632" spans="1:4" s="994" customFormat="1" ht="11.25" customHeight="1" x14ac:dyDescent="0.2">
      <c r="A632" s="1201"/>
      <c r="B632" s="1010">
        <v>17929.07</v>
      </c>
      <c r="C632" s="1010">
        <v>17929.032899999998</v>
      </c>
      <c r="D632" s="1011" t="s">
        <v>11</v>
      </c>
    </row>
    <row r="633" spans="1:4" s="994" customFormat="1" ht="11.25" customHeight="1" x14ac:dyDescent="0.2">
      <c r="A633" s="1200" t="s">
        <v>2625</v>
      </c>
      <c r="B633" s="1008">
        <v>540</v>
      </c>
      <c r="C633" s="1008">
        <v>434.40209999999996</v>
      </c>
      <c r="D633" s="1009" t="s">
        <v>1397</v>
      </c>
    </row>
    <row r="634" spans="1:4" s="994" customFormat="1" ht="11.25" customHeight="1" x14ac:dyDescent="0.2">
      <c r="A634" s="1201"/>
      <c r="B634" s="1010">
        <v>38.86</v>
      </c>
      <c r="C634" s="1010">
        <v>38.862000000000002</v>
      </c>
      <c r="D634" s="1011" t="s">
        <v>1443</v>
      </c>
    </row>
    <row r="635" spans="1:4" s="994" customFormat="1" ht="11.25" customHeight="1" x14ac:dyDescent="0.2">
      <c r="A635" s="1201"/>
      <c r="B635" s="1010">
        <v>30</v>
      </c>
      <c r="C635" s="1010">
        <v>30</v>
      </c>
      <c r="D635" s="1011" t="s">
        <v>2066</v>
      </c>
    </row>
    <row r="636" spans="1:4" s="994" customFormat="1" ht="11.25" customHeight="1" x14ac:dyDescent="0.2">
      <c r="A636" s="1201"/>
      <c r="B636" s="1010">
        <v>770</v>
      </c>
      <c r="C636" s="1010">
        <v>770</v>
      </c>
      <c r="D636" s="1011" t="s">
        <v>2076</v>
      </c>
    </row>
    <row r="637" spans="1:4" s="994" customFormat="1" ht="11.25" customHeight="1" x14ac:dyDescent="0.2">
      <c r="A637" s="1201"/>
      <c r="B637" s="1010">
        <v>160</v>
      </c>
      <c r="C637" s="1010">
        <v>160</v>
      </c>
      <c r="D637" s="1011" t="s">
        <v>2380</v>
      </c>
    </row>
    <row r="638" spans="1:4" s="994" customFormat="1" ht="11.25" customHeight="1" x14ac:dyDescent="0.2">
      <c r="A638" s="1201"/>
      <c r="B638" s="1010">
        <v>54</v>
      </c>
      <c r="C638" s="1010">
        <v>54</v>
      </c>
      <c r="D638" s="1011" t="s">
        <v>2074</v>
      </c>
    </row>
    <row r="639" spans="1:4" s="994" customFormat="1" ht="11.25" customHeight="1" x14ac:dyDescent="0.2">
      <c r="A639" s="1201"/>
      <c r="B639" s="1010">
        <v>25.6</v>
      </c>
      <c r="C639" s="1010">
        <v>25.6</v>
      </c>
      <c r="D639" s="1011" t="s">
        <v>2069</v>
      </c>
    </row>
    <row r="640" spans="1:4" s="994" customFormat="1" ht="11.25" customHeight="1" x14ac:dyDescent="0.2">
      <c r="A640" s="1201"/>
      <c r="B640" s="1010">
        <v>54930.41</v>
      </c>
      <c r="C640" s="1010">
        <v>54930.411</v>
      </c>
      <c r="D640" s="1011" t="s">
        <v>1463</v>
      </c>
    </row>
    <row r="641" spans="1:4" s="994" customFormat="1" ht="11.25" customHeight="1" x14ac:dyDescent="0.2">
      <c r="A641" s="1201"/>
      <c r="B641" s="1010">
        <v>7835</v>
      </c>
      <c r="C641" s="1010">
        <v>7835</v>
      </c>
      <c r="D641" s="1011" t="s">
        <v>2062</v>
      </c>
    </row>
    <row r="642" spans="1:4" s="994" customFormat="1" ht="11.25" customHeight="1" x14ac:dyDescent="0.2">
      <c r="A642" s="1201"/>
      <c r="B642" s="1010">
        <v>1524</v>
      </c>
      <c r="C642" s="1010">
        <v>1524</v>
      </c>
      <c r="D642" s="1011" t="s">
        <v>2063</v>
      </c>
    </row>
    <row r="643" spans="1:4" s="994" customFormat="1" ht="11.25" customHeight="1" x14ac:dyDescent="0.2">
      <c r="A643" s="1201"/>
      <c r="B643" s="1010">
        <v>1606.26</v>
      </c>
      <c r="C643" s="1010">
        <v>1606.2639999999999</v>
      </c>
      <c r="D643" s="1011" t="s">
        <v>1172</v>
      </c>
    </row>
    <row r="644" spans="1:4" s="994" customFormat="1" ht="11.25" customHeight="1" x14ac:dyDescent="0.2">
      <c r="A644" s="1201"/>
      <c r="B644" s="1010">
        <v>267.39999999999998</v>
      </c>
      <c r="C644" s="1010">
        <v>267.39999999999998</v>
      </c>
      <c r="D644" s="1011" t="s">
        <v>2065</v>
      </c>
    </row>
    <row r="645" spans="1:4" s="994" customFormat="1" ht="11.25" customHeight="1" x14ac:dyDescent="0.2">
      <c r="A645" s="1201"/>
      <c r="B645" s="1010">
        <v>10000</v>
      </c>
      <c r="C645" s="1010">
        <v>6083.6906500000005</v>
      </c>
      <c r="D645" s="1011" t="s">
        <v>3853</v>
      </c>
    </row>
    <row r="646" spans="1:4" s="994" customFormat="1" ht="11.25" customHeight="1" x14ac:dyDescent="0.2">
      <c r="A646" s="1201"/>
      <c r="B646" s="1010">
        <v>651.54</v>
      </c>
      <c r="C646" s="1010">
        <v>651.54</v>
      </c>
      <c r="D646" s="1011" t="s">
        <v>3822</v>
      </c>
    </row>
    <row r="647" spans="1:4" s="994" customFormat="1" ht="11.25" customHeight="1" x14ac:dyDescent="0.2">
      <c r="A647" s="1202"/>
      <c r="B647" s="1012">
        <v>78433.069999999978</v>
      </c>
      <c r="C647" s="1012">
        <v>74411.169749999986</v>
      </c>
      <c r="D647" s="1013" t="s">
        <v>11</v>
      </c>
    </row>
    <row r="648" spans="1:4" s="994" customFormat="1" ht="11.25" customHeight="1" x14ac:dyDescent="0.2">
      <c r="A648" s="1201" t="s">
        <v>2561</v>
      </c>
      <c r="B648" s="1010">
        <v>160</v>
      </c>
      <c r="C648" s="1010">
        <v>160</v>
      </c>
      <c r="D648" s="1011" t="s">
        <v>2071</v>
      </c>
    </row>
    <row r="649" spans="1:4" s="994" customFormat="1" ht="11.25" customHeight="1" x14ac:dyDescent="0.2">
      <c r="A649" s="1201"/>
      <c r="B649" s="1010">
        <v>34.54</v>
      </c>
      <c r="C649" s="1010">
        <v>34.543999999999997</v>
      </c>
      <c r="D649" s="1011" t="s">
        <v>1443</v>
      </c>
    </row>
    <row r="650" spans="1:4" s="994" customFormat="1" ht="11.25" customHeight="1" x14ac:dyDescent="0.2">
      <c r="A650" s="1201"/>
      <c r="B650" s="1010">
        <v>16.8</v>
      </c>
      <c r="C650" s="1010">
        <v>16.8</v>
      </c>
      <c r="D650" s="1011" t="s">
        <v>1449</v>
      </c>
    </row>
    <row r="651" spans="1:4" s="994" customFormat="1" ht="11.25" customHeight="1" x14ac:dyDescent="0.2">
      <c r="A651" s="1201"/>
      <c r="B651" s="1010">
        <v>29.2</v>
      </c>
      <c r="C651" s="1010">
        <v>29.2</v>
      </c>
      <c r="D651" s="1011" t="s">
        <v>2074</v>
      </c>
    </row>
    <row r="652" spans="1:4" s="994" customFormat="1" ht="11.25" customHeight="1" x14ac:dyDescent="0.2">
      <c r="A652" s="1201"/>
      <c r="B652" s="1010">
        <v>11</v>
      </c>
      <c r="C652" s="1010">
        <v>11</v>
      </c>
      <c r="D652" s="1011" t="s">
        <v>2069</v>
      </c>
    </row>
    <row r="653" spans="1:4" s="994" customFormat="1" ht="11.25" customHeight="1" x14ac:dyDescent="0.2">
      <c r="A653" s="1201"/>
      <c r="B653" s="1010">
        <v>170</v>
      </c>
      <c r="C653" s="1010">
        <v>170</v>
      </c>
      <c r="D653" s="1011" t="s">
        <v>3854</v>
      </c>
    </row>
    <row r="654" spans="1:4" s="994" customFormat="1" ht="11.25" customHeight="1" x14ac:dyDescent="0.2">
      <c r="A654" s="1201"/>
      <c r="B654" s="1010">
        <v>25188.06</v>
      </c>
      <c r="C654" s="1010">
        <v>25188.057000000001</v>
      </c>
      <c r="D654" s="1011" t="s">
        <v>1463</v>
      </c>
    </row>
    <row r="655" spans="1:4" s="994" customFormat="1" ht="11.25" customHeight="1" x14ac:dyDescent="0.2">
      <c r="A655" s="1201"/>
      <c r="B655" s="1010">
        <v>3448</v>
      </c>
      <c r="C655" s="1010">
        <v>3448</v>
      </c>
      <c r="D655" s="1011" t="s">
        <v>2062</v>
      </c>
    </row>
    <row r="656" spans="1:4" s="994" customFormat="1" ht="11.25" customHeight="1" x14ac:dyDescent="0.2">
      <c r="A656" s="1201"/>
      <c r="B656" s="1010">
        <v>1030</v>
      </c>
      <c r="C656" s="1010">
        <v>1030</v>
      </c>
      <c r="D656" s="1011" t="s">
        <v>2063</v>
      </c>
    </row>
    <row r="657" spans="1:4" s="994" customFormat="1" ht="11.25" customHeight="1" x14ac:dyDescent="0.2">
      <c r="A657" s="1201"/>
      <c r="B657" s="1010">
        <v>227</v>
      </c>
      <c r="C657" s="1010">
        <v>227</v>
      </c>
      <c r="D657" s="1011" t="s">
        <v>2075</v>
      </c>
    </row>
    <row r="658" spans="1:4" s="994" customFormat="1" ht="11.25" customHeight="1" x14ac:dyDescent="0.2">
      <c r="A658" s="1201"/>
      <c r="B658" s="1010">
        <v>385.59</v>
      </c>
      <c r="C658" s="1010">
        <v>385.01900000000001</v>
      </c>
      <c r="D658" s="1011" t="s">
        <v>3822</v>
      </c>
    </row>
    <row r="659" spans="1:4" s="994" customFormat="1" ht="11.25" customHeight="1" x14ac:dyDescent="0.2">
      <c r="A659" s="1201"/>
      <c r="B659" s="1010">
        <v>122.5</v>
      </c>
      <c r="C659" s="1010">
        <v>122.5</v>
      </c>
      <c r="D659" s="1011" t="s">
        <v>1453</v>
      </c>
    </row>
    <row r="660" spans="1:4" s="994" customFormat="1" ht="11.25" customHeight="1" x14ac:dyDescent="0.2">
      <c r="A660" s="1201"/>
      <c r="B660" s="1010">
        <v>30822.690000000002</v>
      </c>
      <c r="C660" s="1010">
        <v>30822.120000000003</v>
      </c>
      <c r="D660" s="1011" t="s">
        <v>11</v>
      </c>
    </row>
    <row r="661" spans="1:4" s="994" customFormat="1" ht="11.25" customHeight="1" x14ac:dyDescent="0.2">
      <c r="A661" s="1200" t="s">
        <v>2715</v>
      </c>
      <c r="B661" s="1008">
        <v>42.27</v>
      </c>
      <c r="C661" s="1008">
        <v>42.27026</v>
      </c>
      <c r="D661" s="1009" t="s">
        <v>3855</v>
      </c>
    </row>
    <row r="662" spans="1:4" s="994" customFormat="1" ht="11.25" customHeight="1" x14ac:dyDescent="0.2">
      <c r="A662" s="1201"/>
      <c r="B662" s="1010">
        <v>9793.33</v>
      </c>
      <c r="C662" s="1010">
        <v>9793.3260000000009</v>
      </c>
      <c r="D662" s="1011" t="s">
        <v>1463</v>
      </c>
    </row>
    <row r="663" spans="1:4" s="994" customFormat="1" ht="11.25" customHeight="1" x14ac:dyDescent="0.2">
      <c r="A663" s="1201"/>
      <c r="B663" s="1010">
        <v>1009</v>
      </c>
      <c r="C663" s="1010">
        <v>1009</v>
      </c>
      <c r="D663" s="1011" t="s">
        <v>2062</v>
      </c>
    </row>
    <row r="664" spans="1:4" s="994" customFormat="1" ht="11.25" customHeight="1" x14ac:dyDescent="0.2">
      <c r="A664" s="1201"/>
      <c r="B664" s="1010">
        <v>147</v>
      </c>
      <c r="C664" s="1010">
        <v>147</v>
      </c>
      <c r="D664" s="1011" t="s">
        <v>2063</v>
      </c>
    </row>
    <row r="665" spans="1:4" s="994" customFormat="1" ht="11.25" customHeight="1" x14ac:dyDescent="0.2">
      <c r="A665" s="1201"/>
      <c r="B665" s="1010">
        <v>418.23</v>
      </c>
      <c r="C665" s="1010">
        <v>418.226</v>
      </c>
      <c r="D665" s="1011" t="s">
        <v>2207</v>
      </c>
    </row>
    <row r="666" spans="1:4" s="994" customFormat="1" ht="11.25" customHeight="1" x14ac:dyDescent="0.2">
      <c r="A666" s="1201"/>
      <c r="B666" s="1010">
        <v>140.49</v>
      </c>
      <c r="C666" s="1010">
        <v>140.34719999999999</v>
      </c>
      <c r="D666" s="1011" t="s">
        <v>3822</v>
      </c>
    </row>
    <row r="667" spans="1:4" s="994" customFormat="1" ht="11.25" customHeight="1" x14ac:dyDescent="0.2">
      <c r="A667" s="1202"/>
      <c r="B667" s="1012">
        <v>11550.32</v>
      </c>
      <c r="C667" s="1012">
        <v>11550.169459999999</v>
      </c>
      <c r="D667" s="1013" t="s">
        <v>11</v>
      </c>
    </row>
    <row r="668" spans="1:4" s="994" customFormat="1" ht="11.25" customHeight="1" x14ac:dyDescent="0.2">
      <c r="A668" s="1200" t="s">
        <v>2711</v>
      </c>
      <c r="B668" s="1008">
        <v>1000</v>
      </c>
      <c r="C668" s="1008">
        <v>167.95359999999999</v>
      </c>
      <c r="D668" s="1009" t="s">
        <v>3856</v>
      </c>
    </row>
    <row r="669" spans="1:4" s="994" customFormat="1" ht="11.25" customHeight="1" x14ac:dyDescent="0.2">
      <c r="A669" s="1201"/>
      <c r="B669" s="1010">
        <v>10</v>
      </c>
      <c r="C669" s="1010">
        <v>10</v>
      </c>
      <c r="D669" s="1011" t="s">
        <v>2157</v>
      </c>
    </row>
    <row r="670" spans="1:4" s="994" customFormat="1" ht="11.25" customHeight="1" x14ac:dyDescent="0.2">
      <c r="A670" s="1201"/>
      <c r="B670" s="1010">
        <v>10687.26</v>
      </c>
      <c r="C670" s="1010">
        <v>10687.254000000001</v>
      </c>
      <c r="D670" s="1011" t="s">
        <v>1463</v>
      </c>
    </row>
    <row r="671" spans="1:4" s="994" customFormat="1" ht="11.25" customHeight="1" x14ac:dyDescent="0.2">
      <c r="A671" s="1201"/>
      <c r="B671" s="1010">
        <v>1059</v>
      </c>
      <c r="C671" s="1010">
        <v>1059</v>
      </c>
      <c r="D671" s="1011" t="s">
        <v>2062</v>
      </c>
    </row>
    <row r="672" spans="1:4" s="994" customFormat="1" ht="11.25" customHeight="1" x14ac:dyDescent="0.2">
      <c r="A672" s="1201"/>
      <c r="B672" s="1010">
        <v>220</v>
      </c>
      <c r="C672" s="1010">
        <v>217.209</v>
      </c>
      <c r="D672" s="1011" t="s">
        <v>2063</v>
      </c>
    </row>
    <row r="673" spans="1:4" s="994" customFormat="1" ht="11.25" customHeight="1" x14ac:dyDescent="0.2">
      <c r="A673" s="1201"/>
      <c r="B673" s="1010">
        <v>1050</v>
      </c>
      <c r="C673" s="1010">
        <v>1050</v>
      </c>
      <c r="D673" s="1011" t="s">
        <v>1172</v>
      </c>
    </row>
    <row r="674" spans="1:4" s="994" customFormat="1" ht="11.25" customHeight="1" x14ac:dyDescent="0.2">
      <c r="A674" s="1201"/>
      <c r="B674" s="1010">
        <v>131.97999999999999</v>
      </c>
      <c r="C674" s="1010">
        <v>131.97499999999999</v>
      </c>
      <c r="D674" s="1011" t="s">
        <v>3822</v>
      </c>
    </row>
    <row r="675" spans="1:4" s="994" customFormat="1" ht="11.25" customHeight="1" x14ac:dyDescent="0.2">
      <c r="A675" s="1201"/>
      <c r="B675" s="1010">
        <v>1340</v>
      </c>
      <c r="C675" s="1010">
        <v>48.4</v>
      </c>
      <c r="D675" s="1011" t="s">
        <v>1176</v>
      </c>
    </row>
    <row r="676" spans="1:4" s="994" customFormat="1" ht="11.25" customHeight="1" x14ac:dyDescent="0.2">
      <c r="A676" s="1202"/>
      <c r="B676" s="1012">
        <v>15498.24</v>
      </c>
      <c r="C676" s="1012">
        <v>13371.791600000002</v>
      </c>
      <c r="D676" s="1013" t="s">
        <v>11</v>
      </c>
    </row>
    <row r="677" spans="1:4" s="994" customFormat="1" ht="11.25" customHeight="1" x14ac:dyDescent="0.2">
      <c r="A677" s="1200" t="s">
        <v>2699</v>
      </c>
      <c r="B677" s="1008">
        <v>40</v>
      </c>
      <c r="C677" s="1008">
        <v>40</v>
      </c>
      <c r="D677" s="1009" t="s">
        <v>2076</v>
      </c>
    </row>
    <row r="678" spans="1:4" s="994" customFormat="1" ht="11.25" customHeight="1" x14ac:dyDescent="0.2">
      <c r="A678" s="1201"/>
      <c r="B678" s="1010">
        <v>70</v>
      </c>
      <c r="C678" s="1010">
        <v>70</v>
      </c>
      <c r="D678" s="1011" t="s">
        <v>2380</v>
      </c>
    </row>
    <row r="679" spans="1:4" s="994" customFormat="1" ht="11.25" customHeight="1" x14ac:dyDescent="0.2">
      <c r="A679" s="1201"/>
      <c r="B679" s="1010">
        <v>56.519999999999996</v>
      </c>
      <c r="C679" s="1010">
        <v>56.506799999999998</v>
      </c>
      <c r="D679" s="1011" t="s">
        <v>1394</v>
      </c>
    </row>
    <row r="680" spans="1:4" s="994" customFormat="1" ht="11.25" customHeight="1" x14ac:dyDescent="0.2">
      <c r="A680" s="1201"/>
      <c r="B680" s="1010">
        <v>11629.880000000001</v>
      </c>
      <c r="C680" s="1010">
        <v>11629.879000000001</v>
      </c>
      <c r="D680" s="1011" t="s">
        <v>1463</v>
      </c>
    </row>
    <row r="681" spans="1:4" s="994" customFormat="1" ht="11.25" customHeight="1" x14ac:dyDescent="0.2">
      <c r="A681" s="1201"/>
      <c r="B681" s="1010">
        <v>2015</v>
      </c>
      <c r="C681" s="1010">
        <v>2015</v>
      </c>
      <c r="D681" s="1011" t="s">
        <v>2062</v>
      </c>
    </row>
    <row r="682" spans="1:4" s="994" customFormat="1" ht="11.25" customHeight="1" x14ac:dyDescent="0.2">
      <c r="A682" s="1201"/>
      <c r="B682" s="1010">
        <v>244</v>
      </c>
      <c r="C682" s="1010">
        <v>244</v>
      </c>
      <c r="D682" s="1011" t="s">
        <v>2063</v>
      </c>
    </row>
    <row r="683" spans="1:4" s="994" customFormat="1" ht="11.25" customHeight="1" x14ac:dyDescent="0.2">
      <c r="A683" s="1201"/>
      <c r="B683" s="1010">
        <v>158.37</v>
      </c>
      <c r="C683" s="1010">
        <v>158.369</v>
      </c>
      <c r="D683" s="1011" t="s">
        <v>3822</v>
      </c>
    </row>
    <row r="684" spans="1:4" s="994" customFormat="1" ht="11.25" customHeight="1" x14ac:dyDescent="0.2">
      <c r="A684" s="1202"/>
      <c r="B684" s="1012">
        <v>14213.770000000002</v>
      </c>
      <c r="C684" s="1012">
        <v>14213.754800000001</v>
      </c>
      <c r="D684" s="1013" t="s">
        <v>11</v>
      </c>
    </row>
    <row r="685" spans="1:4" s="994" customFormat="1" ht="11.25" customHeight="1" x14ac:dyDescent="0.2">
      <c r="A685" s="1201" t="s">
        <v>2697</v>
      </c>
      <c r="B685" s="1010">
        <v>70</v>
      </c>
      <c r="C685" s="1010">
        <v>70</v>
      </c>
      <c r="D685" s="1011" t="s">
        <v>2380</v>
      </c>
    </row>
    <row r="686" spans="1:4" s="994" customFormat="1" ht="11.25" customHeight="1" x14ac:dyDescent="0.2">
      <c r="A686" s="1201"/>
      <c r="B686" s="1010">
        <v>7785.05</v>
      </c>
      <c r="C686" s="1010">
        <v>7785.0410000000002</v>
      </c>
      <c r="D686" s="1011" t="s">
        <v>1463</v>
      </c>
    </row>
    <row r="687" spans="1:4" s="994" customFormat="1" ht="11.25" customHeight="1" x14ac:dyDescent="0.2">
      <c r="A687" s="1201"/>
      <c r="B687" s="1010">
        <v>1203</v>
      </c>
      <c r="C687" s="1010">
        <v>1203</v>
      </c>
      <c r="D687" s="1011" t="s">
        <v>2062</v>
      </c>
    </row>
    <row r="688" spans="1:4" s="994" customFormat="1" ht="11.25" customHeight="1" x14ac:dyDescent="0.2">
      <c r="A688" s="1201"/>
      <c r="B688" s="1010">
        <v>255</v>
      </c>
      <c r="C688" s="1010">
        <v>255</v>
      </c>
      <c r="D688" s="1011" t="s">
        <v>2063</v>
      </c>
    </row>
    <row r="689" spans="1:4" s="994" customFormat="1" ht="11.25" customHeight="1" x14ac:dyDescent="0.2">
      <c r="A689" s="1201"/>
      <c r="B689" s="1010">
        <v>414.94</v>
      </c>
      <c r="C689" s="1010">
        <v>414.94400000000002</v>
      </c>
      <c r="D689" s="1011" t="s">
        <v>2207</v>
      </c>
    </row>
    <row r="690" spans="1:4" s="994" customFormat="1" ht="11.25" customHeight="1" x14ac:dyDescent="0.2">
      <c r="A690" s="1201"/>
      <c r="B690" s="1010">
        <v>105.58</v>
      </c>
      <c r="C690" s="1010">
        <v>105.58</v>
      </c>
      <c r="D690" s="1011" t="s">
        <v>3822</v>
      </c>
    </row>
    <row r="691" spans="1:4" s="994" customFormat="1" ht="11.25" customHeight="1" x14ac:dyDescent="0.2">
      <c r="A691" s="1201"/>
      <c r="B691" s="1010">
        <v>9833.57</v>
      </c>
      <c r="C691" s="1010">
        <v>9833.5650000000005</v>
      </c>
      <c r="D691" s="1011" t="s">
        <v>11</v>
      </c>
    </row>
    <row r="692" spans="1:4" s="994" customFormat="1" ht="11.25" customHeight="1" x14ac:dyDescent="0.2">
      <c r="A692" s="1200" t="s">
        <v>2709</v>
      </c>
      <c r="B692" s="1008">
        <v>70</v>
      </c>
      <c r="C692" s="1008">
        <v>70</v>
      </c>
      <c r="D692" s="1009" t="s">
        <v>2380</v>
      </c>
    </row>
    <row r="693" spans="1:4" s="994" customFormat="1" ht="11.25" customHeight="1" x14ac:dyDescent="0.2">
      <c r="A693" s="1201"/>
      <c r="B693" s="1010">
        <v>7348.2300000000005</v>
      </c>
      <c r="C693" s="1010">
        <v>7348.2260000000006</v>
      </c>
      <c r="D693" s="1011" t="s">
        <v>1463</v>
      </c>
    </row>
    <row r="694" spans="1:4" s="994" customFormat="1" ht="11.25" customHeight="1" x14ac:dyDescent="0.2">
      <c r="A694" s="1201"/>
      <c r="B694" s="1010">
        <v>786</v>
      </c>
      <c r="C694" s="1010">
        <v>786</v>
      </c>
      <c r="D694" s="1011" t="s">
        <v>2062</v>
      </c>
    </row>
    <row r="695" spans="1:4" s="994" customFormat="1" ht="11.25" customHeight="1" x14ac:dyDescent="0.2">
      <c r="A695" s="1201"/>
      <c r="B695" s="1010">
        <v>107</v>
      </c>
      <c r="C695" s="1010">
        <v>107</v>
      </c>
      <c r="D695" s="1011" t="s">
        <v>2063</v>
      </c>
    </row>
    <row r="696" spans="1:4" s="994" customFormat="1" ht="11.25" customHeight="1" x14ac:dyDescent="0.2">
      <c r="A696" s="1201"/>
      <c r="B696" s="1010">
        <v>1400</v>
      </c>
      <c r="C696" s="1010">
        <v>0</v>
      </c>
      <c r="D696" s="1011" t="s">
        <v>3857</v>
      </c>
    </row>
    <row r="697" spans="1:4" s="994" customFormat="1" ht="11.25" customHeight="1" x14ac:dyDescent="0.2">
      <c r="A697" s="1201"/>
      <c r="B697" s="1010">
        <v>356.73</v>
      </c>
      <c r="C697" s="1010">
        <v>356.72699999999998</v>
      </c>
      <c r="D697" s="1011" t="s">
        <v>2207</v>
      </c>
    </row>
    <row r="698" spans="1:4" s="994" customFormat="1" ht="11.25" customHeight="1" x14ac:dyDescent="0.2">
      <c r="A698" s="1201"/>
      <c r="B698" s="1010">
        <v>79.180000000000007</v>
      </c>
      <c r="C698" s="1010">
        <v>79.183999999999997</v>
      </c>
      <c r="D698" s="1011" t="s">
        <v>3822</v>
      </c>
    </row>
    <row r="699" spans="1:4" s="994" customFormat="1" ht="11.25" customHeight="1" x14ac:dyDescent="0.2">
      <c r="A699" s="1202"/>
      <c r="B699" s="1012">
        <v>10147.14</v>
      </c>
      <c r="C699" s="1012">
        <v>8747.1370000000006</v>
      </c>
      <c r="D699" s="1013" t="s">
        <v>11</v>
      </c>
    </row>
    <row r="700" spans="1:4" s="994" customFormat="1" ht="11.25" customHeight="1" x14ac:dyDescent="0.2">
      <c r="A700" s="1201" t="s">
        <v>2525</v>
      </c>
      <c r="B700" s="1010">
        <v>25.87</v>
      </c>
      <c r="C700" s="1010">
        <v>25.87</v>
      </c>
      <c r="D700" s="1011" t="s">
        <v>1443</v>
      </c>
    </row>
    <row r="701" spans="1:4" s="994" customFormat="1" ht="11.25" customHeight="1" x14ac:dyDescent="0.2">
      <c r="A701" s="1201"/>
      <c r="B701" s="1010">
        <v>8</v>
      </c>
      <c r="C701" s="1010">
        <v>8</v>
      </c>
      <c r="D701" s="1011" t="s">
        <v>1449</v>
      </c>
    </row>
    <row r="702" spans="1:4" s="994" customFormat="1" ht="11.25" customHeight="1" x14ac:dyDescent="0.2">
      <c r="A702" s="1201"/>
      <c r="B702" s="1010">
        <v>5.7</v>
      </c>
      <c r="C702" s="1010">
        <v>5.7030000000000003</v>
      </c>
      <c r="D702" s="1011" t="s">
        <v>2076</v>
      </c>
    </row>
    <row r="703" spans="1:4" s="994" customFormat="1" ht="11.25" customHeight="1" x14ac:dyDescent="0.2">
      <c r="A703" s="1201"/>
      <c r="B703" s="1010">
        <v>212.5</v>
      </c>
      <c r="C703" s="1010">
        <v>212.5</v>
      </c>
      <c r="D703" s="1011" t="s">
        <v>2074</v>
      </c>
    </row>
    <row r="704" spans="1:4" s="994" customFormat="1" ht="11.25" customHeight="1" x14ac:dyDescent="0.2">
      <c r="A704" s="1201"/>
      <c r="B704" s="1010">
        <v>16.5</v>
      </c>
      <c r="C704" s="1010">
        <v>16.5</v>
      </c>
      <c r="D704" s="1011" t="s">
        <v>2069</v>
      </c>
    </row>
    <row r="705" spans="1:4" s="994" customFormat="1" ht="11.25" customHeight="1" x14ac:dyDescent="0.2">
      <c r="A705" s="1201"/>
      <c r="B705" s="1010">
        <v>36852.33</v>
      </c>
      <c r="C705" s="1010">
        <v>36852.33</v>
      </c>
      <c r="D705" s="1011" t="s">
        <v>1463</v>
      </c>
    </row>
    <row r="706" spans="1:4" s="994" customFormat="1" ht="11.25" customHeight="1" x14ac:dyDescent="0.2">
      <c r="A706" s="1201"/>
      <c r="B706" s="1010">
        <v>3317</v>
      </c>
      <c r="C706" s="1010">
        <v>3317</v>
      </c>
      <c r="D706" s="1011" t="s">
        <v>2062</v>
      </c>
    </row>
    <row r="707" spans="1:4" s="994" customFormat="1" ht="11.25" customHeight="1" x14ac:dyDescent="0.2">
      <c r="A707" s="1201"/>
      <c r="B707" s="1010">
        <v>855</v>
      </c>
      <c r="C707" s="1010">
        <v>855</v>
      </c>
      <c r="D707" s="1011" t="s">
        <v>2063</v>
      </c>
    </row>
    <row r="708" spans="1:4" s="994" customFormat="1" ht="11.25" customHeight="1" x14ac:dyDescent="0.2">
      <c r="A708" s="1201"/>
      <c r="B708" s="1010">
        <v>2112.69</v>
      </c>
      <c r="C708" s="1010">
        <v>2112.6889999999999</v>
      </c>
      <c r="D708" s="1011" t="s">
        <v>2207</v>
      </c>
    </row>
    <row r="709" spans="1:4" s="994" customFormat="1" ht="11.25" customHeight="1" x14ac:dyDescent="0.2">
      <c r="A709" s="1201"/>
      <c r="B709" s="1010">
        <v>5</v>
      </c>
      <c r="C709" s="1010">
        <v>5</v>
      </c>
      <c r="D709" s="1011" t="s">
        <v>2075</v>
      </c>
    </row>
    <row r="710" spans="1:4" s="994" customFormat="1" ht="11.25" customHeight="1" x14ac:dyDescent="0.2">
      <c r="A710" s="1201"/>
      <c r="B710" s="1010">
        <v>548.14</v>
      </c>
      <c r="C710" s="1010">
        <v>547.32787999999994</v>
      </c>
      <c r="D710" s="1011" t="s">
        <v>3822</v>
      </c>
    </row>
    <row r="711" spans="1:4" s="994" customFormat="1" ht="11.25" customHeight="1" x14ac:dyDescent="0.2">
      <c r="A711" s="1201"/>
      <c r="B711" s="1010">
        <v>43958.73</v>
      </c>
      <c r="C711" s="1010">
        <v>43957.919880000001</v>
      </c>
      <c r="D711" s="1011" t="s">
        <v>11</v>
      </c>
    </row>
    <row r="712" spans="1:4" s="994" customFormat="1" ht="11.25" customHeight="1" x14ac:dyDescent="0.2">
      <c r="A712" s="1200" t="s">
        <v>2615</v>
      </c>
      <c r="B712" s="1008">
        <v>96.8</v>
      </c>
      <c r="C712" s="1008">
        <v>96.8</v>
      </c>
      <c r="D712" s="1009" t="s">
        <v>2076</v>
      </c>
    </row>
    <row r="713" spans="1:4" s="994" customFormat="1" ht="11.25" customHeight="1" x14ac:dyDescent="0.2">
      <c r="A713" s="1201"/>
      <c r="B713" s="1010">
        <v>953.66</v>
      </c>
      <c r="C713" s="1010">
        <v>953.66099999999994</v>
      </c>
      <c r="D713" s="1011" t="s">
        <v>3821</v>
      </c>
    </row>
    <row r="714" spans="1:4" s="994" customFormat="1" ht="11.25" customHeight="1" x14ac:dyDescent="0.2">
      <c r="A714" s="1201"/>
      <c r="B714" s="1010">
        <v>196.3</v>
      </c>
      <c r="C714" s="1010">
        <v>196.3</v>
      </c>
      <c r="D714" s="1011" t="s">
        <v>2074</v>
      </c>
    </row>
    <row r="715" spans="1:4" s="994" customFormat="1" ht="21" x14ac:dyDescent="0.2">
      <c r="A715" s="1201"/>
      <c r="B715" s="1010">
        <v>68.41</v>
      </c>
      <c r="C715" s="1010">
        <v>68.406000000000006</v>
      </c>
      <c r="D715" s="1011" t="s">
        <v>1442</v>
      </c>
    </row>
    <row r="716" spans="1:4" s="994" customFormat="1" ht="11.25" customHeight="1" x14ac:dyDescent="0.2">
      <c r="A716" s="1201"/>
      <c r="B716" s="1010">
        <v>1.9</v>
      </c>
      <c r="C716" s="1010">
        <v>1.9</v>
      </c>
      <c r="D716" s="1011" t="s">
        <v>2069</v>
      </c>
    </row>
    <row r="717" spans="1:4" s="994" customFormat="1" ht="11.25" customHeight="1" x14ac:dyDescent="0.2">
      <c r="A717" s="1201"/>
      <c r="B717" s="1010">
        <v>102.6</v>
      </c>
      <c r="C717" s="1010">
        <v>102.6</v>
      </c>
      <c r="D717" s="1011" t="s">
        <v>3854</v>
      </c>
    </row>
    <row r="718" spans="1:4" s="994" customFormat="1" ht="11.25" customHeight="1" x14ac:dyDescent="0.2">
      <c r="A718" s="1201"/>
      <c r="B718" s="1010">
        <v>46160.57</v>
      </c>
      <c r="C718" s="1010">
        <v>46160.569000000003</v>
      </c>
      <c r="D718" s="1011" t="s">
        <v>1463</v>
      </c>
    </row>
    <row r="719" spans="1:4" s="994" customFormat="1" ht="11.25" customHeight="1" x14ac:dyDescent="0.2">
      <c r="A719" s="1201"/>
      <c r="B719" s="1010">
        <v>7714</v>
      </c>
      <c r="C719" s="1010">
        <v>7714</v>
      </c>
      <c r="D719" s="1011" t="s">
        <v>2062</v>
      </c>
    </row>
    <row r="720" spans="1:4" s="994" customFormat="1" ht="11.25" customHeight="1" x14ac:dyDescent="0.2">
      <c r="A720" s="1201"/>
      <c r="B720" s="1010">
        <v>1128</v>
      </c>
      <c r="C720" s="1010">
        <v>1128</v>
      </c>
      <c r="D720" s="1011" t="s">
        <v>2063</v>
      </c>
    </row>
    <row r="721" spans="1:4" s="994" customFormat="1" ht="11.25" customHeight="1" x14ac:dyDescent="0.2">
      <c r="A721" s="1201"/>
      <c r="B721" s="1010">
        <v>2000</v>
      </c>
      <c r="C721" s="1010">
        <v>2000</v>
      </c>
      <c r="D721" s="1011" t="s">
        <v>3836</v>
      </c>
    </row>
    <row r="722" spans="1:4" s="994" customFormat="1" ht="11.25" customHeight="1" x14ac:dyDescent="0.2">
      <c r="A722" s="1201"/>
      <c r="B722" s="1010">
        <v>2153.46</v>
      </c>
      <c r="C722" s="1010">
        <v>2153.4519999999998</v>
      </c>
      <c r="D722" s="1011" t="s">
        <v>2207</v>
      </c>
    </row>
    <row r="723" spans="1:4" s="994" customFormat="1" ht="11.25" customHeight="1" x14ac:dyDescent="0.2">
      <c r="A723" s="1201"/>
      <c r="B723" s="1010">
        <v>715.42</v>
      </c>
      <c r="C723" s="1010">
        <v>715.423</v>
      </c>
      <c r="D723" s="1011" t="s">
        <v>3822</v>
      </c>
    </row>
    <row r="724" spans="1:4" s="994" customFormat="1" ht="11.25" customHeight="1" x14ac:dyDescent="0.2">
      <c r="A724" s="1202"/>
      <c r="B724" s="1012">
        <v>61291.119999999995</v>
      </c>
      <c r="C724" s="1012">
        <v>61291.111000000004</v>
      </c>
      <c r="D724" s="1013" t="s">
        <v>11</v>
      </c>
    </row>
    <row r="725" spans="1:4" s="994" customFormat="1" ht="11.25" customHeight="1" x14ac:dyDescent="0.2">
      <c r="A725" s="1201" t="s">
        <v>2565</v>
      </c>
      <c r="B725" s="1010">
        <v>331.91</v>
      </c>
      <c r="C725" s="1010">
        <v>331.911</v>
      </c>
      <c r="D725" s="1011" t="s">
        <v>1443</v>
      </c>
    </row>
    <row r="726" spans="1:4" s="994" customFormat="1" ht="11.25" customHeight="1" x14ac:dyDescent="0.2">
      <c r="A726" s="1201"/>
      <c r="B726" s="1010">
        <v>14.4</v>
      </c>
      <c r="C726" s="1010">
        <v>14.4</v>
      </c>
      <c r="D726" s="1011" t="s">
        <v>1449</v>
      </c>
    </row>
    <row r="727" spans="1:4" s="994" customFormat="1" ht="11.25" customHeight="1" x14ac:dyDescent="0.2">
      <c r="A727" s="1201"/>
      <c r="B727" s="1010">
        <v>3749.14</v>
      </c>
      <c r="C727" s="1010">
        <v>3749.1384900000003</v>
      </c>
      <c r="D727" s="1011" t="s">
        <v>2208</v>
      </c>
    </row>
    <row r="728" spans="1:4" s="994" customFormat="1" ht="11.25" customHeight="1" x14ac:dyDescent="0.2">
      <c r="A728" s="1201"/>
      <c r="B728" s="1010">
        <v>1081</v>
      </c>
      <c r="C728" s="1010">
        <v>1081</v>
      </c>
      <c r="D728" s="1011" t="s">
        <v>2067</v>
      </c>
    </row>
    <row r="729" spans="1:4" s="994" customFormat="1" ht="11.25" customHeight="1" x14ac:dyDescent="0.2">
      <c r="A729" s="1201"/>
      <c r="B729" s="1010">
        <v>296.89999999999998</v>
      </c>
      <c r="C729" s="1010">
        <v>296.89999999999998</v>
      </c>
      <c r="D729" s="1011" t="s">
        <v>2069</v>
      </c>
    </row>
    <row r="730" spans="1:4" s="994" customFormat="1" ht="11.25" customHeight="1" x14ac:dyDescent="0.2">
      <c r="A730" s="1201"/>
      <c r="B730" s="1010">
        <v>42208.57</v>
      </c>
      <c r="C730" s="1010">
        <v>42208.567999999999</v>
      </c>
      <c r="D730" s="1011" t="s">
        <v>1463</v>
      </c>
    </row>
    <row r="731" spans="1:4" s="994" customFormat="1" ht="11.25" customHeight="1" x14ac:dyDescent="0.2">
      <c r="A731" s="1201"/>
      <c r="B731" s="1010">
        <v>5568</v>
      </c>
      <c r="C731" s="1010">
        <v>5568</v>
      </c>
      <c r="D731" s="1011" t="s">
        <v>2062</v>
      </c>
    </row>
    <row r="732" spans="1:4" s="994" customFormat="1" ht="11.25" customHeight="1" x14ac:dyDescent="0.2">
      <c r="A732" s="1201"/>
      <c r="B732" s="1010">
        <v>492</v>
      </c>
      <c r="C732" s="1010">
        <v>492</v>
      </c>
      <c r="D732" s="1011" t="s">
        <v>2063</v>
      </c>
    </row>
    <row r="733" spans="1:4" s="994" customFormat="1" ht="11.25" customHeight="1" x14ac:dyDescent="0.2">
      <c r="A733" s="1201"/>
      <c r="B733" s="1010">
        <v>2350</v>
      </c>
      <c r="C733" s="1010">
        <v>2350</v>
      </c>
      <c r="D733" s="1011" t="s">
        <v>3858</v>
      </c>
    </row>
    <row r="734" spans="1:4" s="994" customFormat="1" ht="11.25" customHeight="1" x14ac:dyDescent="0.2">
      <c r="A734" s="1201"/>
      <c r="B734" s="1010">
        <v>2134.4</v>
      </c>
      <c r="C734" s="1010">
        <v>2134.3939999999998</v>
      </c>
      <c r="D734" s="1011" t="s">
        <v>2207</v>
      </c>
    </row>
    <row r="735" spans="1:4" s="994" customFormat="1" ht="11.25" customHeight="1" x14ac:dyDescent="0.2">
      <c r="A735" s="1201"/>
      <c r="B735" s="1010">
        <v>597.37</v>
      </c>
      <c r="C735" s="1010">
        <v>596.65700000000004</v>
      </c>
      <c r="D735" s="1011" t="s">
        <v>3822</v>
      </c>
    </row>
    <row r="736" spans="1:4" s="994" customFormat="1" ht="11.25" customHeight="1" x14ac:dyDescent="0.2">
      <c r="A736" s="1201"/>
      <c r="B736" s="1010">
        <v>58823.69</v>
      </c>
      <c r="C736" s="1010">
        <v>58822.968489999999</v>
      </c>
      <c r="D736" s="1011" t="s">
        <v>11</v>
      </c>
    </row>
    <row r="737" spans="1:4" s="994" customFormat="1" ht="11.25" customHeight="1" x14ac:dyDescent="0.2">
      <c r="A737" s="1200" t="s">
        <v>2619</v>
      </c>
      <c r="B737" s="1008">
        <v>12.95</v>
      </c>
      <c r="C737" s="1008">
        <v>12.954000000000001</v>
      </c>
      <c r="D737" s="1009" t="s">
        <v>1443</v>
      </c>
    </row>
    <row r="738" spans="1:4" s="994" customFormat="1" ht="11.25" customHeight="1" x14ac:dyDescent="0.2">
      <c r="A738" s="1201"/>
      <c r="B738" s="1010">
        <v>1700</v>
      </c>
      <c r="C738" s="1010">
        <v>1700</v>
      </c>
      <c r="D738" s="1011" t="s">
        <v>3859</v>
      </c>
    </row>
    <row r="739" spans="1:4" s="994" customFormat="1" ht="11.25" customHeight="1" x14ac:dyDescent="0.2">
      <c r="A739" s="1201"/>
      <c r="B739" s="1010">
        <v>195</v>
      </c>
      <c r="C739" s="1010">
        <v>195</v>
      </c>
      <c r="D739" s="1011" t="s">
        <v>2076</v>
      </c>
    </row>
    <row r="740" spans="1:4" s="994" customFormat="1" ht="11.25" customHeight="1" x14ac:dyDescent="0.2">
      <c r="A740" s="1201"/>
      <c r="B740" s="1010">
        <v>201.39</v>
      </c>
      <c r="C740" s="1010">
        <v>201.392</v>
      </c>
      <c r="D740" s="1011" t="s">
        <v>3821</v>
      </c>
    </row>
    <row r="741" spans="1:4" s="994" customFormat="1" ht="11.25" customHeight="1" x14ac:dyDescent="0.2">
      <c r="A741" s="1201"/>
      <c r="B741" s="1010">
        <v>60.35</v>
      </c>
      <c r="C741" s="1010">
        <v>60.35</v>
      </c>
      <c r="D741" s="1011" t="s">
        <v>1445</v>
      </c>
    </row>
    <row r="742" spans="1:4" s="994" customFormat="1" ht="11.25" customHeight="1" x14ac:dyDescent="0.2">
      <c r="A742" s="1201"/>
      <c r="B742" s="1010">
        <v>180</v>
      </c>
      <c r="C742" s="1010">
        <v>180</v>
      </c>
      <c r="D742" s="1011" t="s">
        <v>2074</v>
      </c>
    </row>
    <row r="743" spans="1:4" s="994" customFormat="1" ht="21" x14ac:dyDescent="0.2">
      <c r="A743" s="1201"/>
      <c r="B743" s="1010">
        <v>119.55</v>
      </c>
      <c r="C743" s="1010">
        <v>113.53500000000001</v>
      </c>
      <c r="D743" s="1011" t="s">
        <v>1442</v>
      </c>
    </row>
    <row r="744" spans="1:4" s="994" customFormat="1" ht="11.25" customHeight="1" x14ac:dyDescent="0.2">
      <c r="A744" s="1201"/>
      <c r="B744" s="1010">
        <v>7.3</v>
      </c>
      <c r="C744" s="1010">
        <v>7.3</v>
      </c>
      <c r="D744" s="1011" t="s">
        <v>2069</v>
      </c>
    </row>
    <row r="745" spans="1:4" s="994" customFormat="1" ht="11.25" customHeight="1" x14ac:dyDescent="0.2">
      <c r="A745" s="1201"/>
      <c r="B745" s="1010">
        <v>41625.350000000006</v>
      </c>
      <c r="C745" s="1010">
        <v>41625.344000000005</v>
      </c>
      <c r="D745" s="1011" t="s">
        <v>1463</v>
      </c>
    </row>
    <row r="746" spans="1:4" s="994" customFormat="1" ht="11.25" customHeight="1" x14ac:dyDescent="0.2">
      <c r="A746" s="1201"/>
      <c r="B746" s="1010">
        <v>6300</v>
      </c>
      <c r="C746" s="1010">
        <v>6300</v>
      </c>
      <c r="D746" s="1011" t="s">
        <v>2062</v>
      </c>
    </row>
    <row r="747" spans="1:4" s="994" customFormat="1" ht="11.25" customHeight="1" x14ac:dyDescent="0.2">
      <c r="A747" s="1201"/>
      <c r="B747" s="1010">
        <v>961</v>
      </c>
      <c r="C747" s="1010">
        <v>960.91435999999999</v>
      </c>
      <c r="D747" s="1011" t="s">
        <v>2063</v>
      </c>
    </row>
    <row r="748" spans="1:4" s="994" customFormat="1" ht="11.25" customHeight="1" x14ac:dyDescent="0.2">
      <c r="A748" s="1201"/>
      <c r="B748" s="1010">
        <v>219.85</v>
      </c>
      <c r="C748" s="1010">
        <v>219.84869</v>
      </c>
      <c r="D748" s="1011" t="s">
        <v>3860</v>
      </c>
    </row>
    <row r="749" spans="1:4" s="994" customFormat="1" ht="11.25" customHeight="1" x14ac:dyDescent="0.2">
      <c r="A749" s="1201"/>
      <c r="B749" s="1010">
        <v>2029.7</v>
      </c>
      <c r="C749" s="1010">
        <v>2029.6949999999999</v>
      </c>
      <c r="D749" s="1011" t="s">
        <v>2207</v>
      </c>
    </row>
    <row r="750" spans="1:4" s="994" customFormat="1" ht="11.25" customHeight="1" x14ac:dyDescent="0.2">
      <c r="A750" s="1201"/>
      <c r="B750" s="1010">
        <v>221</v>
      </c>
      <c r="C750" s="1010">
        <v>221</v>
      </c>
      <c r="D750" s="1011" t="s">
        <v>2075</v>
      </c>
    </row>
    <row r="751" spans="1:4" s="994" customFormat="1" ht="11.25" customHeight="1" x14ac:dyDescent="0.2">
      <c r="A751" s="1201"/>
      <c r="B751" s="1010">
        <v>609.23</v>
      </c>
      <c r="C751" s="1010">
        <v>608.80200000000002</v>
      </c>
      <c r="D751" s="1011" t="s">
        <v>3822</v>
      </c>
    </row>
    <row r="752" spans="1:4" s="994" customFormat="1" ht="11.25" customHeight="1" x14ac:dyDescent="0.2">
      <c r="A752" s="1202"/>
      <c r="B752" s="1012">
        <v>54442.670000000006</v>
      </c>
      <c r="C752" s="1012">
        <v>54436.135050000004</v>
      </c>
      <c r="D752" s="1013" t="s">
        <v>11</v>
      </c>
    </row>
    <row r="753" spans="1:4" s="994" customFormat="1" ht="11.25" customHeight="1" x14ac:dyDescent="0.2">
      <c r="A753" s="1201" t="s">
        <v>2591</v>
      </c>
      <c r="B753" s="1010">
        <v>4.32</v>
      </c>
      <c r="C753" s="1010">
        <v>4.3179999999999996</v>
      </c>
      <c r="D753" s="1011" t="s">
        <v>1443</v>
      </c>
    </row>
    <row r="754" spans="1:4" s="994" customFormat="1" ht="11.25" customHeight="1" x14ac:dyDescent="0.2">
      <c r="A754" s="1201"/>
      <c r="B754" s="1010">
        <v>160</v>
      </c>
      <c r="C754" s="1010">
        <v>160</v>
      </c>
      <c r="D754" s="1011" t="s">
        <v>2380</v>
      </c>
    </row>
    <row r="755" spans="1:4" s="994" customFormat="1" ht="11.25" customHeight="1" x14ac:dyDescent="0.2">
      <c r="A755" s="1201"/>
      <c r="B755" s="1010">
        <v>965.7</v>
      </c>
      <c r="C755" s="1010">
        <v>686.79100000000005</v>
      </c>
      <c r="D755" s="1011" t="s">
        <v>3821</v>
      </c>
    </row>
    <row r="756" spans="1:4" s="994" customFormat="1" ht="11.25" customHeight="1" x14ac:dyDescent="0.2">
      <c r="A756" s="1201"/>
      <c r="B756" s="1010">
        <v>195</v>
      </c>
      <c r="C756" s="1010">
        <v>195</v>
      </c>
      <c r="D756" s="1011" t="s">
        <v>2074</v>
      </c>
    </row>
    <row r="757" spans="1:4" s="994" customFormat="1" ht="21" x14ac:dyDescent="0.2">
      <c r="A757" s="1201"/>
      <c r="B757" s="1010">
        <v>68.41</v>
      </c>
      <c r="C757" s="1010">
        <v>68.406000000000006</v>
      </c>
      <c r="D757" s="1011" t="s">
        <v>1442</v>
      </c>
    </row>
    <row r="758" spans="1:4" s="994" customFormat="1" ht="11.25" customHeight="1" x14ac:dyDescent="0.2">
      <c r="A758" s="1201"/>
      <c r="B758" s="1010">
        <v>61.9</v>
      </c>
      <c r="C758" s="1010">
        <v>61.9</v>
      </c>
      <c r="D758" s="1011" t="s">
        <v>2069</v>
      </c>
    </row>
    <row r="759" spans="1:4" s="994" customFormat="1" ht="11.25" customHeight="1" x14ac:dyDescent="0.2">
      <c r="A759" s="1201"/>
      <c r="B759" s="1010">
        <v>40999.78</v>
      </c>
      <c r="C759" s="1010">
        <v>40999.781999999999</v>
      </c>
      <c r="D759" s="1011" t="s">
        <v>1463</v>
      </c>
    </row>
    <row r="760" spans="1:4" s="994" customFormat="1" ht="11.25" customHeight="1" x14ac:dyDescent="0.2">
      <c r="A760" s="1201"/>
      <c r="B760" s="1010">
        <v>4786</v>
      </c>
      <c r="C760" s="1010">
        <v>4786</v>
      </c>
      <c r="D760" s="1011" t="s">
        <v>2062</v>
      </c>
    </row>
    <row r="761" spans="1:4" s="994" customFormat="1" ht="11.25" customHeight="1" x14ac:dyDescent="0.2">
      <c r="A761" s="1201"/>
      <c r="B761" s="1010">
        <v>959</v>
      </c>
      <c r="C761" s="1010">
        <v>945.197</v>
      </c>
      <c r="D761" s="1011" t="s">
        <v>2063</v>
      </c>
    </row>
    <row r="762" spans="1:4" s="994" customFormat="1" ht="11.25" customHeight="1" x14ac:dyDescent="0.2">
      <c r="A762" s="1201"/>
      <c r="B762" s="1010">
        <v>1300</v>
      </c>
      <c r="C762" s="1010">
        <v>1225.576</v>
      </c>
      <c r="D762" s="1011" t="s">
        <v>3861</v>
      </c>
    </row>
    <row r="763" spans="1:4" s="994" customFormat="1" ht="11.25" customHeight="1" x14ac:dyDescent="0.2">
      <c r="A763" s="1201"/>
      <c r="B763" s="1010">
        <v>50</v>
      </c>
      <c r="C763" s="1010">
        <v>50</v>
      </c>
      <c r="D763" s="1011" t="s">
        <v>1172</v>
      </c>
    </row>
    <row r="764" spans="1:4" s="994" customFormat="1" ht="11.25" customHeight="1" x14ac:dyDescent="0.2">
      <c r="A764" s="1201"/>
      <c r="B764" s="1010">
        <v>1871.44</v>
      </c>
      <c r="C764" s="1010">
        <v>1871.431</v>
      </c>
      <c r="D764" s="1011" t="s">
        <v>2207</v>
      </c>
    </row>
    <row r="765" spans="1:4" s="994" customFormat="1" ht="11.25" customHeight="1" x14ac:dyDescent="0.2">
      <c r="A765" s="1201"/>
      <c r="B765" s="1010">
        <v>163.35</v>
      </c>
      <c r="C765" s="1010">
        <v>163.34700000000001</v>
      </c>
      <c r="D765" s="1011" t="s">
        <v>1461</v>
      </c>
    </row>
    <row r="766" spans="1:4" s="994" customFormat="1" ht="11.25" customHeight="1" x14ac:dyDescent="0.2">
      <c r="A766" s="1201"/>
      <c r="B766" s="1010">
        <v>496.31</v>
      </c>
      <c r="C766" s="1010">
        <v>496.30732</v>
      </c>
      <c r="D766" s="1011" t="s">
        <v>3862</v>
      </c>
    </row>
    <row r="767" spans="1:4" s="994" customFormat="1" ht="11.25" customHeight="1" x14ac:dyDescent="0.2">
      <c r="A767" s="1201"/>
      <c r="B767" s="1010">
        <v>221.65</v>
      </c>
      <c r="C767" s="1010">
        <v>221.65</v>
      </c>
      <c r="D767" s="1011" t="s">
        <v>2075</v>
      </c>
    </row>
    <row r="768" spans="1:4" s="994" customFormat="1" ht="11.25" customHeight="1" x14ac:dyDescent="0.2">
      <c r="A768" s="1201"/>
      <c r="B768" s="1010">
        <v>460.64</v>
      </c>
      <c r="C768" s="1010">
        <v>460.41800000000001</v>
      </c>
      <c r="D768" s="1011" t="s">
        <v>3822</v>
      </c>
    </row>
    <row r="769" spans="1:4" s="994" customFormat="1" ht="11.25" customHeight="1" x14ac:dyDescent="0.2">
      <c r="A769" s="1201"/>
      <c r="B769" s="1010">
        <v>52763.5</v>
      </c>
      <c r="C769" s="1010">
        <v>52396.123320000006</v>
      </c>
      <c r="D769" s="1011" t="s">
        <v>11</v>
      </c>
    </row>
    <row r="770" spans="1:4" s="994" customFormat="1" ht="11.25" customHeight="1" x14ac:dyDescent="0.2">
      <c r="A770" s="1200" t="s">
        <v>2609</v>
      </c>
      <c r="B770" s="1008">
        <v>90</v>
      </c>
      <c r="C770" s="1008">
        <v>0</v>
      </c>
      <c r="D770" s="1009" t="s">
        <v>2192</v>
      </c>
    </row>
    <row r="771" spans="1:4" s="994" customFormat="1" ht="11.25" customHeight="1" x14ac:dyDescent="0.2">
      <c r="A771" s="1201"/>
      <c r="B771" s="1010">
        <v>8.64</v>
      </c>
      <c r="C771" s="1010">
        <v>8.6349999999999998</v>
      </c>
      <c r="D771" s="1011" t="s">
        <v>1443</v>
      </c>
    </row>
    <row r="772" spans="1:4" s="994" customFormat="1" ht="11.25" customHeight="1" x14ac:dyDescent="0.2">
      <c r="A772" s="1201"/>
      <c r="B772" s="1010">
        <v>3014.14</v>
      </c>
      <c r="C772" s="1010">
        <v>3014.1420399999997</v>
      </c>
      <c r="D772" s="1011" t="s">
        <v>2208</v>
      </c>
    </row>
    <row r="773" spans="1:4" s="994" customFormat="1" ht="11.25" customHeight="1" x14ac:dyDescent="0.2">
      <c r="A773" s="1201"/>
      <c r="B773" s="1010">
        <v>180</v>
      </c>
      <c r="C773" s="1010">
        <v>180</v>
      </c>
      <c r="D773" s="1011" t="s">
        <v>2074</v>
      </c>
    </row>
    <row r="774" spans="1:4" s="994" customFormat="1" ht="21" x14ac:dyDescent="0.2">
      <c r="A774" s="1201"/>
      <c r="B774" s="1010">
        <v>83.45</v>
      </c>
      <c r="C774" s="1010">
        <v>77.430999999999997</v>
      </c>
      <c r="D774" s="1011" t="s">
        <v>1442</v>
      </c>
    </row>
    <row r="775" spans="1:4" s="994" customFormat="1" ht="11.25" customHeight="1" x14ac:dyDescent="0.2">
      <c r="A775" s="1201"/>
      <c r="B775" s="1010">
        <v>7.7</v>
      </c>
      <c r="C775" s="1010">
        <v>7.7</v>
      </c>
      <c r="D775" s="1011" t="s">
        <v>2069</v>
      </c>
    </row>
    <row r="776" spans="1:4" s="994" customFormat="1" ht="11.25" customHeight="1" x14ac:dyDescent="0.2">
      <c r="A776" s="1201"/>
      <c r="B776" s="1010">
        <v>19681.27</v>
      </c>
      <c r="C776" s="1010">
        <v>19681.264999999999</v>
      </c>
      <c r="D776" s="1011" t="s">
        <v>1463</v>
      </c>
    </row>
    <row r="777" spans="1:4" s="994" customFormat="1" ht="11.25" customHeight="1" x14ac:dyDescent="0.2">
      <c r="A777" s="1201"/>
      <c r="B777" s="1010">
        <v>2140</v>
      </c>
      <c r="C777" s="1010">
        <v>2140</v>
      </c>
      <c r="D777" s="1011" t="s">
        <v>2062</v>
      </c>
    </row>
    <row r="778" spans="1:4" s="994" customFormat="1" ht="11.25" customHeight="1" x14ac:dyDescent="0.2">
      <c r="A778" s="1201"/>
      <c r="B778" s="1010">
        <v>453</v>
      </c>
      <c r="C778" s="1010">
        <v>453</v>
      </c>
      <c r="D778" s="1011" t="s">
        <v>2063</v>
      </c>
    </row>
    <row r="779" spans="1:4" s="994" customFormat="1" ht="11.25" customHeight="1" x14ac:dyDescent="0.2">
      <c r="A779" s="1201"/>
      <c r="B779" s="1010">
        <v>1250.6199999999999</v>
      </c>
      <c r="C779" s="1010">
        <v>1250.6200000000001</v>
      </c>
      <c r="D779" s="1011" t="s">
        <v>2207</v>
      </c>
    </row>
    <row r="780" spans="1:4" s="994" customFormat="1" ht="11.25" customHeight="1" x14ac:dyDescent="0.2">
      <c r="A780" s="1201"/>
      <c r="B780" s="1010">
        <v>200</v>
      </c>
      <c r="C780" s="1010">
        <v>200</v>
      </c>
      <c r="D780" s="1011" t="s">
        <v>2075</v>
      </c>
    </row>
    <row r="781" spans="1:4" s="994" customFormat="1" ht="11.25" customHeight="1" x14ac:dyDescent="0.2">
      <c r="A781" s="1201"/>
      <c r="B781" s="1010">
        <v>335.17</v>
      </c>
      <c r="C781" s="1010">
        <v>335.17099999999999</v>
      </c>
      <c r="D781" s="1011" t="s">
        <v>3822</v>
      </c>
    </row>
    <row r="782" spans="1:4" s="994" customFormat="1" ht="11.25" customHeight="1" x14ac:dyDescent="0.2">
      <c r="A782" s="1202"/>
      <c r="B782" s="1012">
        <v>27443.989999999998</v>
      </c>
      <c r="C782" s="1012">
        <v>27347.964039999995</v>
      </c>
      <c r="D782" s="1013" t="s">
        <v>11</v>
      </c>
    </row>
    <row r="783" spans="1:4" s="994" customFormat="1" ht="11.25" customHeight="1" x14ac:dyDescent="0.2">
      <c r="A783" s="1201" t="s">
        <v>2593</v>
      </c>
      <c r="B783" s="1010">
        <v>821.31</v>
      </c>
      <c r="C783" s="1010">
        <v>821.31399999999996</v>
      </c>
      <c r="D783" s="1011" t="s">
        <v>3821</v>
      </c>
    </row>
    <row r="784" spans="1:4" s="994" customFormat="1" ht="11.25" customHeight="1" x14ac:dyDescent="0.2">
      <c r="A784" s="1201"/>
      <c r="B784" s="1010">
        <v>108</v>
      </c>
      <c r="C784" s="1010">
        <v>108</v>
      </c>
      <c r="D784" s="1011" t="s">
        <v>2074</v>
      </c>
    </row>
    <row r="785" spans="1:4" s="994" customFormat="1" ht="11.25" customHeight="1" x14ac:dyDescent="0.2">
      <c r="A785" s="1201"/>
      <c r="B785" s="1010">
        <v>20838</v>
      </c>
      <c r="C785" s="1010">
        <v>20838</v>
      </c>
      <c r="D785" s="1011" t="s">
        <v>1463</v>
      </c>
    </row>
    <row r="786" spans="1:4" s="994" customFormat="1" ht="11.25" customHeight="1" x14ac:dyDescent="0.2">
      <c r="A786" s="1201"/>
      <c r="B786" s="1010">
        <v>3135</v>
      </c>
      <c r="C786" s="1010">
        <v>3135</v>
      </c>
      <c r="D786" s="1011" t="s">
        <v>2062</v>
      </c>
    </row>
    <row r="787" spans="1:4" s="994" customFormat="1" ht="11.25" customHeight="1" x14ac:dyDescent="0.2">
      <c r="A787" s="1201"/>
      <c r="B787" s="1010">
        <v>388</v>
      </c>
      <c r="C787" s="1010">
        <v>388</v>
      </c>
      <c r="D787" s="1011" t="s">
        <v>2063</v>
      </c>
    </row>
    <row r="788" spans="1:4" s="994" customFormat="1" ht="11.25" customHeight="1" x14ac:dyDescent="0.2">
      <c r="A788" s="1201"/>
      <c r="B788" s="1010">
        <v>839.53</v>
      </c>
      <c r="C788" s="1010">
        <v>839.52599999999995</v>
      </c>
      <c r="D788" s="1011" t="s">
        <v>2207</v>
      </c>
    </row>
    <row r="789" spans="1:4" s="994" customFormat="1" ht="11.25" customHeight="1" x14ac:dyDescent="0.2">
      <c r="A789" s="1201"/>
      <c r="B789" s="1010">
        <v>332.2</v>
      </c>
      <c r="C789" s="1010">
        <v>332.20299999999997</v>
      </c>
      <c r="D789" s="1011" t="s">
        <v>3822</v>
      </c>
    </row>
    <row r="790" spans="1:4" s="994" customFormat="1" ht="11.25" customHeight="1" x14ac:dyDescent="0.2">
      <c r="A790" s="1201"/>
      <c r="B790" s="1010">
        <v>26462.04</v>
      </c>
      <c r="C790" s="1010">
        <v>26462.043000000001</v>
      </c>
      <c r="D790" s="1011" t="s">
        <v>11</v>
      </c>
    </row>
    <row r="791" spans="1:4" s="994" customFormat="1" ht="11.25" customHeight="1" x14ac:dyDescent="0.2">
      <c r="A791" s="1200" t="s">
        <v>2679</v>
      </c>
      <c r="B791" s="1008">
        <v>183.16</v>
      </c>
      <c r="C791" s="1008">
        <v>183.16</v>
      </c>
      <c r="D791" s="1009" t="s">
        <v>2076</v>
      </c>
    </row>
    <row r="792" spans="1:4" s="994" customFormat="1" ht="11.25" customHeight="1" x14ac:dyDescent="0.2">
      <c r="A792" s="1201"/>
      <c r="B792" s="1010">
        <v>30</v>
      </c>
      <c r="C792" s="1010">
        <v>30</v>
      </c>
      <c r="D792" s="1011" t="s">
        <v>2069</v>
      </c>
    </row>
    <row r="793" spans="1:4" s="994" customFormat="1" ht="11.25" customHeight="1" x14ac:dyDescent="0.2">
      <c r="A793" s="1201"/>
      <c r="B793" s="1010">
        <v>39.47</v>
      </c>
      <c r="C793" s="1010">
        <v>33.746000000000002</v>
      </c>
      <c r="D793" s="1011" t="s">
        <v>1460</v>
      </c>
    </row>
    <row r="794" spans="1:4" s="994" customFormat="1" ht="11.25" customHeight="1" x14ac:dyDescent="0.2">
      <c r="A794" s="1201"/>
      <c r="B794" s="1010">
        <v>29180.880000000001</v>
      </c>
      <c r="C794" s="1010">
        <v>29180.873</v>
      </c>
      <c r="D794" s="1011" t="s">
        <v>1463</v>
      </c>
    </row>
    <row r="795" spans="1:4" s="994" customFormat="1" ht="11.25" customHeight="1" x14ac:dyDescent="0.2">
      <c r="A795" s="1201"/>
      <c r="B795" s="1010">
        <v>2044</v>
      </c>
      <c r="C795" s="1010">
        <v>2044</v>
      </c>
      <c r="D795" s="1011" t="s">
        <v>2062</v>
      </c>
    </row>
    <row r="796" spans="1:4" s="994" customFormat="1" ht="11.25" customHeight="1" x14ac:dyDescent="0.2">
      <c r="A796" s="1201"/>
      <c r="B796" s="1010">
        <v>545</v>
      </c>
      <c r="C796" s="1010">
        <v>545</v>
      </c>
      <c r="D796" s="1011" t="s">
        <v>2063</v>
      </c>
    </row>
    <row r="797" spans="1:4" s="994" customFormat="1" ht="11.25" customHeight="1" x14ac:dyDescent="0.2">
      <c r="A797" s="1201"/>
      <c r="B797" s="1010">
        <v>426.23</v>
      </c>
      <c r="C797" s="1010">
        <v>425.928</v>
      </c>
      <c r="D797" s="1011" t="s">
        <v>3822</v>
      </c>
    </row>
    <row r="798" spans="1:4" s="994" customFormat="1" ht="11.25" customHeight="1" x14ac:dyDescent="0.2">
      <c r="A798" s="1202"/>
      <c r="B798" s="1012">
        <v>32448.74</v>
      </c>
      <c r="C798" s="1012">
        <v>32442.706999999999</v>
      </c>
      <c r="D798" s="1013" t="s">
        <v>11</v>
      </c>
    </row>
    <row r="799" spans="1:4" s="994" customFormat="1" ht="11.25" customHeight="1" x14ac:dyDescent="0.2">
      <c r="A799" s="1201" t="s">
        <v>2673</v>
      </c>
      <c r="B799" s="1010">
        <v>70</v>
      </c>
      <c r="C799" s="1010">
        <v>70</v>
      </c>
      <c r="D799" s="1011" t="s">
        <v>2157</v>
      </c>
    </row>
    <row r="800" spans="1:4" s="994" customFormat="1" ht="11.25" customHeight="1" x14ac:dyDescent="0.2">
      <c r="A800" s="1201"/>
      <c r="B800" s="1010">
        <v>1.1399999999999999</v>
      </c>
      <c r="C800" s="1010">
        <v>0.68700000000000006</v>
      </c>
      <c r="D800" s="1011" t="s">
        <v>1460</v>
      </c>
    </row>
    <row r="801" spans="1:4" s="994" customFormat="1" ht="11.25" customHeight="1" x14ac:dyDescent="0.2">
      <c r="A801" s="1201"/>
      <c r="B801" s="1010">
        <v>21992.89</v>
      </c>
      <c r="C801" s="1010">
        <v>21992.892</v>
      </c>
      <c r="D801" s="1011" t="s">
        <v>1463</v>
      </c>
    </row>
    <row r="802" spans="1:4" s="994" customFormat="1" ht="11.25" customHeight="1" x14ac:dyDescent="0.2">
      <c r="A802" s="1201"/>
      <c r="B802" s="1010">
        <v>1761</v>
      </c>
      <c r="C802" s="1010">
        <v>1761</v>
      </c>
      <c r="D802" s="1011" t="s">
        <v>2062</v>
      </c>
    </row>
    <row r="803" spans="1:4" s="994" customFormat="1" ht="11.25" customHeight="1" x14ac:dyDescent="0.2">
      <c r="A803" s="1201"/>
      <c r="B803" s="1010">
        <v>209</v>
      </c>
      <c r="C803" s="1010">
        <v>209</v>
      </c>
      <c r="D803" s="1011" t="s">
        <v>2063</v>
      </c>
    </row>
    <row r="804" spans="1:4" s="994" customFormat="1" ht="11.25" customHeight="1" x14ac:dyDescent="0.2">
      <c r="A804" s="1201"/>
      <c r="B804" s="1010">
        <v>243.62</v>
      </c>
      <c r="C804" s="1010">
        <v>243.61500000000001</v>
      </c>
      <c r="D804" s="1011" t="s">
        <v>3822</v>
      </c>
    </row>
    <row r="805" spans="1:4" s="994" customFormat="1" ht="11.25" customHeight="1" x14ac:dyDescent="0.2">
      <c r="A805" s="1201"/>
      <c r="B805" s="1010">
        <v>106</v>
      </c>
      <c r="C805" s="1010">
        <v>106</v>
      </c>
      <c r="D805" s="1011" t="s">
        <v>1176</v>
      </c>
    </row>
    <row r="806" spans="1:4" s="994" customFormat="1" ht="11.25" customHeight="1" x14ac:dyDescent="0.2">
      <c r="A806" s="1201"/>
      <c r="B806" s="1010">
        <v>24383.649999999998</v>
      </c>
      <c r="C806" s="1010">
        <v>24383.194</v>
      </c>
      <c r="D806" s="1011" t="s">
        <v>11</v>
      </c>
    </row>
    <row r="807" spans="1:4" s="994" customFormat="1" ht="11.25" customHeight="1" x14ac:dyDescent="0.2">
      <c r="A807" s="1200" t="s">
        <v>2860</v>
      </c>
      <c r="B807" s="1008">
        <v>26</v>
      </c>
      <c r="C807" s="1008">
        <v>26</v>
      </c>
      <c r="D807" s="1009" t="s">
        <v>2157</v>
      </c>
    </row>
    <row r="808" spans="1:4" s="994" customFormat="1" ht="11.25" customHeight="1" x14ac:dyDescent="0.2">
      <c r="A808" s="1201"/>
      <c r="B808" s="1010">
        <v>1048.42</v>
      </c>
      <c r="C808" s="1010">
        <v>827.76700000000005</v>
      </c>
      <c r="D808" s="1011" t="s">
        <v>1451</v>
      </c>
    </row>
    <row r="809" spans="1:4" s="994" customFormat="1" ht="11.25" customHeight="1" x14ac:dyDescent="0.2">
      <c r="A809" s="1201"/>
      <c r="B809" s="1010">
        <v>33.299999999999997</v>
      </c>
      <c r="C809" s="1010">
        <v>25.699999999999996</v>
      </c>
      <c r="D809" s="1011" t="s">
        <v>1444</v>
      </c>
    </row>
    <row r="810" spans="1:4" s="994" customFormat="1" ht="11.25" customHeight="1" x14ac:dyDescent="0.2">
      <c r="A810" s="1201"/>
      <c r="B810" s="1010">
        <v>6164.25</v>
      </c>
      <c r="C810" s="1010">
        <v>6164.2470000000003</v>
      </c>
      <c r="D810" s="1011" t="s">
        <v>1463</v>
      </c>
    </row>
    <row r="811" spans="1:4" s="994" customFormat="1" ht="11.25" customHeight="1" x14ac:dyDescent="0.2">
      <c r="A811" s="1201"/>
      <c r="B811" s="1010">
        <v>754</v>
      </c>
      <c r="C811" s="1010">
        <v>754</v>
      </c>
      <c r="D811" s="1011" t="s">
        <v>2062</v>
      </c>
    </row>
    <row r="812" spans="1:4" s="994" customFormat="1" ht="11.25" customHeight="1" x14ac:dyDescent="0.2">
      <c r="A812" s="1201"/>
      <c r="B812" s="1010">
        <v>59</v>
      </c>
      <c r="C812" s="1010">
        <v>59</v>
      </c>
      <c r="D812" s="1011" t="s">
        <v>2063</v>
      </c>
    </row>
    <row r="813" spans="1:4" s="994" customFormat="1" ht="11.25" customHeight="1" x14ac:dyDescent="0.2">
      <c r="A813" s="1202"/>
      <c r="B813" s="1012">
        <v>8084.97</v>
      </c>
      <c r="C813" s="1012">
        <v>7856.7140000000009</v>
      </c>
      <c r="D813" s="1013" t="s">
        <v>11</v>
      </c>
    </row>
    <row r="814" spans="1:4" s="994" customFormat="1" ht="11.25" customHeight="1" x14ac:dyDescent="0.2">
      <c r="A814" s="1201" t="s">
        <v>2858</v>
      </c>
      <c r="B814" s="1010">
        <v>26</v>
      </c>
      <c r="C814" s="1010">
        <v>26</v>
      </c>
      <c r="D814" s="1011" t="s">
        <v>2157</v>
      </c>
    </row>
    <row r="815" spans="1:4" s="994" customFormat="1" ht="11.25" customHeight="1" x14ac:dyDescent="0.2">
      <c r="A815" s="1201"/>
      <c r="B815" s="1010">
        <v>92.029999999999987</v>
      </c>
      <c r="C815" s="1010">
        <v>92.010120000000001</v>
      </c>
      <c r="D815" s="1011" t="s">
        <v>1368</v>
      </c>
    </row>
    <row r="816" spans="1:4" s="994" customFormat="1" ht="11.25" customHeight="1" x14ac:dyDescent="0.2">
      <c r="A816" s="1201"/>
      <c r="B816" s="1010">
        <v>1817.26</v>
      </c>
      <c r="C816" s="1010">
        <v>1532.6896200000001</v>
      </c>
      <c r="D816" s="1011" t="s">
        <v>1451</v>
      </c>
    </row>
    <row r="817" spans="1:4" s="994" customFormat="1" ht="11.25" customHeight="1" x14ac:dyDescent="0.2">
      <c r="A817" s="1201"/>
      <c r="B817" s="1010">
        <v>194.4</v>
      </c>
      <c r="C817" s="1010">
        <v>172</v>
      </c>
      <c r="D817" s="1011" t="s">
        <v>1444</v>
      </c>
    </row>
    <row r="818" spans="1:4" s="994" customFormat="1" ht="11.25" customHeight="1" x14ac:dyDescent="0.2">
      <c r="A818" s="1201"/>
      <c r="B818" s="1010">
        <v>12507.51</v>
      </c>
      <c r="C818" s="1010">
        <v>12507.512000000001</v>
      </c>
      <c r="D818" s="1011" t="s">
        <v>1463</v>
      </c>
    </row>
    <row r="819" spans="1:4" s="994" customFormat="1" ht="11.25" customHeight="1" x14ac:dyDescent="0.2">
      <c r="A819" s="1201"/>
      <c r="B819" s="1010">
        <v>978</v>
      </c>
      <c r="C819" s="1010">
        <v>978</v>
      </c>
      <c r="D819" s="1011" t="s">
        <v>2062</v>
      </c>
    </row>
    <row r="820" spans="1:4" s="994" customFormat="1" ht="11.25" customHeight="1" x14ac:dyDescent="0.2">
      <c r="A820" s="1201"/>
      <c r="B820" s="1010">
        <v>40</v>
      </c>
      <c r="C820" s="1010">
        <v>40</v>
      </c>
      <c r="D820" s="1011" t="s">
        <v>2063</v>
      </c>
    </row>
    <row r="821" spans="1:4" s="994" customFormat="1" ht="11.25" customHeight="1" x14ac:dyDescent="0.2">
      <c r="A821" s="1201"/>
      <c r="B821" s="1010">
        <v>591.97</v>
      </c>
      <c r="C821" s="1010">
        <v>334.87392999999997</v>
      </c>
      <c r="D821" s="1011" t="s">
        <v>3863</v>
      </c>
    </row>
    <row r="822" spans="1:4" s="994" customFormat="1" ht="11.25" customHeight="1" x14ac:dyDescent="0.2">
      <c r="A822" s="1201"/>
      <c r="B822" s="1010">
        <v>16247.17</v>
      </c>
      <c r="C822" s="1010">
        <v>15683.08567</v>
      </c>
      <c r="D822" s="1011" t="s">
        <v>11</v>
      </c>
    </row>
    <row r="823" spans="1:4" s="994" customFormat="1" ht="11.25" customHeight="1" x14ac:dyDescent="0.2">
      <c r="A823" s="1200" t="s">
        <v>2846</v>
      </c>
      <c r="B823" s="1008">
        <v>26</v>
      </c>
      <c r="C823" s="1008">
        <v>26</v>
      </c>
      <c r="D823" s="1009" t="s">
        <v>2157</v>
      </c>
    </row>
    <row r="824" spans="1:4" s="994" customFormat="1" ht="11.25" customHeight="1" x14ac:dyDescent="0.2">
      <c r="A824" s="1201"/>
      <c r="B824" s="1010">
        <v>2586.1</v>
      </c>
      <c r="C824" s="1010">
        <v>2440.2629999999999</v>
      </c>
      <c r="D824" s="1011" t="s">
        <v>1451</v>
      </c>
    </row>
    <row r="825" spans="1:4" s="994" customFormat="1" ht="11.25" customHeight="1" x14ac:dyDescent="0.2">
      <c r="A825" s="1201"/>
      <c r="B825" s="1010">
        <v>39.6</v>
      </c>
      <c r="C825" s="1010">
        <v>39.6</v>
      </c>
      <c r="D825" s="1011" t="s">
        <v>1444</v>
      </c>
    </row>
    <row r="826" spans="1:4" s="994" customFormat="1" ht="11.25" customHeight="1" x14ac:dyDescent="0.2">
      <c r="A826" s="1201"/>
      <c r="B826" s="1010">
        <v>14171.79</v>
      </c>
      <c r="C826" s="1010">
        <v>14171.788</v>
      </c>
      <c r="D826" s="1011" t="s">
        <v>1463</v>
      </c>
    </row>
    <row r="827" spans="1:4" s="994" customFormat="1" ht="11.25" customHeight="1" x14ac:dyDescent="0.2">
      <c r="A827" s="1201"/>
      <c r="B827" s="1010">
        <v>1088</v>
      </c>
      <c r="C827" s="1010">
        <v>1088</v>
      </c>
      <c r="D827" s="1011" t="s">
        <v>2062</v>
      </c>
    </row>
    <row r="828" spans="1:4" s="994" customFormat="1" ht="11.25" customHeight="1" x14ac:dyDescent="0.2">
      <c r="A828" s="1201"/>
      <c r="B828" s="1010">
        <v>46</v>
      </c>
      <c r="C828" s="1010">
        <v>46</v>
      </c>
      <c r="D828" s="1011" t="s">
        <v>2063</v>
      </c>
    </row>
    <row r="829" spans="1:4" s="994" customFormat="1" ht="11.25" customHeight="1" x14ac:dyDescent="0.2">
      <c r="A829" s="1202"/>
      <c r="B829" s="1012">
        <v>17957.490000000002</v>
      </c>
      <c r="C829" s="1012">
        <v>17811.651000000002</v>
      </c>
      <c r="D829" s="1013" t="s">
        <v>11</v>
      </c>
    </row>
    <row r="830" spans="1:4" s="994" customFormat="1" ht="11.25" customHeight="1" x14ac:dyDescent="0.2">
      <c r="A830" s="1201" t="s">
        <v>2848</v>
      </c>
      <c r="B830" s="1010">
        <v>26</v>
      </c>
      <c r="C830" s="1010">
        <v>26</v>
      </c>
      <c r="D830" s="1011" t="s">
        <v>2157</v>
      </c>
    </row>
    <row r="831" spans="1:4" s="994" customFormat="1" ht="11.25" customHeight="1" x14ac:dyDescent="0.2">
      <c r="A831" s="1201"/>
      <c r="B831" s="1010">
        <v>1240.3800000000001</v>
      </c>
      <c r="C831" s="1010">
        <v>1196.5160599999999</v>
      </c>
      <c r="D831" s="1011" t="s">
        <v>1451</v>
      </c>
    </row>
    <row r="832" spans="1:4" s="994" customFormat="1" ht="11.25" customHeight="1" x14ac:dyDescent="0.2">
      <c r="A832" s="1201"/>
      <c r="B832" s="1010">
        <v>64</v>
      </c>
      <c r="C832" s="1010">
        <v>64</v>
      </c>
      <c r="D832" s="1011" t="s">
        <v>1444</v>
      </c>
    </row>
    <row r="833" spans="1:4" s="994" customFormat="1" ht="11.25" customHeight="1" x14ac:dyDescent="0.2">
      <c r="A833" s="1201"/>
      <c r="B833" s="1010">
        <v>8954.6</v>
      </c>
      <c r="C833" s="1010">
        <v>8954.6039999999994</v>
      </c>
      <c r="D833" s="1011" t="s">
        <v>1463</v>
      </c>
    </row>
    <row r="834" spans="1:4" s="994" customFormat="1" ht="11.25" customHeight="1" x14ac:dyDescent="0.2">
      <c r="A834" s="1201"/>
      <c r="B834" s="1010">
        <v>973</v>
      </c>
      <c r="C834" s="1010">
        <v>973</v>
      </c>
      <c r="D834" s="1011" t="s">
        <v>2062</v>
      </c>
    </row>
    <row r="835" spans="1:4" s="994" customFormat="1" ht="11.25" customHeight="1" x14ac:dyDescent="0.2">
      <c r="A835" s="1201"/>
      <c r="B835" s="1010">
        <v>45</v>
      </c>
      <c r="C835" s="1010">
        <v>45</v>
      </c>
      <c r="D835" s="1011" t="s">
        <v>2063</v>
      </c>
    </row>
    <row r="836" spans="1:4" s="994" customFormat="1" ht="11.25" customHeight="1" x14ac:dyDescent="0.2">
      <c r="A836" s="1201"/>
      <c r="B836" s="1010">
        <v>100</v>
      </c>
      <c r="C836" s="1010">
        <v>100</v>
      </c>
      <c r="D836" s="1011" t="s">
        <v>1172</v>
      </c>
    </row>
    <row r="837" spans="1:4" s="994" customFormat="1" ht="11.25" customHeight="1" x14ac:dyDescent="0.2">
      <c r="A837" s="1201"/>
      <c r="B837" s="1010">
        <v>11402.98</v>
      </c>
      <c r="C837" s="1010">
        <v>11359.120059999999</v>
      </c>
      <c r="D837" s="1011" t="s">
        <v>11</v>
      </c>
    </row>
    <row r="838" spans="1:4" s="994" customFormat="1" ht="11.25" customHeight="1" x14ac:dyDescent="0.2">
      <c r="A838" s="1200" t="s">
        <v>2854</v>
      </c>
      <c r="B838" s="1008">
        <v>99</v>
      </c>
      <c r="C838" s="1008">
        <v>99</v>
      </c>
      <c r="D838" s="1009" t="s">
        <v>2157</v>
      </c>
    </row>
    <row r="839" spans="1:4" s="994" customFormat="1" ht="11.25" customHeight="1" x14ac:dyDescent="0.2">
      <c r="A839" s="1201"/>
      <c r="B839" s="1010">
        <v>2026.94</v>
      </c>
      <c r="C839" s="1010">
        <v>1811.367</v>
      </c>
      <c r="D839" s="1011" t="s">
        <v>1451</v>
      </c>
    </row>
    <row r="840" spans="1:4" s="994" customFormat="1" ht="11.25" customHeight="1" x14ac:dyDescent="0.2">
      <c r="A840" s="1201"/>
      <c r="B840" s="1010">
        <v>36.4</v>
      </c>
      <c r="C840" s="1010">
        <v>36.4</v>
      </c>
      <c r="D840" s="1011" t="s">
        <v>1444</v>
      </c>
    </row>
    <row r="841" spans="1:4" s="994" customFormat="1" ht="11.25" customHeight="1" x14ac:dyDescent="0.2">
      <c r="A841" s="1201"/>
      <c r="B841" s="1010">
        <v>10780.94</v>
      </c>
      <c r="C841" s="1010">
        <v>10780.938</v>
      </c>
      <c r="D841" s="1011" t="s">
        <v>1463</v>
      </c>
    </row>
    <row r="842" spans="1:4" s="994" customFormat="1" ht="11.25" customHeight="1" x14ac:dyDescent="0.2">
      <c r="A842" s="1201"/>
      <c r="B842" s="1010">
        <v>701</v>
      </c>
      <c r="C842" s="1010">
        <v>701</v>
      </c>
      <c r="D842" s="1011" t="s">
        <v>2062</v>
      </c>
    </row>
    <row r="843" spans="1:4" s="994" customFormat="1" ht="11.25" customHeight="1" x14ac:dyDescent="0.2">
      <c r="A843" s="1201"/>
      <c r="B843" s="1010">
        <v>64</v>
      </c>
      <c r="C843" s="1010">
        <v>64</v>
      </c>
      <c r="D843" s="1011" t="s">
        <v>2063</v>
      </c>
    </row>
    <row r="844" spans="1:4" s="994" customFormat="1" ht="11.25" customHeight="1" x14ac:dyDescent="0.2">
      <c r="A844" s="1202"/>
      <c r="B844" s="1012">
        <v>13708.28</v>
      </c>
      <c r="C844" s="1012">
        <v>13492.705000000002</v>
      </c>
      <c r="D844" s="1013" t="s">
        <v>11</v>
      </c>
    </row>
    <row r="845" spans="1:4" s="994" customFormat="1" ht="11.25" customHeight="1" x14ac:dyDescent="0.2">
      <c r="A845" s="1201" t="s">
        <v>2842</v>
      </c>
      <c r="B845" s="1010">
        <v>26</v>
      </c>
      <c r="C845" s="1010">
        <v>26</v>
      </c>
      <c r="D845" s="1011" t="s">
        <v>2157</v>
      </c>
    </row>
    <row r="846" spans="1:4" s="994" customFormat="1" ht="11.25" customHeight="1" x14ac:dyDescent="0.2">
      <c r="A846" s="1201"/>
      <c r="B846" s="1010">
        <v>2487.48</v>
      </c>
      <c r="C846" s="1010">
        <v>2487.4769999999999</v>
      </c>
      <c r="D846" s="1011" t="s">
        <v>1451</v>
      </c>
    </row>
    <row r="847" spans="1:4" s="994" customFormat="1" ht="11.25" customHeight="1" x14ac:dyDescent="0.2">
      <c r="A847" s="1201"/>
      <c r="B847" s="1010">
        <v>59.7</v>
      </c>
      <c r="C847" s="1010">
        <v>59.7</v>
      </c>
      <c r="D847" s="1011" t="s">
        <v>1444</v>
      </c>
    </row>
    <row r="848" spans="1:4" s="994" customFormat="1" ht="11.25" customHeight="1" x14ac:dyDescent="0.2">
      <c r="A848" s="1201"/>
      <c r="B848" s="1010">
        <v>20834.48</v>
      </c>
      <c r="C848" s="1010">
        <v>20834.477999999999</v>
      </c>
      <c r="D848" s="1011" t="s">
        <v>1463</v>
      </c>
    </row>
    <row r="849" spans="1:4" s="994" customFormat="1" ht="11.25" customHeight="1" x14ac:dyDescent="0.2">
      <c r="A849" s="1201"/>
      <c r="B849" s="1010">
        <v>1156</v>
      </c>
      <c r="C849" s="1010">
        <v>1156</v>
      </c>
      <c r="D849" s="1011" t="s">
        <v>2062</v>
      </c>
    </row>
    <row r="850" spans="1:4" s="994" customFormat="1" ht="11.25" customHeight="1" x14ac:dyDescent="0.2">
      <c r="A850" s="1201"/>
      <c r="B850" s="1010">
        <v>29</v>
      </c>
      <c r="C850" s="1010">
        <v>29</v>
      </c>
      <c r="D850" s="1011" t="s">
        <v>2063</v>
      </c>
    </row>
    <row r="851" spans="1:4" s="994" customFormat="1" ht="11.25" customHeight="1" x14ac:dyDescent="0.2">
      <c r="A851" s="1201"/>
      <c r="B851" s="1010">
        <v>24592.66</v>
      </c>
      <c r="C851" s="1010">
        <v>24592.654999999999</v>
      </c>
      <c r="D851" s="1011" t="s">
        <v>11</v>
      </c>
    </row>
    <row r="852" spans="1:4" s="994" customFormat="1" ht="11.25" customHeight="1" x14ac:dyDescent="0.2">
      <c r="A852" s="1200" t="s">
        <v>2545</v>
      </c>
      <c r="B852" s="1008">
        <v>12.95</v>
      </c>
      <c r="C852" s="1008">
        <v>12.954000000000001</v>
      </c>
      <c r="D852" s="1009" t="s">
        <v>1443</v>
      </c>
    </row>
    <row r="853" spans="1:4" s="994" customFormat="1" ht="11.25" customHeight="1" x14ac:dyDescent="0.2">
      <c r="A853" s="1201"/>
      <c r="B853" s="1010">
        <v>72.599999999999994</v>
      </c>
      <c r="C853" s="1010">
        <v>72.599999999999994</v>
      </c>
      <c r="D853" s="1011" t="s">
        <v>2076</v>
      </c>
    </row>
    <row r="854" spans="1:4" s="994" customFormat="1" ht="11.25" customHeight="1" x14ac:dyDescent="0.2">
      <c r="A854" s="1201"/>
      <c r="B854" s="1010">
        <v>129.85</v>
      </c>
      <c r="C854" s="1010">
        <v>129.85</v>
      </c>
      <c r="D854" s="1011" t="s">
        <v>2074</v>
      </c>
    </row>
    <row r="855" spans="1:4" s="994" customFormat="1" ht="11.25" customHeight="1" x14ac:dyDescent="0.2">
      <c r="A855" s="1201"/>
      <c r="B855" s="1010">
        <v>9.1999999999999993</v>
      </c>
      <c r="C855" s="1010">
        <v>9.1999999999999993</v>
      </c>
      <c r="D855" s="1011" t="s">
        <v>2069</v>
      </c>
    </row>
    <row r="856" spans="1:4" s="994" customFormat="1" ht="11.25" customHeight="1" x14ac:dyDescent="0.2">
      <c r="A856" s="1201"/>
      <c r="B856" s="1010">
        <v>23510.66</v>
      </c>
      <c r="C856" s="1010">
        <v>23510.657999999999</v>
      </c>
      <c r="D856" s="1011" t="s">
        <v>1463</v>
      </c>
    </row>
    <row r="857" spans="1:4" s="994" customFormat="1" ht="11.25" customHeight="1" x14ac:dyDescent="0.2">
      <c r="A857" s="1201"/>
      <c r="B857" s="1010">
        <v>2903</v>
      </c>
      <c r="C857" s="1010">
        <v>2903</v>
      </c>
      <c r="D857" s="1011" t="s">
        <v>2062</v>
      </c>
    </row>
    <row r="858" spans="1:4" s="994" customFormat="1" ht="11.25" customHeight="1" x14ac:dyDescent="0.2">
      <c r="A858" s="1201"/>
      <c r="B858" s="1010">
        <v>439</v>
      </c>
      <c r="C858" s="1010">
        <v>439</v>
      </c>
      <c r="D858" s="1011" t="s">
        <v>2063</v>
      </c>
    </row>
    <row r="859" spans="1:4" s="994" customFormat="1" ht="11.25" customHeight="1" x14ac:dyDescent="0.2">
      <c r="A859" s="1201"/>
      <c r="B859" s="1010">
        <v>1543</v>
      </c>
      <c r="C859" s="1010">
        <v>218.10300000000001</v>
      </c>
      <c r="D859" s="1011" t="s">
        <v>3864</v>
      </c>
    </row>
    <row r="860" spans="1:4" s="994" customFormat="1" ht="11.25" customHeight="1" x14ac:dyDescent="0.2">
      <c r="A860" s="1201"/>
      <c r="B860" s="1010">
        <v>338.20000000000005</v>
      </c>
      <c r="C860" s="1010">
        <v>338.20060000000001</v>
      </c>
      <c r="D860" s="1011" t="s">
        <v>2207</v>
      </c>
    </row>
    <row r="861" spans="1:4" s="994" customFormat="1" ht="11.25" customHeight="1" x14ac:dyDescent="0.2">
      <c r="A861" s="1201"/>
      <c r="B861" s="1010">
        <v>374.36</v>
      </c>
      <c r="C861" s="1010">
        <v>374.36</v>
      </c>
      <c r="D861" s="1011" t="s">
        <v>3822</v>
      </c>
    </row>
    <row r="862" spans="1:4" s="994" customFormat="1" ht="11.25" customHeight="1" x14ac:dyDescent="0.2">
      <c r="A862" s="1201"/>
      <c r="B862" s="1010">
        <v>189.5</v>
      </c>
      <c r="C862" s="1010">
        <v>189.5</v>
      </c>
      <c r="D862" s="1011" t="s">
        <v>1176</v>
      </c>
    </row>
    <row r="863" spans="1:4" s="994" customFormat="1" ht="11.25" customHeight="1" x14ac:dyDescent="0.2">
      <c r="A863" s="1202"/>
      <c r="B863" s="1012">
        <v>29522.32</v>
      </c>
      <c r="C863" s="1012">
        <v>28197.425599999999</v>
      </c>
      <c r="D863" s="1013" t="s">
        <v>11</v>
      </c>
    </row>
    <row r="864" spans="1:4" s="994" customFormat="1" ht="11.25" customHeight="1" x14ac:dyDescent="0.2">
      <c r="A864" s="1201" t="s">
        <v>2567</v>
      </c>
      <c r="B864" s="1010">
        <v>30.23</v>
      </c>
      <c r="C864" s="1010">
        <v>30.225999999999999</v>
      </c>
      <c r="D864" s="1011" t="s">
        <v>1443</v>
      </c>
    </row>
    <row r="865" spans="1:4" s="994" customFormat="1" ht="11.25" customHeight="1" x14ac:dyDescent="0.2">
      <c r="A865" s="1201"/>
      <c r="B865" s="1010">
        <v>173.5</v>
      </c>
      <c r="C865" s="1010">
        <v>173.5</v>
      </c>
      <c r="D865" s="1011" t="s">
        <v>2380</v>
      </c>
    </row>
    <row r="866" spans="1:4" s="994" customFormat="1" ht="11.25" customHeight="1" x14ac:dyDescent="0.2">
      <c r="A866" s="1201"/>
      <c r="B866" s="1010">
        <v>44.5</v>
      </c>
      <c r="C866" s="1010">
        <v>44.5</v>
      </c>
      <c r="D866" s="1011" t="s">
        <v>2074</v>
      </c>
    </row>
    <row r="867" spans="1:4" s="994" customFormat="1" ht="11.25" customHeight="1" x14ac:dyDescent="0.2">
      <c r="A867" s="1201"/>
      <c r="B867" s="1010">
        <v>11.4</v>
      </c>
      <c r="C867" s="1010">
        <v>11.4</v>
      </c>
      <c r="D867" s="1011" t="s">
        <v>2069</v>
      </c>
    </row>
    <row r="868" spans="1:4" s="994" customFormat="1" ht="11.25" customHeight="1" x14ac:dyDescent="0.2">
      <c r="A868" s="1201"/>
      <c r="B868" s="1010">
        <v>21627.539999999997</v>
      </c>
      <c r="C868" s="1010">
        <v>21627.541999999998</v>
      </c>
      <c r="D868" s="1011" t="s">
        <v>1463</v>
      </c>
    </row>
    <row r="869" spans="1:4" s="994" customFormat="1" ht="11.25" customHeight="1" x14ac:dyDescent="0.2">
      <c r="A869" s="1201"/>
      <c r="B869" s="1010">
        <v>3787</v>
      </c>
      <c r="C869" s="1010">
        <v>3787</v>
      </c>
      <c r="D869" s="1011" t="s">
        <v>2062</v>
      </c>
    </row>
    <row r="870" spans="1:4" s="994" customFormat="1" ht="11.25" customHeight="1" x14ac:dyDescent="0.2">
      <c r="A870" s="1201"/>
      <c r="B870" s="1010">
        <v>560</v>
      </c>
      <c r="C870" s="1010">
        <v>560</v>
      </c>
      <c r="D870" s="1011" t="s">
        <v>2063</v>
      </c>
    </row>
    <row r="871" spans="1:4" s="994" customFormat="1" ht="11.25" customHeight="1" x14ac:dyDescent="0.2">
      <c r="A871" s="1201"/>
      <c r="B871" s="1010">
        <v>851.88</v>
      </c>
      <c r="C871" s="1010">
        <v>851.875</v>
      </c>
      <c r="D871" s="1011" t="s">
        <v>2207</v>
      </c>
    </row>
    <row r="872" spans="1:4" s="994" customFormat="1" ht="11.25" customHeight="1" x14ac:dyDescent="0.2">
      <c r="A872" s="1201"/>
      <c r="B872" s="1010">
        <v>10</v>
      </c>
      <c r="C872" s="1010">
        <v>10</v>
      </c>
      <c r="D872" s="1011" t="s">
        <v>2075</v>
      </c>
    </row>
    <row r="873" spans="1:4" s="994" customFormat="1" ht="11.25" customHeight="1" x14ac:dyDescent="0.2">
      <c r="A873" s="1201"/>
      <c r="B873" s="1010">
        <v>335.17</v>
      </c>
      <c r="C873" s="1010">
        <v>334.68900000000002</v>
      </c>
      <c r="D873" s="1011" t="s">
        <v>3822</v>
      </c>
    </row>
    <row r="874" spans="1:4" s="994" customFormat="1" ht="11.25" customHeight="1" x14ac:dyDescent="0.2">
      <c r="A874" s="1201"/>
      <c r="B874" s="1010">
        <v>27431.22</v>
      </c>
      <c r="C874" s="1010">
        <v>27430.732</v>
      </c>
      <c r="D874" s="1011" t="s">
        <v>11</v>
      </c>
    </row>
    <row r="875" spans="1:4" s="994" customFormat="1" ht="11.25" customHeight="1" x14ac:dyDescent="0.2">
      <c r="A875" s="1200" t="s">
        <v>2539</v>
      </c>
      <c r="B875" s="1008">
        <v>2193.66</v>
      </c>
      <c r="C875" s="1008">
        <v>2193.6534999999999</v>
      </c>
      <c r="D875" s="1009" t="s">
        <v>3865</v>
      </c>
    </row>
    <row r="876" spans="1:4" s="994" customFormat="1" ht="11.25" customHeight="1" x14ac:dyDescent="0.2">
      <c r="A876" s="1201"/>
      <c r="B876" s="1010">
        <v>66</v>
      </c>
      <c r="C876" s="1010">
        <v>66</v>
      </c>
      <c r="D876" s="1011" t="s">
        <v>2380</v>
      </c>
    </row>
    <row r="877" spans="1:4" s="994" customFormat="1" ht="11.25" customHeight="1" x14ac:dyDescent="0.2">
      <c r="A877" s="1201"/>
      <c r="B877" s="1010">
        <v>180</v>
      </c>
      <c r="C877" s="1010">
        <v>180</v>
      </c>
      <c r="D877" s="1011" t="s">
        <v>2074</v>
      </c>
    </row>
    <row r="878" spans="1:4" s="994" customFormat="1" ht="11.25" customHeight="1" x14ac:dyDescent="0.2">
      <c r="A878" s="1201"/>
      <c r="B878" s="1010">
        <v>35835.19</v>
      </c>
      <c r="C878" s="1010">
        <v>35835.180999999997</v>
      </c>
      <c r="D878" s="1011" t="s">
        <v>1463</v>
      </c>
    </row>
    <row r="879" spans="1:4" s="994" customFormat="1" ht="11.25" customHeight="1" x14ac:dyDescent="0.2">
      <c r="A879" s="1201"/>
      <c r="B879" s="1010">
        <v>17915.84</v>
      </c>
      <c r="C879" s="1010">
        <v>17915.84</v>
      </c>
      <c r="D879" s="1011" t="s">
        <v>1464</v>
      </c>
    </row>
    <row r="880" spans="1:4" s="994" customFormat="1" ht="11.25" customHeight="1" x14ac:dyDescent="0.2">
      <c r="A880" s="1201"/>
      <c r="B880" s="1010">
        <v>6277</v>
      </c>
      <c r="C880" s="1010">
        <v>6277</v>
      </c>
      <c r="D880" s="1011" t="s">
        <v>2062</v>
      </c>
    </row>
    <row r="881" spans="1:4" s="994" customFormat="1" ht="11.25" customHeight="1" x14ac:dyDescent="0.2">
      <c r="A881" s="1201"/>
      <c r="B881" s="1010">
        <v>1348</v>
      </c>
      <c r="C881" s="1010">
        <v>1348</v>
      </c>
      <c r="D881" s="1011" t="s">
        <v>2063</v>
      </c>
    </row>
    <row r="882" spans="1:4" s="994" customFormat="1" ht="11.25" customHeight="1" x14ac:dyDescent="0.2">
      <c r="A882" s="1201"/>
      <c r="B882" s="1010">
        <v>4500</v>
      </c>
      <c r="C882" s="1010">
        <v>2927.5955199999999</v>
      </c>
      <c r="D882" s="1011" t="s">
        <v>3827</v>
      </c>
    </row>
    <row r="883" spans="1:4" s="994" customFormat="1" ht="21" x14ac:dyDescent="0.2">
      <c r="A883" s="1201"/>
      <c r="B883" s="1010">
        <v>281</v>
      </c>
      <c r="C883" s="1010">
        <v>280.79399999999998</v>
      </c>
      <c r="D883" s="1011" t="s">
        <v>2064</v>
      </c>
    </row>
    <row r="884" spans="1:4" s="994" customFormat="1" ht="11.25" customHeight="1" x14ac:dyDescent="0.2">
      <c r="A884" s="1201"/>
      <c r="B884" s="1010">
        <v>4000</v>
      </c>
      <c r="C884" s="1010">
        <v>522.06399999999996</v>
      </c>
      <c r="D884" s="1011" t="s">
        <v>3866</v>
      </c>
    </row>
    <row r="885" spans="1:4" s="994" customFormat="1" ht="11.25" customHeight="1" x14ac:dyDescent="0.2">
      <c r="A885" s="1201"/>
      <c r="B885" s="1010">
        <v>715.17</v>
      </c>
      <c r="C885" s="1010">
        <v>714.66499999999996</v>
      </c>
      <c r="D885" s="1011" t="s">
        <v>3822</v>
      </c>
    </row>
    <row r="886" spans="1:4" s="994" customFormat="1" ht="11.25" customHeight="1" x14ac:dyDescent="0.2">
      <c r="A886" s="1202"/>
      <c r="B886" s="1012">
        <v>73311.86</v>
      </c>
      <c r="C886" s="1012">
        <v>68260.793019999983</v>
      </c>
      <c r="D886" s="1013" t="s">
        <v>11</v>
      </c>
    </row>
    <row r="887" spans="1:4" s="994" customFormat="1" ht="11.25" customHeight="1" x14ac:dyDescent="0.2">
      <c r="A887" s="1201" t="s">
        <v>3867</v>
      </c>
      <c r="B887" s="1010">
        <v>236.39</v>
      </c>
      <c r="C887" s="1010">
        <v>236.38900000000001</v>
      </c>
      <c r="D887" s="1011" t="s">
        <v>1445</v>
      </c>
    </row>
    <row r="888" spans="1:4" s="994" customFormat="1" ht="11.25" customHeight="1" x14ac:dyDescent="0.2">
      <c r="A888" s="1201"/>
      <c r="B888" s="1010">
        <v>72</v>
      </c>
      <c r="C888" s="1010">
        <v>72</v>
      </c>
      <c r="D888" s="1011" t="s">
        <v>2074</v>
      </c>
    </row>
    <row r="889" spans="1:4" s="994" customFormat="1" ht="11.25" customHeight="1" x14ac:dyDescent="0.2">
      <c r="A889" s="1201"/>
      <c r="B889" s="1010">
        <v>13204.63</v>
      </c>
      <c r="C889" s="1010">
        <v>13204.625</v>
      </c>
      <c r="D889" s="1011" t="s">
        <v>1463</v>
      </c>
    </row>
    <row r="890" spans="1:4" s="994" customFormat="1" ht="11.25" customHeight="1" x14ac:dyDescent="0.2">
      <c r="A890" s="1201"/>
      <c r="B890" s="1010">
        <v>4079</v>
      </c>
      <c r="C890" s="1010">
        <v>4079</v>
      </c>
      <c r="D890" s="1011" t="s">
        <v>2062</v>
      </c>
    </row>
    <row r="891" spans="1:4" s="994" customFormat="1" ht="11.25" customHeight="1" x14ac:dyDescent="0.2">
      <c r="A891" s="1201"/>
      <c r="B891" s="1010">
        <v>694</v>
      </c>
      <c r="C891" s="1010">
        <v>694</v>
      </c>
      <c r="D891" s="1011" t="s">
        <v>2063</v>
      </c>
    </row>
    <row r="892" spans="1:4" s="994" customFormat="1" ht="21" x14ac:dyDescent="0.2">
      <c r="A892" s="1201"/>
      <c r="B892" s="1010">
        <v>1826.5</v>
      </c>
      <c r="C892" s="1010">
        <v>1826.5</v>
      </c>
      <c r="D892" s="1011" t="s">
        <v>2064</v>
      </c>
    </row>
    <row r="893" spans="1:4" s="994" customFormat="1" ht="11.25" customHeight="1" x14ac:dyDescent="0.2">
      <c r="A893" s="1201"/>
      <c r="B893" s="1010">
        <v>238.93</v>
      </c>
      <c r="C893" s="1010">
        <v>238.93100000000001</v>
      </c>
      <c r="D893" s="1011" t="s">
        <v>3822</v>
      </c>
    </row>
    <row r="894" spans="1:4" s="994" customFormat="1" ht="11.25" customHeight="1" x14ac:dyDescent="0.2">
      <c r="A894" s="1201"/>
      <c r="B894" s="1010">
        <v>20351.449999999997</v>
      </c>
      <c r="C894" s="1010">
        <v>20351.445</v>
      </c>
      <c r="D894" s="1011" t="s">
        <v>11</v>
      </c>
    </row>
    <row r="895" spans="1:4" s="994" customFormat="1" ht="11.25" customHeight="1" x14ac:dyDescent="0.2">
      <c r="A895" s="1200" t="s">
        <v>2631</v>
      </c>
      <c r="B895" s="1008">
        <v>1130</v>
      </c>
      <c r="C895" s="1008">
        <v>359.37</v>
      </c>
      <c r="D895" s="1009" t="s">
        <v>1398</v>
      </c>
    </row>
    <row r="896" spans="1:4" s="994" customFormat="1" ht="11.25" customHeight="1" x14ac:dyDescent="0.2">
      <c r="A896" s="1201"/>
      <c r="B896" s="1010">
        <v>200</v>
      </c>
      <c r="C896" s="1010">
        <v>200</v>
      </c>
      <c r="D896" s="1011" t="s">
        <v>2157</v>
      </c>
    </row>
    <row r="897" spans="1:4" s="994" customFormat="1" ht="11.25" customHeight="1" x14ac:dyDescent="0.2">
      <c r="A897" s="1201"/>
      <c r="B897" s="1010">
        <v>29206.639999999999</v>
      </c>
      <c r="C897" s="1010">
        <v>29206.636999999999</v>
      </c>
      <c r="D897" s="1011" t="s">
        <v>1463</v>
      </c>
    </row>
    <row r="898" spans="1:4" s="994" customFormat="1" ht="11.25" customHeight="1" x14ac:dyDescent="0.2">
      <c r="A898" s="1201"/>
      <c r="B898" s="1010">
        <v>2433</v>
      </c>
      <c r="C898" s="1010">
        <v>2433</v>
      </c>
      <c r="D898" s="1011" t="s">
        <v>2062</v>
      </c>
    </row>
    <row r="899" spans="1:4" s="994" customFormat="1" ht="11.25" customHeight="1" x14ac:dyDescent="0.2">
      <c r="A899" s="1201"/>
      <c r="B899" s="1010">
        <v>223</v>
      </c>
      <c r="C899" s="1010">
        <v>223</v>
      </c>
      <c r="D899" s="1011" t="s">
        <v>2063</v>
      </c>
    </row>
    <row r="900" spans="1:4" s="994" customFormat="1" ht="11.25" customHeight="1" x14ac:dyDescent="0.2">
      <c r="A900" s="1201"/>
      <c r="B900" s="1010">
        <v>1380.87</v>
      </c>
      <c r="C900" s="1010">
        <v>1380.8639999999998</v>
      </c>
      <c r="D900" s="1011" t="s">
        <v>2207</v>
      </c>
    </row>
    <row r="901" spans="1:4" s="994" customFormat="1" ht="11.25" customHeight="1" x14ac:dyDescent="0.2">
      <c r="A901" s="1201"/>
      <c r="B901" s="1010">
        <v>352.13</v>
      </c>
      <c r="C901" s="1010">
        <v>352.12700000000001</v>
      </c>
      <c r="D901" s="1011" t="s">
        <v>3822</v>
      </c>
    </row>
    <row r="902" spans="1:4" s="994" customFormat="1" ht="11.25" customHeight="1" x14ac:dyDescent="0.2">
      <c r="A902" s="1202"/>
      <c r="B902" s="1012">
        <v>34925.64</v>
      </c>
      <c r="C902" s="1012">
        <v>34154.998</v>
      </c>
      <c r="D902" s="1013" t="s">
        <v>11</v>
      </c>
    </row>
    <row r="903" spans="1:4" s="994" customFormat="1" ht="11.25" customHeight="1" x14ac:dyDescent="0.2">
      <c r="A903" s="1201" t="s">
        <v>2637</v>
      </c>
      <c r="B903" s="1010">
        <v>70</v>
      </c>
      <c r="C903" s="1010">
        <v>70</v>
      </c>
      <c r="D903" s="1011" t="s">
        <v>2157</v>
      </c>
    </row>
    <row r="904" spans="1:4" s="994" customFormat="1" ht="11.25" customHeight="1" x14ac:dyDescent="0.2">
      <c r="A904" s="1201"/>
      <c r="B904" s="1010">
        <v>135.01</v>
      </c>
      <c r="C904" s="1010">
        <v>135.011</v>
      </c>
      <c r="D904" s="1011" t="s">
        <v>3821</v>
      </c>
    </row>
    <row r="905" spans="1:4" s="994" customFormat="1" ht="11.25" customHeight="1" x14ac:dyDescent="0.2">
      <c r="A905" s="1201"/>
      <c r="B905" s="1010">
        <v>7156.47</v>
      </c>
      <c r="C905" s="1010">
        <v>7156.4669999999996</v>
      </c>
      <c r="D905" s="1011" t="s">
        <v>1463</v>
      </c>
    </row>
    <row r="906" spans="1:4" s="994" customFormat="1" ht="11.25" customHeight="1" x14ac:dyDescent="0.2">
      <c r="A906" s="1201"/>
      <c r="B906" s="1010">
        <v>1468</v>
      </c>
      <c r="C906" s="1010">
        <v>1468</v>
      </c>
      <c r="D906" s="1011" t="s">
        <v>2062</v>
      </c>
    </row>
    <row r="907" spans="1:4" s="994" customFormat="1" ht="21" x14ac:dyDescent="0.2">
      <c r="A907" s="1201"/>
      <c r="B907" s="1010">
        <v>852</v>
      </c>
      <c r="C907" s="1010">
        <v>851.16700000000003</v>
      </c>
      <c r="D907" s="1011" t="s">
        <v>2064</v>
      </c>
    </row>
    <row r="908" spans="1:4" s="994" customFormat="1" ht="11.25" customHeight="1" x14ac:dyDescent="0.2">
      <c r="A908" s="1201"/>
      <c r="B908" s="1010">
        <v>116.48</v>
      </c>
      <c r="C908" s="1010">
        <v>116.38692</v>
      </c>
      <c r="D908" s="1011" t="s">
        <v>3822</v>
      </c>
    </row>
    <row r="909" spans="1:4" s="994" customFormat="1" ht="11.25" customHeight="1" x14ac:dyDescent="0.2">
      <c r="A909" s="1201"/>
      <c r="B909" s="1010">
        <v>9797.9599999999991</v>
      </c>
      <c r="C909" s="1010">
        <v>9797.0319199999976</v>
      </c>
      <c r="D909" s="1011" t="s">
        <v>11</v>
      </c>
    </row>
    <row r="910" spans="1:4" s="994" customFormat="1" ht="11.25" customHeight="1" x14ac:dyDescent="0.2">
      <c r="A910" s="1200" t="s">
        <v>2691</v>
      </c>
      <c r="B910" s="1008">
        <v>603.79999999999995</v>
      </c>
      <c r="C910" s="1008">
        <v>349.63222000000002</v>
      </c>
      <c r="D910" s="1009" t="s">
        <v>3821</v>
      </c>
    </row>
    <row r="911" spans="1:4" s="994" customFormat="1" ht="11.25" customHeight="1" x14ac:dyDescent="0.2">
      <c r="A911" s="1201"/>
      <c r="B911" s="1010">
        <v>421.9</v>
      </c>
      <c r="C911" s="1010">
        <v>421.89666</v>
      </c>
      <c r="D911" s="1011" t="s">
        <v>1445</v>
      </c>
    </row>
    <row r="912" spans="1:4" s="994" customFormat="1" ht="11.25" customHeight="1" x14ac:dyDescent="0.2">
      <c r="A912" s="1201"/>
      <c r="B912" s="1010">
        <v>185</v>
      </c>
      <c r="C912" s="1010">
        <v>185</v>
      </c>
      <c r="D912" s="1011" t="s">
        <v>2074</v>
      </c>
    </row>
    <row r="913" spans="1:4" s="994" customFormat="1" ht="11.25" customHeight="1" x14ac:dyDescent="0.2">
      <c r="A913" s="1201"/>
      <c r="B913" s="1010">
        <v>3.7</v>
      </c>
      <c r="C913" s="1010">
        <v>3.7</v>
      </c>
      <c r="D913" s="1011" t="s">
        <v>2069</v>
      </c>
    </row>
    <row r="914" spans="1:4" s="994" customFormat="1" ht="11.25" customHeight="1" x14ac:dyDescent="0.2">
      <c r="A914" s="1201"/>
      <c r="B914" s="1010">
        <v>50.58</v>
      </c>
      <c r="C914" s="1010">
        <v>41.68</v>
      </c>
      <c r="D914" s="1011" t="s">
        <v>1460</v>
      </c>
    </row>
    <row r="915" spans="1:4" s="994" customFormat="1" ht="11.25" customHeight="1" x14ac:dyDescent="0.2">
      <c r="A915" s="1201"/>
      <c r="B915" s="1010">
        <v>30656.61</v>
      </c>
      <c r="C915" s="1010">
        <v>30656.612000000001</v>
      </c>
      <c r="D915" s="1011" t="s">
        <v>1463</v>
      </c>
    </row>
    <row r="916" spans="1:4" s="994" customFormat="1" ht="11.25" customHeight="1" x14ac:dyDescent="0.2">
      <c r="A916" s="1201"/>
      <c r="B916" s="1010">
        <v>11007</v>
      </c>
      <c r="C916" s="1010">
        <v>11007</v>
      </c>
      <c r="D916" s="1011" t="s">
        <v>2062</v>
      </c>
    </row>
    <row r="917" spans="1:4" s="994" customFormat="1" ht="11.25" customHeight="1" x14ac:dyDescent="0.2">
      <c r="A917" s="1201"/>
      <c r="B917" s="1010">
        <v>1921</v>
      </c>
      <c r="C917" s="1010">
        <v>1915.252</v>
      </c>
      <c r="D917" s="1011" t="s">
        <v>2063</v>
      </c>
    </row>
    <row r="918" spans="1:4" s="994" customFormat="1" ht="11.25" customHeight="1" x14ac:dyDescent="0.2">
      <c r="A918" s="1201"/>
      <c r="B918" s="1010">
        <v>1406.19</v>
      </c>
      <c r="C918" s="1010">
        <v>1406.192</v>
      </c>
      <c r="D918" s="1011" t="s">
        <v>2207</v>
      </c>
    </row>
    <row r="919" spans="1:4" s="994" customFormat="1" ht="21" x14ac:dyDescent="0.2">
      <c r="A919" s="1201"/>
      <c r="B919" s="1010">
        <v>3921</v>
      </c>
      <c r="C919" s="1010">
        <v>3918.1147599999999</v>
      </c>
      <c r="D919" s="1011" t="s">
        <v>2064</v>
      </c>
    </row>
    <row r="920" spans="1:4" s="994" customFormat="1" ht="11.25" customHeight="1" x14ac:dyDescent="0.2">
      <c r="A920" s="1201"/>
      <c r="B920" s="1010">
        <v>277.8</v>
      </c>
      <c r="C920" s="1010">
        <v>277.58530000000002</v>
      </c>
      <c r="D920" s="1011" t="s">
        <v>2065</v>
      </c>
    </row>
    <row r="921" spans="1:4" s="994" customFormat="1" ht="11.25" customHeight="1" x14ac:dyDescent="0.2">
      <c r="A921" s="1201"/>
      <c r="B921" s="1010">
        <v>798.84</v>
      </c>
      <c r="C921" s="1010">
        <v>798.82500000000005</v>
      </c>
      <c r="D921" s="1011" t="s">
        <v>3868</v>
      </c>
    </row>
    <row r="922" spans="1:4" s="994" customFormat="1" ht="11.25" customHeight="1" x14ac:dyDescent="0.2">
      <c r="A922" s="1201"/>
      <c r="B922" s="1010">
        <v>575.66999999999996</v>
      </c>
      <c r="C922" s="1010">
        <v>575.24368000000004</v>
      </c>
      <c r="D922" s="1011" t="s">
        <v>3822</v>
      </c>
    </row>
    <row r="923" spans="1:4" s="994" customFormat="1" ht="11.25" customHeight="1" x14ac:dyDescent="0.2">
      <c r="A923" s="1202"/>
      <c r="B923" s="1012">
        <v>51829.09</v>
      </c>
      <c r="C923" s="1012">
        <v>51556.733620000006</v>
      </c>
      <c r="D923" s="1013" t="s">
        <v>11</v>
      </c>
    </row>
    <row r="924" spans="1:4" s="994" customFormat="1" ht="11.25" customHeight="1" x14ac:dyDescent="0.2">
      <c r="A924" s="1201" t="s">
        <v>2681</v>
      </c>
      <c r="B924" s="1010">
        <v>7334.6</v>
      </c>
      <c r="C924" s="1010">
        <v>7334.5930800000006</v>
      </c>
      <c r="D924" s="1011" t="s">
        <v>2208</v>
      </c>
    </row>
    <row r="925" spans="1:4" s="994" customFormat="1" ht="11.25" customHeight="1" x14ac:dyDescent="0.2">
      <c r="A925" s="1201"/>
      <c r="B925" s="1010">
        <v>341.02</v>
      </c>
      <c r="C925" s="1010">
        <v>341.01600000000002</v>
      </c>
      <c r="D925" s="1011" t="s">
        <v>3821</v>
      </c>
    </row>
    <row r="926" spans="1:4" s="994" customFormat="1" ht="11.25" customHeight="1" x14ac:dyDescent="0.2">
      <c r="A926" s="1201"/>
      <c r="B926" s="1010">
        <v>568.37</v>
      </c>
      <c r="C926" s="1010">
        <v>568.36500000000001</v>
      </c>
      <c r="D926" s="1011" t="s">
        <v>1445</v>
      </c>
    </row>
    <row r="927" spans="1:4" s="994" customFormat="1" ht="11.25" customHeight="1" x14ac:dyDescent="0.2">
      <c r="A927" s="1201"/>
      <c r="B927" s="1010">
        <v>869</v>
      </c>
      <c r="C927" s="1010">
        <v>869</v>
      </c>
      <c r="D927" s="1011" t="s">
        <v>2074</v>
      </c>
    </row>
    <row r="928" spans="1:4" s="994" customFormat="1" ht="11.25" customHeight="1" x14ac:dyDescent="0.2">
      <c r="A928" s="1201"/>
      <c r="B928" s="1010">
        <v>50</v>
      </c>
      <c r="C928" s="1010">
        <v>50</v>
      </c>
      <c r="D928" s="1011" t="s">
        <v>2069</v>
      </c>
    </row>
    <row r="929" spans="1:4" s="994" customFormat="1" ht="11.25" customHeight="1" x14ac:dyDescent="0.2">
      <c r="A929" s="1201"/>
      <c r="B929" s="1010">
        <v>54400.44</v>
      </c>
      <c r="C929" s="1010">
        <v>54400.429000000004</v>
      </c>
      <c r="D929" s="1011" t="s">
        <v>1463</v>
      </c>
    </row>
    <row r="930" spans="1:4" s="994" customFormat="1" ht="11.25" customHeight="1" x14ac:dyDescent="0.2">
      <c r="A930" s="1201"/>
      <c r="B930" s="1010">
        <v>14100</v>
      </c>
      <c r="C930" s="1010">
        <v>14100</v>
      </c>
      <c r="D930" s="1011" t="s">
        <v>2062</v>
      </c>
    </row>
    <row r="931" spans="1:4" s="994" customFormat="1" ht="11.25" customHeight="1" x14ac:dyDescent="0.2">
      <c r="A931" s="1201"/>
      <c r="B931" s="1010">
        <v>2547</v>
      </c>
      <c r="C931" s="1010">
        <v>2547</v>
      </c>
      <c r="D931" s="1011" t="s">
        <v>2063</v>
      </c>
    </row>
    <row r="932" spans="1:4" s="994" customFormat="1" ht="11.25" customHeight="1" x14ac:dyDescent="0.2">
      <c r="A932" s="1201"/>
      <c r="B932" s="1010">
        <v>1666</v>
      </c>
      <c r="C932" s="1010">
        <v>1666</v>
      </c>
      <c r="D932" s="1011" t="s">
        <v>1172</v>
      </c>
    </row>
    <row r="933" spans="1:4" s="994" customFormat="1" ht="11.25" customHeight="1" x14ac:dyDescent="0.2">
      <c r="A933" s="1201"/>
      <c r="B933" s="1010">
        <v>2246.56</v>
      </c>
      <c r="C933" s="1010">
        <v>2246.556</v>
      </c>
      <c r="D933" s="1011" t="s">
        <v>2207</v>
      </c>
    </row>
    <row r="934" spans="1:4" s="994" customFormat="1" ht="11.25" customHeight="1" x14ac:dyDescent="0.2">
      <c r="A934" s="1201"/>
      <c r="B934" s="1010">
        <v>427.8</v>
      </c>
      <c r="C934" s="1010">
        <v>427.44200000000001</v>
      </c>
      <c r="D934" s="1011" t="s">
        <v>2065</v>
      </c>
    </row>
    <row r="935" spans="1:4" s="994" customFormat="1" ht="11.25" customHeight="1" x14ac:dyDescent="0.2">
      <c r="A935" s="1201"/>
      <c r="B935" s="1010">
        <v>842.72</v>
      </c>
      <c r="C935" s="1010">
        <v>841.67400000000009</v>
      </c>
      <c r="D935" s="1011" t="s">
        <v>3822</v>
      </c>
    </row>
    <row r="936" spans="1:4" s="994" customFormat="1" ht="11.25" customHeight="1" x14ac:dyDescent="0.2">
      <c r="A936" s="1201"/>
      <c r="B936" s="1010">
        <v>85393.51</v>
      </c>
      <c r="C936" s="1010">
        <v>85392.07508000001</v>
      </c>
      <c r="D936" s="1011" t="s">
        <v>11</v>
      </c>
    </row>
    <row r="937" spans="1:4" s="994" customFormat="1" ht="11.25" customHeight="1" x14ac:dyDescent="0.2">
      <c r="A937" s="1200" t="s">
        <v>2675</v>
      </c>
      <c r="B937" s="1008">
        <v>3291.4500000000003</v>
      </c>
      <c r="C937" s="1008">
        <v>3291.4475500000003</v>
      </c>
      <c r="D937" s="1009" t="s">
        <v>2208</v>
      </c>
    </row>
    <row r="938" spans="1:4" s="994" customFormat="1" ht="11.25" customHeight="1" x14ac:dyDescent="0.2">
      <c r="A938" s="1201"/>
      <c r="B938" s="1010">
        <v>600</v>
      </c>
      <c r="C938" s="1010">
        <v>600</v>
      </c>
      <c r="D938" s="1011" t="s">
        <v>1174</v>
      </c>
    </row>
    <row r="939" spans="1:4" s="994" customFormat="1" ht="11.25" customHeight="1" x14ac:dyDescent="0.2">
      <c r="A939" s="1201"/>
      <c r="B939" s="1010">
        <v>300</v>
      </c>
      <c r="C939" s="1010">
        <v>0</v>
      </c>
      <c r="D939" s="1011" t="s">
        <v>3869</v>
      </c>
    </row>
    <row r="940" spans="1:4" s="994" customFormat="1" ht="11.25" customHeight="1" x14ac:dyDescent="0.2">
      <c r="A940" s="1201"/>
      <c r="B940" s="1010">
        <v>598.83000000000004</v>
      </c>
      <c r="C940" s="1010">
        <v>598.82799999999997</v>
      </c>
      <c r="D940" s="1011" t="s">
        <v>1445</v>
      </c>
    </row>
    <row r="941" spans="1:4" s="994" customFormat="1" ht="11.25" customHeight="1" x14ac:dyDescent="0.2">
      <c r="A941" s="1201"/>
      <c r="B941" s="1010">
        <v>639.5</v>
      </c>
      <c r="C941" s="1010">
        <v>639.5</v>
      </c>
      <c r="D941" s="1011" t="s">
        <v>2074</v>
      </c>
    </row>
    <row r="942" spans="1:4" s="994" customFormat="1" ht="11.25" customHeight="1" x14ac:dyDescent="0.2">
      <c r="A942" s="1201"/>
      <c r="B942" s="1010">
        <v>3.7</v>
      </c>
      <c r="C942" s="1010">
        <v>3.7</v>
      </c>
      <c r="D942" s="1011" t="s">
        <v>2069</v>
      </c>
    </row>
    <row r="943" spans="1:4" s="994" customFormat="1" ht="11.25" customHeight="1" x14ac:dyDescent="0.2">
      <c r="A943" s="1201"/>
      <c r="B943" s="1010">
        <v>30967.01</v>
      </c>
      <c r="C943" s="1010">
        <v>30967.008000000002</v>
      </c>
      <c r="D943" s="1011" t="s">
        <v>1463</v>
      </c>
    </row>
    <row r="944" spans="1:4" s="994" customFormat="1" ht="11.25" customHeight="1" x14ac:dyDescent="0.2">
      <c r="A944" s="1201"/>
      <c r="B944" s="1010">
        <v>6711</v>
      </c>
      <c r="C944" s="1010">
        <v>6711</v>
      </c>
      <c r="D944" s="1011" t="s">
        <v>2062</v>
      </c>
    </row>
    <row r="945" spans="1:4" s="994" customFormat="1" ht="11.25" customHeight="1" x14ac:dyDescent="0.2">
      <c r="A945" s="1201"/>
      <c r="B945" s="1010">
        <v>1317</v>
      </c>
      <c r="C945" s="1010">
        <v>1317</v>
      </c>
      <c r="D945" s="1011" t="s">
        <v>2063</v>
      </c>
    </row>
    <row r="946" spans="1:4" s="994" customFormat="1" ht="11.25" customHeight="1" x14ac:dyDescent="0.2">
      <c r="A946" s="1201"/>
      <c r="B946" s="1010">
        <v>285</v>
      </c>
      <c r="C946" s="1010">
        <v>0</v>
      </c>
      <c r="D946" s="1011" t="s">
        <v>3870</v>
      </c>
    </row>
    <row r="947" spans="1:4" s="994" customFormat="1" ht="11.25" customHeight="1" x14ac:dyDescent="0.2">
      <c r="A947" s="1201"/>
      <c r="B947" s="1010">
        <v>448.11</v>
      </c>
      <c r="C947" s="1010">
        <v>448.113</v>
      </c>
      <c r="D947" s="1011" t="s">
        <v>3822</v>
      </c>
    </row>
    <row r="948" spans="1:4" s="994" customFormat="1" ht="11.25" customHeight="1" x14ac:dyDescent="0.2">
      <c r="A948" s="1202"/>
      <c r="B948" s="1012">
        <v>45161.599999999999</v>
      </c>
      <c r="C948" s="1012">
        <v>44576.596550000002</v>
      </c>
      <c r="D948" s="1013" t="s">
        <v>11</v>
      </c>
    </row>
    <row r="949" spans="1:4" s="994" customFormat="1" ht="11.25" customHeight="1" x14ac:dyDescent="0.2">
      <c r="A949" s="1201" t="s">
        <v>2633</v>
      </c>
      <c r="B949" s="1010">
        <v>553.36</v>
      </c>
      <c r="C949" s="1010">
        <v>292.24100000000004</v>
      </c>
      <c r="D949" s="1011" t="s">
        <v>3821</v>
      </c>
    </row>
    <row r="950" spans="1:4" s="994" customFormat="1" ht="11.25" customHeight="1" x14ac:dyDescent="0.2">
      <c r="A950" s="1201"/>
      <c r="B950" s="1010">
        <v>196.3</v>
      </c>
      <c r="C950" s="1010">
        <v>196.3</v>
      </c>
      <c r="D950" s="1011" t="s">
        <v>2074</v>
      </c>
    </row>
    <row r="951" spans="1:4" s="994" customFormat="1" ht="11.25" customHeight="1" x14ac:dyDescent="0.2">
      <c r="A951" s="1201"/>
      <c r="B951" s="1010">
        <v>2.2000000000000002</v>
      </c>
      <c r="C951" s="1010">
        <v>2.2000000000000002</v>
      </c>
      <c r="D951" s="1011" t="s">
        <v>2069</v>
      </c>
    </row>
    <row r="952" spans="1:4" s="994" customFormat="1" ht="11.25" customHeight="1" x14ac:dyDescent="0.2">
      <c r="A952" s="1201"/>
      <c r="B952" s="1010">
        <v>31907.11</v>
      </c>
      <c r="C952" s="1010">
        <v>31907.106</v>
      </c>
      <c r="D952" s="1011" t="s">
        <v>1463</v>
      </c>
    </row>
    <row r="953" spans="1:4" s="994" customFormat="1" ht="11.25" customHeight="1" x14ac:dyDescent="0.2">
      <c r="A953" s="1201"/>
      <c r="B953" s="1010">
        <v>4690</v>
      </c>
      <c r="C953" s="1010">
        <v>4690</v>
      </c>
      <c r="D953" s="1011" t="s">
        <v>2062</v>
      </c>
    </row>
    <row r="954" spans="1:4" s="994" customFormat="1" ht="11.25" customHeight="1" x14ac:dyDescent="0.2">
      <c r="A954" s="1201"/>
      <c r="B954" s="1010">
        <v>578</v>
      </c>
      <c r="C954" s="1010">
        <v>578</v>
      </c>
      <c r="D954" s="1011" t="s">
        <v>2063</v>
      </c>
    </row>
    <row r="955" spans="1:4" s="994" customFormat="1" ht="11.25" customHeight="1" x14ac:dyDescent="0.2">
      <c r="A955" s="1201"/>
      <c r="B955" s="1010">
        <v>1538.06</v>
      </c>
      <c r="C955" s="1010">
        <v>1538.0549999999998</v>
      </c>
      <c r="D955" s="1011" t="s">
        <v>2207</v>
      </c>
    </row>
    <row r="956" spans="1:4" s="994" customFormat="1" ht="11.25" customHeight="1" x14ac:dyDescent="0.2">
      <c r="A956" s="1201"/>
      <c r="B956" s="1010">
        <v>473.99</v>
      </c>
      <c r="C956" s="1010">
        <v>473.29</v>
      </c>
      <c r="D956" s="1011" t="s">
        <v>3822</v>
      </c>
    </row>
    <row r="957" spans="1:4" s="994" customFormat="1" ht="11.25" customHeight="1" x14ac:dyDescent="0.2">
      <c r="A957" s="1201"/>
      <c r="B957" s="1010">
        <v>39939.019999999997</v>
      </c>
      <c r="C957" s="1010">
        <v>39677.191999999995</v>
      </c>
      <c r="D957" s="1011" t="s">
        <v>11</v>
      </c>
    </row>
    <row r="958" spans="1:4" s="994" customFormat="1" ht="11.25" customHeight="1" x14ac:dyDescent="0.2">
      <c r="A958" s="1200" t="s">
        <v>2635</v>
      </c>
      <c r="B958" s="1008">
        <v>1000</v>
      </c>
      <c r="C958" s="1008">
        <v>620.20494999999994</v>
      </c>
      <c r="D958" s="1009" t="s">
        <v>3871</v>
      </c>
    </row>
    <row r="959" spans="1:4" s="994" customFormat="1" ht="11.25" customHeight="1" x14ac:dyDescent="0.2">
      <c r="A959" s="1201"/>
      <c r="B959" s="1010">
        <v>17.25</v>
      </c>
      <c r="C959" s="1010">
        <v>17.248000000000001</v>
      </c>
      <c r="D959" s="1011" t="s">
        <v>1443</v>
      </c>
    </row>
    <row r="960" spans="1:4" s="994" customFormat="1" ht="11.25" customHeight="1" x14ac:dyDescent="0.2">
      <c r="A960" s="1201"/>
      <c r="B960" s="1010">
        <v>9845.5399999999991</v>
      </c>
      <c r="C960" s="1010">
        <v>9845.5374000000011</v>
      </c>
      <c r="D960" s="1011" t="s">
        <v>2208</v>
      </c>
    </row>
    <row r="961" spans="1:4" s="994" customFormat="1" ht="11.25" customHeight="1" x14ac:dyDescent="0.2">
      <c r="A961" s="1201"/>
      <c r="B961" s="1010">
        <v>420</v>
      </c>
      <c r="C961" s="1010">
        <v>420</v>
      </c>
      <c r="D961" s="1011" t="s">
        <v>1174</v>
      </c>
    </row>
    <row r="962" spans="1:4" s="994" customFormat="1" ht="11.25" customHeight="1" x14ac:dyDescent="0.2">
      <c r="A962" s="1201"/>
      <c r="B962" s="1010">
        <v>1218.47</v>
      </c>
      <c r="C962" s="1010">
        <v>1131.8</v>
      </c>
      <c r="D962" s="1011" t="s">
        <v>3821</v>
      </c>
    </row>
    <row r="963" spans="1:4" s="994" customFormat="1" ht="11.25" customHeight="1" x14ac:dyDescent="0.2">
      <c r="A963" s="1201"/>
      <c r="B963" s="1010">
        <v>211.35</v>
      </c>
      <c r="C963" s="1010">
        <v>211.35300000000001</v>
      </c>
      <c r="D963" s="1011" t="s">
        <v>1445</v>
      </c>
    </row>
    <row r="964" spans="1:4" s="994" customFormat="1" ht="11.25" customHeight="1" x14ac:dyDescent="0.2">
      <c r="A964" s="1201"/>
      <c r="B964" s="1010">
        <v>278</v>
      </c>
      <c r="C964" s="1010">
        <v>278</v>
      </c>
      <c r="D964" s="1011" t="s">
        <v>2074</v>
      </c>
    </row>
    <row r="965" spans="1:4" s="994" customFormat="1" ht="21" x14ac:dyDescent="0.2">
      <c r="A965" s="1201"/>
      <c r="B965" s="1010">
        <v>56.37</v>
      </c>
      <c r="C965" s="1010">
        <v>53.362000000000002</v>
      </c>
      <c r="D965" s="1011" t="s">
        <v>1442</v>
      </c>
    </row>
    <row r="966" spans="1:4" s="994" customFormat="1" ht="11.25" customHeight="1" x14ac:dyDescent="0.2">
      <c r="A966" s="1201"/>
      <c r="B966" s="1010">
        <v>12.8</v>
      </c>
      <c r="C966" s="1010">
        <v>12.8</v>
      </c>
      <c r="D966" s="1011" t="s">
        <v>2069</v>
      </c>
    </row>
    <row r="967" spans="1:4" s="994" customFormat="1" ht="11.25" customHeight="1" x14ac:dyDescent="0.2">
      <c r="A967" s="1201"/>
      <c r="B967" s="1010">
        <v>29136.809999999998</v>
      </c>
      <c r="C967" s="1010">
        <v>29136.809000000001</v>
      </c>
      <c r="D967" s="1011" t="s">
        <v>1463</v>
      </c>
    </row>
    <row r="968" spans="1:4" s="994" customFormat="1" ht="11.25" customHeight="1" x14ac:dyDescent="0.2">
      <c r="A968" s="1201"/>
      <c r="B968" s="1010">
        <v>9296</v>
      </c>
      <c r="C968" s="1010">
        <v>9296</v>
      </c>
      <c r="D968" s="1011" t="s">
        <v>2062</v>
      </c>
    </row>
    <row r="969" spans="1:4" s="994" customFormat="1" ht="11.25" customHeight="1" x14ac:dyDescent="0.2">
      <c r="A969" s="1201"/>
      <c r="B969" s="1010">
        <v>1720</v>
      </c>
      <c r="C969" s="1010">
        <v>1720</v>
      </c>
      <c r="D969" s="1011" t="s">
        <v>2063</v>
      </c>
    </row>
    <row r="970" spans="1:4" s="994" customFormat="1" ht="11.25" customHeight="1" x14ac:dyDescent="0.2">
      <c r="A970" s="1201"/>
      <c r="B970" s="1010">
        <v>1494.46</v>
      </c>
      <c r="C970" s="1010">
        <v>1494.453</v>
      </c>
      <c r="D970" s="1011" t="s">
        <v>2207</v>
      </c>
    </row>
    <row r="971" spans="1:4" s="994" customFormat="1" ht="11.25" customHeight="1" x14ac:dyDescent="0.2">
      <c r="A971" s="1201"/>
      <c r="B971" s="1010">
        <v>388.24</v>
      </c>
      <c r="C971" s="1010">
        <v>388.24</v>
      </c>
      <c r="D971" s="1011" t="s">
        <v>3822</v>
      </c>
    </row>
    <row r="972" spans="1:4" s="994" customFormat="1" ht="11.25" customHeight="1" x14ac:dyDescent="0.2">
      <c r="A972" s="1202"/>
      <c r="B972" s="1012">
        <v>55095.289999999994</v>
      </c>
      <c r="C972" s="1012">
        <v>54625.807350000003</v>
      </c>
      <c r="D972" s="1013" t="s">
        <v>11</v>
      </c>
    </row>
    <row r="973" spans="1:4" s="994" customFormat="1" ht="11.25" customHeight="1" x14ac:dyDescent="0.2">
      <c r="A973" s="1201" t="s">
        <v>2603</v>
      </c>
      <c r="B973" s="1010">
        <v>80</v>
      </c>
      <c r="C973" s="1010">
        <v>80</v>
      </c>
      <c r="D973" s="1011" t="s">
        <v>2071</v>
      </c>
    </row>
    <row r="974" spans="1:4" s="994" customFormat="1" ht="11.25" customHeight="1" x14ac:dyDescent="0.2">
      <c r="A974" s="1201"/>
      <c r="B974" s="1010">
        <v>34.46</v>
      </c>
      <c r="C974" s="1010">
        <v>34.457999999999998</v>
      </c>
      <c r="D974" s="1011" t="s">
        <v>1443</v>
      </c>
    </row>
    <row r="975" spans="1:4" s="994" customFormat="1" ht="11.25" customHeight="1" x14ac:dyDescent="0.2">
      <c r="A975" s="1201"/>
      <c r="B975" s="1010">
        <v>70</v>
      </c>
      <c r="C975" s="1010">
        <v>70</v>
      </c>
      <c r="D975" s="1011" t="s">
        <v>1218</v>
      </c>
    </row>
    <row r="976" spans="1:4" s="994" customFormat="1" ht="11.25" customHeight="1" x14ac:dyDescent="0.2">
      <c r="A976" s="1201"/>
      <c r="B976" s="1010">
        <v>180</v>
      </c>
      <c r="C976" s="1010">
        <v>180</v>
      </c>
      <c r="D976" s="1011" t="s">
        <v>2074</v>
      </c>
    </row>
    <row r="977" spans="1:4" s="994" customFormat="1" ht="11.25" customHeight="1" x14ac:dyDescent="0.2">
      <c r="A977" s="1201"/>
      <c r="B977" s="1010">
        <v>14.6</v>
      </c>
      <c r="C977" s="1010">
        <v>14.6</v>
      </c>
      <c r="D977" s="1011" t="s">
        <v>2069</v>
      </c>
    </row>
    <row r="978" spans="1:4" s="994" customFormat="1" ht="11.25" customHeight="1" x14ac:dyDescent="0.2">
      <c r="A978" s="1201"/>
      <c r="B978" s="1010">
        <v>23660.36</v>
      </c>
      <c r="C978" s="1010">
        <v>23660.363000000001</v>
      </c>
      <c r="D978" s="1011" t="s">
        <v>1463</v>
      </c>
    </row>
    <row r="979" spans="1:4" s="994" customFormat="1" ht="11.25" customHeight="1" x14ac:dyDescent="0.2">
      <c r="A979" s="1201"/>
      <c r="B979" s="1010">
        <v>2324</v>
      </c>
      <c r="C979" s="1010">
        <v>2324</v>
      </c>
      <c r="D979" s="1011" t="s">
        <v>2062</v>
      </c>
    </row>
    <row r="980" spans="1:4" s="994" customFormat="1" ht="11.25" customHeight="1" x14ac:dyDescent="0.2">
      <c r="A980" s="1201"/>
      <c r="B980" s="1010">
        <v>605</v>
      </c>
      <c r="C980" s="1010">
        <v>605</v>
      </c>
      <c r="D980" s="1011" t="s">
        <v>2063</v>
      </c>
    </row>
    <row r="981" spans="1:4" s="994" customFormat="1" ht="11.25" customHeight="1" x14ac:dyDescent="0.2">
      <c r="A981" s="1201"/>
      <c r="B981" s="1010">
        <v>323.89999999999998</v>
      </c>
      <c r="C981" s="1010">
        <v>323.88599999999997</v>
      </c>
      <c r="D981" s="1011" t="s">
        <v>3822</v>
      </c>
    </row>
    <row r="982" spans="1:4" s="994" customFormat="1" ht="11.25" customHeight="1" x14ac:dyDescent="0.2">
      <c r="A982" s="1201"/>
      <c r="B982" s="1010">
        <v>27292.320000000003</v>
      </c>
      <c r="C982" s="1010">
        <v>27292.307000000004</v>
      </c>
      <c r="D982" s="1011" t="s">
        <v>11</v>
      </c>
    </row>
    <row r="983" spans="1:4" s="994" customFormat="1" ht="11.25" customHeight="1" x14ac:dyDescent="0.2">
      <c r="A983" s="1200" t="s">
        <v>2583</v>
      </c>
      <c r="B983" s="1008">
        <v>86.27</v>
      </c>
      <c r="C983" s="1008">
        <v>86.272999999999996</v>
      </c>
      <c r="D983" s="1009" t="s">
        <v>1443</v>
      </c>
    </row>
    <row r="984" spans="1:4" s="994" customFormat="1" ht="11.25" customHeight="1" x14ac:dyDescent="0.2">
      <c r="A984" s="1201"/>
      <c r="B984" s="1010">
        <v>300</v>
      </c>
      <c r="C984" s="1010">
        <v>300</v>
      </c>
      <c r="D984" s="1011" t="s">
        <v>2157</v>
      </c>
    </row>
    <row r="985" spans="1:4" s="994" customFormat="1" ht="11.25" customHeight="1" x14ac:dyDescent="0.2">
      <c r="A985" s="1201"/>
      <c r="B985" s="1010">
        <v>582.70000000000005</v>
      </c>
      <c r="C985" s="1010">
        <v>582.70299999999997</v>
      </c>
      <c r="D985" s="1011" t="s">
        <v>1185</v>
      </c>
    </row>
    <row r="986" spans="1:4" s="994" customFormat="1" ht="11.25" customHeight="1" x14ac:dyDescent="0.2">
      <c r="A986" s="1201"/>
      <c r="B986" s="1010">
        <v>144.38999999999999</v>
      </c>
      <c r="C986" s="1010">
        <v>144.387</v>
      </c>
      <c r="D986" s="1011" t="s">
        <v>3821</v>
      </c>
    </row>
    <row r="987" spans="1:4" s="994" customFormat="1" ht="11.25" customHeight="1" x14ac:dyDescent="0.2">
      <c r="A987" s="1201"/>
      <c r="B987" s="1010">
        <v>70</v>
      </c>
      <c r="C987" s="1010">
        <v>70</v>
      </c>
      <c r="D987" s="1011" t="s">
        <v>1218</v>
      </c>
    </row>
    <row r="988" spans="1:4" s="994" customFormat="1" ht="11.25" customHeight="1" x14ac:dyDescent="0.2">
      <c r="A988" s="1201"/>
      <c r="B988" s="1010">
        <v>108</v>
      </c>
      <c r="C988" s="1010">
        <v>108</v>
      </c>
      <c r="D988" s="1011" t="s">
        <v>2074</v>
      </c>
    </row>
    <row r="989" spans="1:4" s="994" customFormat="1" ht="21" x14ac:dyDescent="0.2">
      <c r="A989" s="1201"/>
      <c r="B989" s="1010">
        <v>89.47</v>
      </c>
      <c r="C989" s="1010">
        <v>89.465999999999994</v>
      </c>
      <c r="D989" s="1011" t="s">
        <v>1442</v>
      </c>
    </row>
    <row r="990" spans="1:4" s="994" customFormat="1" ht="11.25" customHeight="1" x14ac:dyDescent="0.2">
      <c r="A990" s="1201"/>
      <c r="B990" s="1010">
        <v>18.3</v>
      </c>
      <c r="C990" s="1010">
        <v>18.3</v>
      </c>
      <c r="D990" s="1011" t="s">
        <v>2069</v>
      </c>
    </row>
    <row r="991" spans="1:4" s="994" customFormat="1" ht="11.25" customHeight="1" x14ac:dyDescent="0.2">
      <c r="A991" s="1201"/>
      <c r="B991" s="1010">
        <v>40124.049999999996</v>
      </c>
      <c r="C991" s="1010">
        <v>40124.050999999999</v>
      </c>
      <c r="D991" s="1011" t="s">
        <v>1463</v>
      </c>
    </row>
    <row r="992" spans="1:4" s="994" customFormat="1" ht="11.25" customHeight="1" x14ac:dyDescent="0.2">
      <c r="A992" s="1201"/>
      <c r="B992" s="1010">
        <v>5349</v>
      </c>
      <c r="C992" s="1010">
        <v>5349</v>
      </c>
      <c r="D992" s="1011" t="s">
        <v>2062</v>
      </c>
    </row>
    <row r="993" spans="1:4" s="994" customFormat="1" ht="11.25" customHeight="1" x14ac:dyDescent="0.2">
      <c r="A993" s="1201"/>
      <c r="B993" s="1010">
        <v>1400</v>
      </c>
      <c r="C993" s="1010">
        <v>1400</v>
      </c>
      <c r="D993" s="1011" t="s">
        <v>2063</v>
      </c>
    </row>
    <row r="994" spans="1:4" s="994" customFormat="1" ht="11.25" customHeight="1" x14ac:dyDescent="0.2">
      <c r="A994" s="1201"/>
      <c r="B994" s="1010">
        <v>579.08000000000004</v>
      </c>
      <c r="C994" s="1010">
        <v>578.88299999999992</v>
      </c>
      <c r="D994" s="1011" t="s">
        <v>3822</v>
      </c>
    </row>
    <row r="995" spans="1:4" s="994" customFormat="1" ht="11.25" customHeight="1" x14ac:dyDescent="0.2">
      <c r="A995" s="1202"/>
      <c r="B995" s="1012">
        <v>48851.259999999995</v>
      </c>
      <c r="C995" s="1012">
        <v>48851.062999999995</v>
      </c>
      <c r="D995" s="1013" t="s">
        <v>11</v>
      </c>
    </row>
    <row r="996" spans="1:4" s="994" customFormat="1" ht="11.25" customHeight="1" x14ac:dyDescent="0.2">
      <c r="A996" s="1201" t="s">
        <v>2605</v>
      </c>
      <c r="B996" s="1010">
        <v>90</v>
      </c>
      <c r="C996" s="1010">
        <v>90</v>
      </c>
      <c r="D996" s="1011" t="s">
        <v>2074</v>
      </c>
    </row>
    <row r="997" spans="1:4" s="994" customFormat="1" ht="11.25" customHeight="1" x14ac:dyDescent="0.2">
      <c r="A997" s="1201"/>
      <c r="B997" s="1010">
        <v>21608.850000000002</v>
      </c>
      <c r="C997" s="1010">
        <v>21608.851999999999</v>
      </c>
      <c r="D997" s="1011" t="s">
        <v>1463</v>
      </c>
    </row>
    <row r="998" spans="1:4" s="994" customFormat="1" ht="11.25" customHeight="1" x14ac:dyDescent="0.2">
      <c r="A998" s="1201"/>
      <c r="B998" s="1010">
        <v>4335</v>
      </c>
      <c r="C998" s="1010">
        <v>4335</v>
      </c>
      <c r="D998" s="1011" t="s">
        <v>2062</v>
      </c>
    </row>
    <row r="999" spans="1:4" s="994" customFormat="1" ht="11.25" customHeight="1" x14ac:dyDescent="0.2">
      <c r="A999" s="1201"/>
      <c r="B999" s="1010">
        <v>517</v>
      </c>
      <c r="C999" s="1010">
        <v>517</v>
      </c>
      <c r="D999" s="1011" t="s">
        <v>2063</v>
      </c>
    </row>
    <row r="1000" spans="1:4" s="994" customFormat="1" ht="11.25" customHeight="1" x14ac:dyDescent="0.2">
      <c r="A1000" s="1201"/>
      <c r="B1000" s="1010">
        <v>826.6</v>
      </c>
      <c r="C1000" s="1010">
        <v>826.6</v>
      </c>
      <c r="D1000" s="1011" t="s">
        <v>2207</v>
      </c>
    </row>
    <row r="1001" spans="1:4" s="994" customFormat="1" ht="11.25" customHeight="1" x14ac:dyDescent="0.2">
      <c r="A1001" s="1201"/>
      <c r="B1001" s="1010">
        <v>297.20999999999998</v>
      </c>
      <c r="C1001" s="1010">
        <v>297.20800000000003</v>
      </c>
      <c r="D1001" s="1011" t="s">
        <v>3822</v>
      </c>
    </row>
    <row r="1002" spans="1:4" s="994" customFormat="1" ht="11.25" customHeight="1" x14ac:dyDescent="0.2">
      <c r="A1002" s="1201"/>
      <c r="B1002" s="1010">
        <v>27674.66</v>
      </c>
      <c r="C1002" s="1010">
        <v>27674.659999999996</v>
      </c>
      <c r="D1002" s="1011" t="s">
        <v>11</v>
      </c>
    </row>
    <row r="1003" spans="1:4" s="994" customFormat="1" ht="11.25" customHeight="1" x14ac:dyDescent="0.2">
      <c r="A1003" s="1200" t="s">
        <v>2621</v>
      </c>
      <c r="B1003" s="1008">
        <v>17.27</v>
      </c>
      <c r="C1003" s="1008">
        <v>17.271999999999998</v>
      </c>
      <c r="D1003" s="1009" t="s">
        <v>1443</v>
      </c>
    </row>
    <row r="1004" spans="1:4" s="994" customFormat="1" ht="11.25" customHeight="1" x14ac:dyDescent="0.2">
      <c r="A1004" s="1201"/>
      <c r="B1004" s="1010">
        <v>515.66999999999996</v>
      </c>
      <c r="C1004" s="1010">
        <v>302.98599999999999</v>
      </c>
      <c r="D1004" s="1011" t="s">
        <v>3821</v>
      </c>
    </row>
    <row r="1005" spans="1:4" s="994" customFormat="1" ht="11.25" customHeight="1" x14ac:dyDescent="0.2">
      <c r="A1005" s="1201"/>
      <c r="B1005" s="1010">
        <v>120.77</v>
      </c>
      <c r="C1005" s="1010">
        <v>120.773</v>
      </c>
      <c r="D1005" s="1011" t="s">
        <v>1445</v>
      </c>
    </row>
    <row r="1006" spans="1:4" s="994" customFormat="1" ht="11.25" customHeight="1" x14ac:dyDescent="0.2">
      <c r="A1006" s="1201"/>
      <c r="B1006" s="1010">
        <v>162</v>
      </c>
      <c r="C1006" s="1010">
        <v>162</v>
      </c>
      <c r="D1006" s="1011" t="s">
        <v>2074</v>
      </c>
    </row>
    <row r="1007" spans="1:4" s="994" customFormat="1" ht="11.25" customHeight="1" x14ac:dyDescent="0.2">
      <c r="A1007" s="1201"/>
      <c r="B1007" s="1010">
        <v>23.9</v>
      </c>
      <c r="C1007" s="1010">
        <v>23.9</v>
      </c>
      <c r="D1007" s="1011" t="s">
        <v>2069</v>
      </c>
    </row>
    <row r="1008" spans="1:4" s="994" customFormat="1" ht="11.25" customHeight="1" x14ac:dyDescent="0.2">
      <c r="A1008" s="1201"/>
      <c r="B1008" s="1010">
        <v>17054.259999999998</v>
      </c>
      <c r="C1008" s="1010">
        <v>17054.259999999998</v>
      </c>
      <c r="D1008" s="1011" t="s">
        <v>1463</v>
      </c>
    </row>
    <row r="1009" spans="1:4" s="994" customFormat="1" ht="11.25" customHeight="1" x14ac:dyDescent="0.2">
      <c r="A1009" s="1201"/>
      <c r="B1009" s="1010">
        <v>3384</v>
      </c>
      <c r="C1009" s="1010">
        <v>3384</v>
      </c>
      <c r="D1009" s="1011" t="s">
        <v>2062</v>
      </c>
    </row>
    <row r="1010" spans="1:4" s="994" customFormat="1" ht="11.25" customHeight="1" x14ac:dyDescent="0.2">
      <c r="A1010" s="1201"/>
      <c r="B1010" s="1010">
        <v>353</v>
      </c>
      <c r="C1010" s="1010">
        <v>333.39800000000002</v>
      </c>
      <c r="D1010" s="1011" t="s">
        <v>2063</v>
      </c>
    </row>
    <row r="1011" spans="1:4" s="994" customFormat="1" ht="11.25" customHeight="1" x14ac:dyDescent="0.2">
      <c r="A1011" s="1201"/>
      <c r="B1011" s="1010">
        <v>1066.75</v>
      </c>
      <c r="C1011" s="1010">
        <v>1066.7529999999999</v>
      </c>
      <c r="D1011" s="1011" t="s">
        <v>2207</v>
      </c>
    </row>
    <row r="1012" spans="1:4" s="994" customFormat="1" ht="11.25" customHeight="1" x14ac:dyDescent="0.2">
      <c r="A1012" s="1201"/>
      <c r="B1012" s="1010">
        <v>272.88</v>
      </c>
      <c r="C1012" s="1010">
        <v>272.608</v>
      </c>
      <c r="D1012" s="1011" t="s">
        <v>3822</v>
      </c>
    </row>
    <row r="1013" spans="1:4" s="994" customFormat="1" ht="11.25" customHeight="1" x14ac:dyDescent="0.2">
      <c r="A1013" s="1202"/>
      <c r="B1013" s="1012">
        <v>22970.5</v>
      </c>
      <c r="C1013" s="1012">
        <v>22737.949999999997</v>
      </c>
      <c r="D1013" s="1013" t="s">
        <v>11</v>
      </c>
    </row>
    <row r="1014" spans="1:4" s="994" customFormat="1" ht="11.25" customHeight="1" x14ac:dyDescent="0.2">
      <c r="A1014" s="1201" t="s">
        <v>2587</v>
      </c>
      <c r="B1014" s="1010">
        <v>463.16</v>
      </c>
      <c r="C1014" s="1010">
        <v>463.161</v>
      </c>
      <c r="D1014" s="1011" t="s">
        <v>3821</v>
      </c>
    </row>
    <row r="1015" spans="1:4" s="994" customFormat="1" ht="11.25" customHeight="1" x14ac:dyDescent="0.2">
      <c r="A1015" s="1201"/>
      <c r="B1015" s="1010">
        <v>181.16</v>
      </c>
      <c r="C1015" s="1010">
        <v>181.16</v>
      </c>
      <c r="D1015" s="1011" t="s">
        <v>1445</v>
      </c>
    </row>
    <row r="1016" spans="1:4" s="994" customFormat="1" ht="11.25" customHeight="1" x14ac:dyDescent="0.2">
      <c r="A1016" s="1201"/>
      <c r="B1016" s="1010">
        <v>195</v>
      </c>
      <c r="C1016" s="1010">
        <v>195</v>
      </c>
      <c r="D1016" s="1011" t="s">
        <v>2074</v>
      </c>
    </row>
    <row r="1017" spans="1:4" s="994" customFormat="1" ht="11.25" customHeight="1" x14ac:dyDescent="0.2">
      <c r="A1017" s="1201"/>
      <c r="B1017" s="1010">
        <v>9.1999999999999993</v>
      </c>
      <c r="C1017" s="1010">
        <v>9.1999999999999993</v>
      </c>
      <c r="D1017" s="1011" t="s">
        <v>2069</v>
      </c>
    </row>
    <row r="1018" spans="1:4" s="994" customFormat="1" ht="11.25" customHeight="1" x14ac:dyDescent="0.2">
      <c r="A1018" s="1201"/>
      <c r="B1018" s="1010">
        <v>27638.81</v>
      </c>
      <c r="C1018" s="1010">
        <v>27638.806</v>
      </c>
      <c r="D1018" s="1011" t="s">
        <v>1463</v>
      </c>
    </row>
    <row r="1019" spans="1:4" s="994" customFormat="1" ht="11.25" customHeight="1" x14ac:dyDescent="0.2">
      <c r="A1019" s="1201"/>
      <c r="B1019" s="1010">
        <v>3759</v>
      </c>
      <c r="C1019" s="1010">
        <v>3759</v>
      </c>
      <c r="D1019" s="1011" t="s">
        <v>2062</v>
      </c>
    </row>
    <row r="1020" spans="1:4" s="994" customFormat="1" ht="11.25" customHeight="1" x14ac:dyDescent="0.2">
      <c r="A1020" s="1201"/>
      <c r="B1020" s="1010">
        <v>886</v>
      </c>
      <c r="C1020" s="1010">
        <v>886</v>
      </c>
      <c r="D1020" s="1011" t="s">
        <v>2063</v>
      </c>
    </row>
    <row r="1021" spans="1:4" s="994" customFormat="1" ht="11.25" customHeight="1" x14ac:dyDescent="0.2">
      <c r="A1021" s="1201"/>
      <c r="B1021" s="1010">
        <v>1030.6499999999999</v>
      </c>
      <c r="C1021" s="1010">
        <v>1030.6500000000001</v>
      </c>
      <c r="D1021" s="1011" t="s">
        <v>2207</v>
      </c>
    </row>
    <row r="1022" spans="1:4" s="994" customFormat="1" ht="11.25" customHeight="1" x14ac:dyDescent="0.2">
      <c r="A1022" s="1201"/>
      <c r="B1022" s="1010">
        <v>441.35</v>
      </c>
      <c r="C1022" s="1010">
        <v>440.70299999999997</v>
      </c>
      <c r="D1022" s="1011" t="s">
        <v>3822</v>
      </c>
    </row>
    <row r="1023" spans="1:4" s="994" customFormat="1" ht="11.25" customHeight="1" x14ac:dyDescent="0.2">
      <c r="A1023" s="1201"/>
      <c r="B1023" s="1010">
        <v>34604.33</v>
      </c>
      <c r="C1023" s="1010">
        <v>34603.680000000008</v>
      </c>
      <c r="D1023" s="1011" t="s">
        <v>11</v>
      </c>
    </row>
    <row r="1024" spans="1:4" s="994" customFormat="1" ht="11.25" customHeight="1" x14ac:dyDescent="0.2">
      <c r="A1024" s="1200" t="s">
        <v>2607</v>
      </c>
      <c r="B1024" s="1008">
        <v>17.27</v>
      </c>
      <c r="C1024" s="1008">
        <v>17.271999999999998</v>
      </c>
      <c r="D1024" s="1009" t="s">
        <v>1443</v>
      </c>
    </row>
    <row r="1025" spans="1:4" s="994" customFormat="1" ht="11.25" customHeight="1" x14ac:dyDescent="0.2">
      <c r="A1025" s="1201"/>
      <c r="B1025" s="1010">
        <v>345.03</v>
      </c>
      <c r="C1025" s="1010">
        <v>345.02800000000002</v>
      </c>
      <c r="D1025" s="1011" t="s">
        <v>3821</v>
      </c>
    </row>
    <row r="1026" spans="1:4" s="994" customFormat="1" ht="11.25" customHeight="1" x14ac:dyDescent="0.2">
      <c r="A1026" s="1201"/>
      <c r="B1026" s="1010">
        <v>70</v>
      </c>
      <c r="C1026" s="1010">
        <v>70</v>
      </c>
      <c r="D1026" s="1011" t="s">
        <v>1218</v>
      </c>
    </row>
    <row r="1027" spans="1:4" s="994" customFormat="1" ht="11.25" customHeight="1" x14ac:dyDescent="0.2">
      <c r="A1027" s="1201"/>
      <c r="B1027" s="1010">
        <v>89</v>
      </c>
      <c r="C1027" s="1010">
        <v>89</v>
      </c>
      <c r="D1027" s="1011" t="s">
        <v>2074</v>
      </c>
    </row>
    <row r="1028" spans="1:4" s="994" customFormat="1" ht="11.25" customHeight="1" x14ac:dyDescent="0.2">
      <c r="A1028" s="1201"/>
      <c r="B1028" s="1010">
        <v>27.1</v>
      </c>
      <c r="C1028" s="1010">
        <v>27.1</v>
      </c>
      <c r="D1028" s="1011" t="s">
        <v>2069</v>
      </c>
    </row>
    <row r="1029" spans="1:4" s="994" customFormat="1" ht="11.25" customHeight="1" x14ac:dyDescent="0.2">
      <c r="A1029" s="1201"/>
      <c r="B1029" s="1010">
        <v>23846</v>
      </c>
      <c r="C1029" s="1010">
        <v>23846.003000000001</v>
      </c>
      <c r="D1029" s="1011" t="s">
        <v>1463</v>
      </c>
    </row>
    <row r="1030" spans="1:4" s="994" customFormat="1" ht="11.25" customHeight="1" x14ac:dyDescent="0.2">
      <c r="A1030" s="1201"/>
      <c r="B1030" s="1010">
        <v>4146</v>
      </c>
      <c r="C1030" s="1010">
        <v>4146</v>
      </c>
      <c r="D1030" s="1011" t="s">
        <v>2062</v>
      </c>
    </row>
    <row r="1031" spans="1:4" s="994" customFormat="1" ht="11.25" customHeight="1" x14ac:dyDescent="0.2">
      <c r="A1031" s="1201"/>
      <c r="B1031" s="1010">
        <v>1573</v>
      </c>
      <c r="C1031" s="1010">
        <v>1573</v>
      </c>
      <c r="D1031" s="1011" t="s">
        <v>2063</v>
      </c>
    </row>
    <row r="1032" spans="1:4" s="994" customFormat="1" ht="11.25" customHeight="1" x14ac:dyDescent="0.2">
      <c r="A1032" s="1201"/>
      <c r="B1032" s="1010">
        <v>890.40000000000009</v>
      </c>
      <c r="C1032" s="1010">
        <v>890.39400000000001</v>
      </c>
      <c r="D1032" s="1011" t="s">
        <v>2207</v>
      </c>
    </row>
    <row r="1033" spans="1:4" s="994" customFormat="1" ht="21" x14ac:dyDescent="0.2">
      <c r="A1033" s="1201"/>
      <c r="B1033" s="1010">
        <v>517</v>
      </c>
      <c r="C1033" s="1010">
        <v>517</v>
      </c>
      <c r="D1033" s="1011" t="s">
        <v>2064</v>
      </c>
    </row>
    <row r="1034" spans="1:4" s="994" customFormat="1" ht="11.25" customHeight="1" x14ac:dyDescent="0.2">
      <c r="A1034" s="1201"/>
      <c r="B1034" s="1010">
        <v>386.17</v>
      </c>
      <c r="C1034" s="1010">
        <v>385.91</v>
      </c>
      <c r="D1034" s="1011" t="s">
        <v>3822</v>
      </c>
    </row>
    <row r="1035" spans="1:4" s="994" customFormat="1" ht="11.25" customHeight="1" x14ac:dyDescent="0.2">
      <c r="A1035" s="1202"/>
      <c r="B1035" s="1012">
        <v>31906.97</v>
      </c>
      <c r="C1035" s="1012">
        <v>31906.707000000002</v>
      </c>
      <c r="D1035" s="1013" t="s">
        <v>11</v>
      </c>
    </row>
    <row r="1036" spans="1:4" s="994" customFormat="1" ht="11.25" customHeight="1" x14ac:dyDescent="0.2">
      <c r="A1036" s="1201" t="s">
        <v>2627</v>
      </c>
      <c r="B1036" s="1010">
        <v>30.23</v>
      </c>
      <c r="C1036" s="1010">
        <v>30.225999999999999</v>
      </c>
      <c r="D1036" s="1011" t="s">
        <v>1443</v>
      </c>
    </row>
    <row r="1037" spans="1:4" s="994" customFormat="1" ht="11.25" customHeight="1" x14ac:dyDescent="0.2">
      <c r="A1037" s="1201"/>
      <c r="B1037" s="1010">
        <v>200</v>
      </c>
      <c r="C1037" s="1010">
        <v>200</v>
      </c>
      <c r="D1037" s="1011" t="s">
        <v>2157</v>
      </c>
    </row>
    <row r="1038" spans="1:4" s="994" customFormat="1" ht="11.25" customHeight="1" x14ac:dyDescent="0.2">
      <c r="A1038" s="1201"/>
      <c r="B1038" s="1010">
        <v>495.04</v>
      </c>
      <c r="C1038" s="1010">
        <v>495.04</v>
      </c>
      <c r="D1038" s="1011" t="s">
        <v>3821</v>
      </c>
    </row>
    <row r="1039" spans="1:4" s="994" customFormat="1" ht="11.25" customHeight="1" x14ac:dyDescent="0.2">
      <c r="A1039" s="1201"/>
      <c r="B1039" s="1010">
        <v>150.97</v>
      </c>
      <c r="C1039" s="1010">
        <v>150.96600000000001</v>
      </c>
      <c r="D1039" s="1011" t="s">
        <v>1445</v>
      </c>
    </row>
    <row r="1040" spans="1:4" s="994" customFormat="1" ht="11.25" customHeight="1" x14ac:dyDescent="0.2">
      <c r="A1040" s="1201"/>
      <c r="B1040" s="1010">
        <v>70</v>
      </c>
      <c r="C1040" s="1010">
        <v>70</v>
      </c>
      <c r="D1040" s="1011" t="s">
        <v>1218</v>
      </c>
    </row>
    <row r="1041" spans="1:4" s="994" customFormat="1" ht="11.25" customHeight="1" x14ac:dyDescent="0.2">
      <c r="A1041" s="1201"/>
      <c r="B1041" s="1010">
        <v>368</v>
      </c>
      <c r="C1041" s="1010">
        <v>368</v>
      </c>
      <c r="D1041" s="1011" t="s">
        <v>2074</v>
      </c>
    </row>
    <row r="1042" spans="1:4" s="994" customFormat="1" ht="11.25" customHeight="1" x14ac:dyDescent="0.2">
      <c r="A1042" s="1201"/>
      <c r="B1042" s="1010">
        <v>28.3</v>
      </c>
      <c r="C1042" s="1010">
        <v>28.3</v>
      </c>
      <c r="D1042" s="1011" t="s">
        <v>2069</v>
      </c>
    </row>
    <row r="1043" spans="1:4" s="994" customFormat="1" ht="11.25" customHeight="1" x14ac:dyDescent="0.2">
      <c r="A1043" s="1201"/>
      <c r="B1043" s="1010">
        <v>52105.66</v>
      </c>
      <c r="C1043" s="1010">
        <v>52105.657999999996</v>
      </c>
      <c r="D1043" s="1011" t="s">
        <v>1463</v>
      </c>
    </row>
    <row r="1044" spans="1:4" s="994" customFormat="1" ht="11.25" customHeight="1" x14ac:dyDescent="0.2">
      <c r="A1044" s="1201"/>
      <c r="B1044" s="1010">
        <v>7841</v>
      </c>
      <c r="C1044" s="1010">
        <v>7841</v>
      </c>
      <c r="D1044" s="1011" t="s">
        <v>2062</v>
      </c>
    </row>
    <row r="1045" spans="1:4" s="994" customFormat="1" ht="11.25" customHeight="1" x14ac:dyDescent="0.2">
      <c r="A1045" s="1201"/>
      <c r="B1045" s="1010">
        <v>2738</v>
      </c>
      <c r="C1045" s="1010">
        <v>2727.5529299999998</v>
      </c>
      <c r="D1045" s="1011" t="s">
        <v>2063</v>
      </c>
    </row>
    <row r="1046" spans="1:4" s="994" customFormat="1" ht="11.25" customHeight="1" x14ac:dyDescent="0.2">
      <c r="A1046" s="1201"/>
      <c r="B1046" s="1010">
        <v>2497.0700000000002</v>
      </c>
      <c r="C1046" s="1010">
        <v>2497.0649999999996</v>
      </c>
      <c r="D1046" s="1011" t="s">
        <v>2207</v>
      </c>
    </row>
    <row r="1047" spans="1:4" s="994" customFormat="1" ht="11.25" customHeight="1" x14ac:dyDescent="0.2">
      <c r="A1047" s="1201"/>
      <c r="B1047" s="1010">
        <v>253.3</v>
      </c>
      <c r="C1047" s="1010">
        <v>159.59347000000002</v>
      </c>
      <c r="D1047" s="1011" t="s">
        <v>2065</v>
      </c>
    </row>
    <row r="1048" spans="1:4" s="994" customFormat="1" ht="11.25" customHeight="1" x14ac:dyDescent="0.2">
      <c r="A1048" s="1201"/>
      <c r="B1048" s="1010">
        <v>3850.15</v>
      </c>
      <c r="C1048" s="1010">
        <v>3850.1495299999997</v>
      </c>
      <c r="D1048" s="1011" t="s">
        <v>3872</v>
      </c>
    </row>
    <row r="1049" spans="1:4" s="994" customFormat="1" ht="11.25" customHeight="1" x14ac:dyDescent="0.2">
      <c r="A1049" s="1201"/>
      <c r="B1049" s="1010">
        <v>773.61</v>
      </c>
      <c r="C1049" s="1010">
        <v>773.06231000000002</v>
      </c>
      <c r="D1049" s="1011" t="s">
        <v>3822</v>
      </c>
    </row>
    <row r="1050" spans="1:4" s="994" customFormat="1" ht="11.25" customHeight="1" x14ac:dyDescent="0.2">
      <c r="A1050" s="1201"/>
      <c r="B1050" s="1010">
        <v>71401.33</v>
      </c>
      <c r="C1050" s="1010">
        <v>71296.613239999991</v>
      </c>
      <c r="D1050" s="1011" t="s">
        <v>11</v>
      </c>
    </row>
    <row r="1051" spans="1:4" s="994" customFormat="1" ht="11.25" customHeight="1" x14ac:dyDescent="0.2">
      <c r="A1051" s="1200" t="s">
        <v>2589</v>
      </c>
      <c r="B1051" s="1008">
        <v>2211.4400000000005</v>
      </c>
      <c r="C1051" s="1008">
        <v>2211.4345900000008</v>
      </c>
      <c r="D1051" s="1009" t="s">
        <v>2208</v>
      </c>
    </row>
    <row r="1052" spans="1:4" s="994" customFormat="1" ht="11.25" customHeight="1" x14ac:dyDescent="0.2">
      <c r="A1052" s="1201"/>
      <c r="B1052" s="1010">
        <v>1500</v>
      </c>
      <c r="C1052" s="1010">
        <v>1500</v>
      </c>
      <c r="D1052" s="1011" t="s">
        <v>1384</v>
      </c>
    </row>
    <row r="1053" spans="1:4" s="994" customFormat="1" ht="11.25" customHeight="1" x14ac:dyDescent="0.2">
      <c r="A1053" s="1201"/>
      <c r="B1053" s="1010">
        <v>5016.8500000000004</v>
      </c>
      <c r="C1053" s="1010">
        <v>5016.8441299999995</v>
      </c>
      <c r="D1053" s="1011" t="s">
        <v>3873</v>
      </c>
    </row>
    <row r="1054" spans="1:4" s="994" customFormat="1" ht="11.25" customHeight="1" x14ac:dyDescent="0.2">
      <c r="A1054" s="1201"/>
      <c r="B1054" s="1010">
        <v>30</v>
      </c>
      <c r="C1054" s="1010">
        <v>30.003</v>
      </c>
      <c r="D1054" s="1011" t="s">
        <v>3821</v>
      </c>
    </row>
    <row r="1055" spans="1:4" s="994" customFormat="1" ht="11.25" customHeight="1" x14ac:dyDescent="0.2">
      <c r="A1055" s="1201"/>
      <c r="B1055" s="1010">
        <v>211.2</v>
      </c>
      <c r="C1055" s="1010">
        <v>211.203</v>
      </c>
      <c r="D1055" s="1011" t="s">
        <v>1445</v>
      </c>
    </row>
    <row r="1056" spans="1:4" s="994" customFormat="1" ht="11.25" customHeight="1" x14ac:dyDescent="0.2">
      <c r="A1056" s="1201"/>
      <c r="B1056" s="1010">
        <v>317</v>
      </c>
      <c r="C1056" s="1010">
        <v>317</v>
      </c>
      <c r="D1056" s="1011" t="s">
        <v>1218</v>
      </c>
    </row>
    <row r="1057" spans="1:4" s="994" customFormat="1" ht="11.25" customHeight="1" x14ac:dyDescent="0.2">
      <c r="A1057" s="1201"/>
      <c r="B1057" s="1010">
        <v>1022.5</v>
      </c>
      <c r="C1057" s="1010">
        <v>1022.5</v>
      </c>
      <c r="D1057" s="1011" t="s">
        <v>2074</v>
      </c>
    </row>
    <row r="1058" spans="1:4" s="994" customFormat="1" ht="11.25" customHeight="1" x14ac:dyDescent="0.2">
      <c r="A1058" s="1201"/>
      <c r="B1058" s="1010">
        <v>32984.629999999997</v>
      </c>
      <c r="C1058" s="1010">
        <v>32984.627999999997</v>
      </c>
      <c r="D1058" s="1011" t="s">
        <v>1463</v>
      </c>
    </row>
    <row r="1059" spans="1:4" s="994" customFormat="1" ht="11.25" customHeight="1" x14ac:dyDescent="0.2">
      <c r="A1059" s="1201"/>
      <c r="B1059" s="1010">
        <v>4155</v>
      </c>
      <c r="C1059" s="1010">
        <v>4155</v>
      </c>
      <c r="D1059" s="1011" t="s">
        <v>2062</v>
      </c>
    </row>
    <row r="1060" spans="1:4" s="994" customFormat="1" ht="11.25" customHeight="1" x14ac:dyDescent="0.2">
      <c r="A1060" s="1201"/>
      <c r="B1060" s="1010">
        <v>926</v>
      </c>
      <c r="C1060" s="1010">
        <v>926</v>
      </c>
      <c r="D1060" s="1011" t="s">
        <v>2063</v>
      </c>
    </row>
    <row r="1061" spans="1:4" s="994" customFormat="1" ht="11.25" customHeight="1" x14ac:dyDescent="0.2">
      <c r="A1061" s="1201"/>
      <c r="B1061" s="1010">
        <v>1900</v>
      </c>
      <c r="C1061" s="1010">
        <v>1900</v>
      </c>
      <c r="D1061" s="1011" t="s">
        <v>1172</v>
      </c>
    </row>
    <row r="1062" spans="1:4" s="994" customFormat="1" ht="11.25" customHeight="1" x14ac:dyDescent="0.2">
      <c r="A1062" s="1201"/>
      <c r="B1062" s="1010">
        <v>1147.8499999999999</v>
      </c>
      <c r="C1062" s="1010">
        <v>1147.8420000000001</v>
      </c>
      <c r="D1062" s="1011" t="s">
        <v>2207</v>
      </c>
    </row>
    <row r="1063" spans="1:4" s="994" customFormat="1" ht="11.25" customHeight="1" x14ac:dyDescent="0.2">
      <c r="A1063" s="1201"/>
      <c r="B1063" s="1010">
        <v>1400</v>
      </c>
      <c r="C1063" s="1010">
        <v>0</v>
      </c>
      <c r="D1063" s="1011" t="s">
        <v>3874</v>
      </c>
    </row>
    <row r="1064" spans="1:4" s="994" customFormat="1" ht="11.25" customHeight="1" x14ac:dyDescent="0.2">
      <c r="A1064" s="1201"/>
      <c r="B1064" s="1010">
        <v>3484.58</v>
      </c>
      <c r="C1064" s="1010">
        <v>3484.578</v>
      </c>
      <c r="D1064" s="1011" t="s">
        <v>3875</v>
      </c>
    </row>
    <row r="1065" spans="1:4" s="994" customFormat="1" ht="11.25" customHeight="1" x14ac:dyDescent="0.2">
      <c r="A1065" s="1201"/>
      <c r="B1065" s="1010">
        <v>28300.28</v>
      </c>
      <c r="C1065" s="1010">
        <v>28300.27968</v>
      </c>
      <c r="D1065" s="1011" t="s">
        <v>3876</v>
      </c>
    </row>
    <row r="1066" spans="1:4" s="994" customFormat="1" ht="11.25" customHeight="1" x14ac:dyDescent="0.2">
      <c r="A1066" s="1201"/>
      <c r="B1066" s="1010">
        <v>507.27</v>
      </c>
      <c r="C1066" s="1010">
        <v>507.27300000000002</v>
      </c>
      <c r="D1066" s="1011" t="s">
        <v>3822</v>
      </c>
    </row>
    <row r="1067" spans="1:4" s="994" customFormat="1" ht="11.25" customHeight="1" x14ac:dyDescent="0.2">
      <c r="A1067" s="1202"/>
      <c r="B1067" s="1012">
        <v>85114.6</v>
      </c>
      <c r="C1067" s="1012">
        <v>83714.585399999996</v>
      </c>
      <c r="D1067" s="1013" t="s">
        <v>11</v>
      </c>
    </row>
    <row r="1068" spans="1:4" s="994" customFormat="1" ht="11.25" customHeight="1" x14ac:dyDescent="0.2">
      <c r="A1068" s="1201" t="s">
        <v>3877</v>
      </c>
      <c r="B1068" s="1010">
        <v>79.5</v>
      </c>
      <c r="C1068" s="1010">
        <v>79.5</v>
      </c>
      <c r="D1068" s="1011" t="s">
        <v>2071</v>
      </c>
    </row>
    <row r="1069" spans="1:4" s="994" customFormat="1" ht="11.25" customHeight="1" x14ac:dyDescent="0.2">
      <c r="A1069" s="1201"/>
      <c r="B1069" s="1010">
        <v>43.18</v>
      </c>
      <c r="C1069" s="1010">
        <v>43.18</v>
      </c>
      <c r="D1069" s="1011" t="s">
        <v>1443</v>
      </c>
    </row>
    <row r="1070" spans="1:4" s="994" customFormat="1" ht="11.25" customHeight="1" x14ac:dyDescent="0.2">
      <c r="A1070" s="1201"/>
      <c r="B1070" s="1010">
        <v>45</v>
      </c>
      <c r="C1070" s="1010">
        <v>45</v>
      </c>
      <c r="D1070" s="1011" t="s">
        <v>2380</v>
      </c>
    </row>
    <row r="1071" spans="1:4" s="994" customFormat="1" ht="11.25" customHeight="1" x14ac:dyDescent="0.2">
      <c r="A1071" s="1201"/>
      <c r="B1071" s="1010">
        <v>193.82</v>
      </c>
      <c r="C1071" s="1010">
        <v>184.88900000000001</v>
      </c>
      <c r="D1071" s="1011" t="s">
        <v>3821</v>
      </c>
    </row>
    <row r="1072" spans="1:4" s="994" customFormat="1" ht="11.25" customHeight="1" x14ac:dyDescent="0.2">
      <c r="A1072" s="1201"/>
      <c r="B1072" s="1010">
        <v>30</v>
      </c>
      <c r="C1072" s="1010">
        <v>30</v>
      </c>
      <c r="D1072" s="1011" t="s">
        <v>2067</v>
      </c>
    </row>
    <row r="1073" spans="1:4" s="994" customFormat="1" ht="11.25" customHeight="1" x14ac:dyDescent="0.2">
      <c r="A1073" s="1201"/>
      <c r="B1073" s="1010">
        <v>177.7</v>
      </c>
      <c r="C1073" s="1010">
        <v>177.69956999999999</v>
      </c>
      <c r="D1073" s="1011" t="s">
        <v>2069</v>
      </c>
    </row>
    <row r="1074" spans="1:4" s="994" customFormat="1" ht="11.25" customHeight="1" x14ac:dyDescent="0.2">
      <c r="A1074" s="1201"/>
      <c r="B1074" s="1010">
        <v>33869.17</v>
      </c>
      <c r="C1074" s="1010">
        <v>33869.167000000001</v>
      </c>
      <c r="D1074" s="1011" t="s">
        <v>1463</v>
      </c>
    </row>
    <row r="1075" spans="1:4" s="994" customFormat="1" ht="11.25" customHeight="1" x14ac:dyDescent="0.2">
      <c r="A1075" s="1201"/>
      <c r="B1075" s="1010">
        <v>4354</v>
      </c>
      <c r="C1075" s="1010">
        <v>4354</v>
      </c>
      <c r="D1075" s="1011" t="s">
        <v>2062</v>
      </c>
    </row>
    <row r="1076" spans="1:4" s="994" customFormat="1" ht="11.25" customHeight="1" x14ac:dyDescent="0.2">
      <c r="A1076" s="1201"/>
      <c r="B1076" s="1010">
        <v>1170</v>
      </c>
      <c r="C1076" s="1010">
        <v>1151.5318</v>
      </c>
      <c r="D1076" s="1011" t="s">
        <v>2063</v>
      </c>
    </row>
    <row r="1077" spans="1:4" s="994" customFormat="1" ht="11.25" customHeight="1" x14ac:dyDescent="0.2">
      <c r="A1077" s="1201"/>
      <c r="B1077" s="1010">
        <v>860</v>
      </c>
      <c r="C1077" s="1010">
        <v>860</v>
      </c>
      <c r="D1077" s="1011" t="s">
        <v>1172</v>
      </c>
    </row>
    <row r="1078" spans="1:4" s="994" customFormat="1" ht="11.25" customHeight="1" x14ac:dyDescent="0.2">
      <c r="A1078" s="1201"/>
      <c r="B1078" s="1010">
        <v>1441.2</v>
      </c>
      <c r="C1078" s="1010">
        <v>1441.1960000000001</v>
      </c>
      <c r="D1078" s="1011" t="s">
        <v>2207</v>
      </c>
    </row>
    <row r="1079" spans="1:4" s="994" customFormat="1" ht="11.25" customHeight="1" x14ac:dyDescent="0.2">
      <c r="A1079" s="1201"/>
      <c r="B1079" s="1010">
        <v>200</v>
      </c>
      <c r="C1079" s="1010">
        <v>200</v>
      </c>
      <c r="D1079" s="1011" t="s">
        <v>2075</v>
      </c>
    </row>
    <row r="1080" spans="1:4" s="994" customFormat="1" ht="11.25" customHeight="1" x14ac:dyDescent="0.2">
      <c r="A1080" s="1201"/>
      <c r="B1080" s="1010">
        <v>277.8</v>
      </c>
      <c r="C1080" s="1010">
        <v>277.58600000000001</v>
      </c>
      <c r="D1080" s="1011" t="s">
        <v>2065</v>
      </c>
    </row>
    <row r="1081" spans="1:4" s="994" customFormat="1" ht="11.25" customHeight="1" x14ac:dyDescent="0.2">
      <c r="A1081" s="1201"/>
      <c r="B1081" s="1010">
        <v>391.52</v>
      </c>
      <c r="C1081" s="1010">
        <v>390.94399999999996</v>
      </c>
      <c r="D1081" s="1011" t="s">
        <v>3822</v>
      </c>
    </row>
    <row r="1082" spans="1:4" s="994" customFormat="1" ht="11.25" customHeight="1" x14ac:dyDescent="0.2">
      <c r="A1082" s="1201"/>
      <c r="B1082" s="1010">
        <v>43132.889999999992</v>
      </c>
      <c r="C1082" s="1010">
        <v>43104.693370000001</v>
      </c>
      <c r="D1082" s="1011" t="s">
        <v>11</v>
      </c>
    </row>
    <row r="1083" spans="1:4" s="994" customFormat="1" ht="11.25" customHeight="1" x14ac:dyDescent="0.2">
      <c r="A1083" s="1200" t="s">
        <v>2665</v>
      </c>
      <c r="B1083" s="1008">
        <v>2319.69</v>
      </c>
      <c r="C1083" s="1008">
        <v>2319.6849999999999</v>
      </c>
      <c r="D1083" s="1009" t="s">
        <v>3821</v>
      </c>
    </row>
    <row r="1084" spans="1:4" s="994" customFormat="1" ht="11.25" customHeight="1" x14ac:dyDescent="0.2">
      <c r="A1084" s="1201"/>
      <c r="B1084" s="1010">
        <v>60326.759999999995</v>
      </c>
      <c r="C1084" s="1010">
        <v>60326.758999999998</v>
      </c>
      <c r="D1084" s="1011" t="s">
        <v>1463</v>
      </c>
    </row>
    <row r="1085" spans="1:4" s="994" customFormat="1" ht="11.25" customHeight="1" x14ac:dyDescent="0.2">
      <c r="A1085" s="1201"/>
      <c r="B1085" s="1010">
        <v>12317</v>
      </c>
      <c r="C1085" s="1010">
        <v>12317</v>
      </c>
      <c r="D1085" s="1011" t="s">
        <v>2062</v>
      </c>
    </row>
    <row r="1086" spans="1:4" s="994" customFormat="1" ht="11.25" customHeight="1" x14ac:dyDescent="0.2">
      <c r="A1086" s="1201"/>
      <c r="B1086" s="1010">
        <v>1460</v>
      </c>
      <c r="C1086" s="1010">
        <v>1460</v>
      </c>
      <c r="D1086" s="1011" t="s">
        <v>2063</v>
      </c>
    </row>
    <row r="1087" spans="1:4" s="994" customFormat="1" ht="11.25" customHeight="1" x14ac:dyDescent="0.2">
      <c r="A1087" s="1201"/>
      <c r="B1087" s="1010">
        <v>2500</v>
      </c>
      <c r="C1087" s="1010">
        <v>2500</v>
      </c>
      <c r="D1087" s="1011" t="s">
        <v>3878</v>
      </c>
    </row>
    <row r="1088" spans="1:4" s="994" customFormat="1" ht="11.25" customHeight="1" x14ac:dyDescent="0.2">
      <c r="A1088" s="1201"/>
      <c r="B1088" s="1010">
        <v>903.14</v>
      </c>
      <c r="C1088" s="1010">
        <v>903.14300000000003</v>
      </c>
      <c r="D1088" s="1011" t="s">
        <v>2207</v>
      </c>
    </row>
    <row r="1089" spans="1:4" s="994" customFormat="1" ht="11.25" customHeight="1" x14ac:dyDescent="0.2">
      <c r="A1089" s="1201"/>
      <c r="B1089" s="1010">
        <v>541.79999999999995</v>
      </c>
      <c r="C1089" s="1010">
        <v>541.79399999999998</v>
      </c>
      <c r="D1089" s="1011" t="s">
        <v>3822</v>
      </c>
    </row>
    <row r="1090" spans="1:4" s="994" customFormat="1" ht="11.25" customHeight="1" x14ac:dyDescent="0.2">
      <c r="A1090" s="1202"/>
      <c r="B1090" s="1012">
        <v>80368.39</v>
      </c>
      <c r="C1090" s="1012">
        <v>80368.380999999979</v>
      </c>
      <c r="D1090" s="1013" t="s">
        <v>11</v>
      </c>
    </row>
    <row r="1091" spans="1:4" s="994" customFormat="1" ht="11.25" customHeight="1" x14ac:dyDescent="0.2">
      <c r="A1091" s="1201" t="s">
        <v>2687</v>
      </c>
      <c r="B1091" s="1010">
        <v>1000</v>
      </c>
      <c r="C1091" s="1010">
        <v>1000</v>
      </c>
      <c r="D1091" s="1011" t="s">
        <v>1384</v>
      </c>
    </row>
    <row r="1092" spans="1:4" s="994" customFormat="1" ht="11.25" customHeight="1" x14ac:dyDescent="0.2">
      <c r="A1092" s="1201"/>
      <c r="B1092" s="1010">
        <v>362.72</v>
      </c>
      <c r="C1092" s="1010">
        <v>362.72199999999998</v>
      </c>
      <c r="D1092" s="1011" t="s">
        <v>3821</v>
      </c>
    </row>
    <row r="1093" spans="1:4" s="994" customFormat="1" ht="11.25" customHeight="1" x14ac:dyDescent="0.2">
      <c r="A1093" s="1201"/>
      <c r="B1093" s="1010">
        <v>181.16</v>
      </c>
      <c r="C1093" s="1010">
        <v>181.16</v>
      </c>
      <c r="D1093" s="1011" t="s">
        <v>1445</v>
      </c>
    </row>
    <row r="1094" spans="1:4" s="994" customFormat="1" ht="11.25" customHeight="1" x14ac:dyDescent="0.2">
      <c r="A1094" s="1201"/>
      <c r="B1094" s="1010">
        <v>2.2000000000000002</v>
      </c>
      <c r="C1094" s="1010">
        <v>2.2000000000000002</v>
      </c>
      <c r="D1094" s="1011" t="s">
        <v>2069</v>
      </c>
    </row>
    <row r="1095" spans="1:4" s="994" customFormat="1" ht="11.25" customHeight="1" x14ac:dyDescent="0.2">
      <c r="A1095" s="1201"/>
      <c r="B1095" s="1010">
        <v>25444.85</v>
      </c>
      <c r="C1095" s="1010">
        <v>25444.841</v>
      </c>
      <c r="D1095" s="1011" t="s">
        <v>1463</v>
      </c>
    </row>
    <row r="1096" spans="1:4" s="994" customFormat="1" ht="11.25" customHeight="1" x14ac:dyDescent="0.2">
      <c r="A1096" s="1201"/>
      <c r="B1096" s="1010">
        <v>5184</v>
      </c>
      <c r="C1096" s="1010">
        <v>5184</v>
      </c>
      <c r="D1096" s="1011" t="s">
        <v>2062</v>
      </c>
    </row>
    <row r="1097" spans="1:4" s="994" customFormat="1" ht="11.25" customHeight="1" x14ac:dyDescent="0.2">
      <c r="A1097" s="1201"/>
      <c r="B1097" s="1010">
        <v>1024</v>
      </c>
      <c r="C1097" s="1010">
        <v>1024</v>
      </c>
      <c r="D1097" s="1011" t="s">
        <v>2063</v>
      </c>
    </row>
    <row r="1098" spans="1:4" s="994" customFormat="1" ht="11.25" customHeight="1" x14ac:dyDescent="0.2">
      <c r="A1098" s="1201"/>
      <c r="B1098" s="1010">
        <v>280.36</v>
      </c>
      <c r="C1098" s="1010">
        <v>280.35599999999999</v>
      </c>
      <c r="D1098" s="1011" t="s">
        <v>3822</v>
      </c>
    </row>
    <row r="1099" spans="1:4" s="994" customFormat="1" ht="11.25" customHeight="1" x14ac:dyDescent="0.2">
      <c r="A1099" s="1201"/>
      <c r="B1099" s="1010">
        <v>33479.29</v>
      </c>
      <c r="C1099" s="1010">
        <v>33479.278999999995</v>
      </c>
      <c r="D1099" s="1011" t="s">
        <v>11</v>
      </c>
    </row>
    <row r="1100" spans="1:4" s="994" customFormat="1" ht="11.25" customHeight="1" x14ac:dyDescent="0.2">
      <c r="A1100" s="1200" t="s">
        <v>2649</v>
      </c>
      <c r="B1100" s="1008">
        <v>350</v>
      </c>
      <c r="C1100" s="1008">
        <v>350</v>
      </c>
      <c r="D1100" s="1009" t="s">
        <v>1174</v>
      </c>
    </row>
    <row r="1101" spans="1:4" s="994" customFormat="1" ht="11.25" customHeight="1" x14ac:dyDescent="0.2">
      <c r="A1101" s="1201"/>
      <c r="B1101" s="1010">
        <v>1500</v>
      </c>
      <c r="C1101" s="1010">
        <v>1500</v>
      </c>
      <c r="D1101" s="1011" t="s">
        <v>1384</v>
      </c>
    </row>
    <row r="1102" spans="1:4" s="994" customFormat="1" ht="11.25" customHeight="1" x14ac:dyDescent="0.2">
      <c r="A1102" s="1201"/>
      <c r="B1102" s="1010">
        <v>716.5</v>
      </c>
      <c r="C1102" s="1010">
        <v>716.5</v>
      </c>
      <c r="D1102" s="1011" t="s">
        <v>2074</v>
      </c>
    </row>
    <row r="1103" spans="1:4" s="994" customFormat="1" ht="21" x14ac:dyDescent="0.2">
      <c r="A1103" s="1201"/>
      <c r="B1103" s="1010">
        <v>98.49</v>
      </c>
      <c r="C1103" s="1010">
        <v>98.491</v>
      </c>
      <c r="D1103" s="1011" t="s">
        <v>1442</v>
      </c>
    </row>
    <row r="1104" spans="1:4" s="994" customFormat="1" ht="11.25" customHeight="1" x14ac:dyDescent="0.2">
      <c r="A1104" s="1201"/>
      <c r="B1104" s="1010">
        <v>40120.379999999997</v>
      </c>
      <c r="C1104" s="1010">
        <v>40120.381000000001</v>
      </c>
      <c r="D1104" s="1011" t="s">
        <v>1463</v>
      </c>
    </row>
    <row r="1105" spans="1:4" s="994" customFormat="1" ht="11.25" customHeight="1" x14ac:dyDescent="0.2">
      <c r="A1105" s="1201"/>
      <c r="B1105" s="1010">
        <v>6946</v>
      </c>
      <c r="C1105" s="1010">
        <v>6946</v>
      </c>
      <c r="D1105" s="1011" t="s">
        <v>2062</v>
      </c>
    </row>
    <row r="1106" spans="1:4" s="994" customFormat="1" ht="11.25" customHeight="1" x14ac:dyDescent="0.2">
      <c r="A1106" s="1201"/>
      <c r="B1106" s="1010">
        <v>334</v>
      </c>
      <c r="C1106" s="1010">
        <v>334</v>
      </c>
      <c r="D1106" s="1011" t="s">
        <v>2063</v>
      </c>
    </row>
    <row r="1107" spans="1:4" s="994" customFormat="1" ht="11.25" customHeight="1" x14ac:dyDescent="0.2">
      <c r="A1107" s="1201"/>
      <c r="B1107" s="1010">
        <v>566.16999999999996</v>
      </c>
      <c r="C1107" s="1010">
        <v>566.16499999999996</v>
      </c>
      <c r="D1107" s="1011" t="s">
        <v>3822</v>
      </c>
    </row>
    <row r="1108" spans="1:4" s="994" customFormat="1" ht="11.25" customHeight="1" x14ac:dyDescent="0.2">
      <c r="A1108" s="1202"/>
      <c r="B1108" s="1012">
        <v>50631.539999999994</v>
      </c>
      <c r="C1108" s="1012">
        <v>50631.537000000004</v>
      </c>
      <c r="D1108" s="1013" t="s">
        <v>11</v>
      </c>
    </row>
    <row r="1109" spans="1:4" s="994" customFormat="1" ht="11.25" customHeight="1" x14ac:dyDescent="0.2">
      <c r="A1109" s="1201" t="s">
        <v>2685</v>
      </c>
      <c r="B1109" s="1010">
        <v>20.5</v>
      </c>
      <c r="C1109" s="1010">
        <v>20.5</v>
      </c>
      <c r="D1109" s="1011" t="s">
        <v>2076</v>
      </c>
    </row>
    <row r="1110" spans="1:4" s="994" customFormat="1" ht="11.25" customHeight="1" x14ac:dyDescent="0.2">
      <c r="A1110" s="1201"/>
      <c r="B1110" s="1010">
        <v>219.63</v>
      </c>
      <c r="C1110" s="1010">
        <v>219.625</v>
      </c>
      <c r="D1110" s="1011" t="s">
        <v>1445</v>
      </c>
    </row>
    <row r="1111" spans="1:4" s="994" customFormat="1" ht="11.25" customHeight="1" x14ac:dyDescent="0.2">
      <c r="A1111" s="1201"/>
      <c r="B1111" s="1010">
        <v>455</v>
      </c>
      <c r="C1111" s="1010">
        <v>455</v>
      </c>
      <c r="D1111" s="1011" t="s">
        <v>2074</v>
      </c>
    </row>
    <row r="1112" spans="1:4" s="994" customFormat="1" ht="11.25" customHeight="1" x14ac:dyDescent="0.2">
      <c r="A1112" s="1201"/>
      <c r="B1112" s="1010">
        <v>35495.369999999995</v>
      </c>
      <c r="C1112" s="1010">
        <v>35495.362999999998</v>
      </c>
      <c r="D1112" s="1011" t="s">
        <v>1463</v>
      </c>
    </row>
    <row r="1113" spans="1:4" s="994" customFormat="1" ht="11.25" customHeight="1" x14ac:dyDescent="0.2">
      <c r="A1113" s="1201"/>
      <c r="B1113" s="1010">
        <v>8889</v>
      </c>
      <c r="C1113" s="1010">
        <v>8889</v>
      </c>
      <c r="D1113" s="1011" t="s">
        <v>2062</v>
      </c>
    </row>
    <row r="1114" spans="1:4" s="994" customFormat="1" ht="11.25" customHeight="1" x14ac:dyDescent="0.2">
      <c r="A1114" s="1201"/>
      <c r="B1114" s="1010">
        <v>2210</v>
      </c>
      <c r="C1114" s="1010">
        <v>2210</v>
      </c>
      <c r="D1114" s="1011" t="s">
        <v>2063</v>
      </c>
    </row>
    <row r="1115" spans="1:4" s="994" customFormat="1" ht="11.25" customHeight="1" x14ac:dyDescent="0.2">
      <c r="A1115" s="1201"/>
      <c r="B1115" s="1010">
        <v>1665.6899999999998</v>
      </c>
      <c r="C1115" s="1010">
        <v>1665.692</v>
      </c>
      <c r="D1115" s="1011" t="s">
        <v>2207</v>
      </c>
    </row>
    <row r="1116" spans="1:4" s="994" customFormat="1" ht="21" x14ac:dyDescent="0.2">
      <c r="A1116" s="1201"/>
      <c r="B1116" s="1010">
        <v>3233</v>
      </c>
      <c r="C1116" s="1010">
        <v>3233</v>
      </c>
      <c r="D1116" s="1011" t="s">
        <v>2064</v>
      </c>
    </row>
    <row r="1117" spans="1:4" s="994" customFormat="1" ht="11.25" customHeight="1" x14ac:dyDescent="0.2">
      <c r="A1117" s="1201"/>
      <c r="B1117" s="1010">
        <v>7.95</v>
      </c>
      <c r="C1117" s="1010">
        <v>7.95</v>
      </c>
      <c r="D1117" s="1011" t="s">
        <v>2075</v>
      </c>
    </row>
    <row r="1118" spans="1:4" s="994" customFormat="1" ht="11.25" customHeight="1" x14ac:dyDescent="0.2">
      <c r="A1118" s="1201"/>
      <c r="B1118" s="1010">
        <v>558.13</v>
      </c>
      <c r="C1118" s="1010">
        <v>557.3119999999999</v>
      </c>
      <c r="D1118" s="1011" t="s">
        <v>3822</v>
      </c>
    </row>
    <row r="1119" spans="1:4" s="994" customFormat="1" ht="11.25" customHeight="1" x14ac:dyDescent="0.2">
      <c r="A1119" s="1201"/>
      <c r="B1119" s="1010">
        <v>52754.26999999999</v>
      </c>
      <c r="C1119" s="1010">
        <v>52753.441999999995</v>
      </c>
      <c r="D1119" s="1011" t="s">
        <v>11</v>
      </c>
    </row>
    <row r="1120" spans="1:4" s="994" customFormat="1" ht="11.25" customHeight="1" x14ac:dyDescent="0.2">
      <c r="A1120" s="1200" t="s">
        <v>2639</v>
      </c>
      <c r="B1120" s="1008">
        <v>33</v>
      </c>
      <c r="C1120" s="1008">
        <v>33</v>
      </c>
      <c r="D1120" s="1009" t="s">
        <v>2076</v>
      </c>
    </row>
    <row r="1121" spans="1:4" s="994" customFormat="1" ht="11.25" customHeight="1" x14ac:dyDescent="0.2">
      <c r="A1121" s="1201"/>
      <c r="B1121" s="1010">
        <v>633.99</v>
      </c>
      <c r="C1121" s="1010">
        <v>442.98500000000007</v>
      </c>
      <c r="D1121" s="1011" t="s">
        <v>3821</v>
      </c>
    </row>
    <row r="1122" spans="1:4" s="994" customFormat="1" ht="11.25" customHeight="1" x14ac:dyDescent="0.2">
      <c r="A1122" s="1201"/>
      <c r="B1122" s="1010">
        <v>351.93</v>
      </c>
      <c r="C1122" s="1010">
        <v>351.93400000000003</v>
      </c>
      <c r="D1122" s="1011" t="s">
        <v>1445</v>
      </c>
    </row>
    <row r="1123" spans="1:4" s="994" customFormat="1" ht="11.25" customHeight="1" x14ac:dyDescent="0.2">
      <c r="A1123" s="1201"/>
      <c r="B1123" s="1010">
        <v>509</v>
      </c>
      <c r="C1123" s="1010">
        <v>509</v>
      </c>
      <c r="D1123" s="1011" t="s">
        <v>2074</v>
      </c>
    </row>
    <row r="1124" spans="1:4" s="994" customFormat="1" ht="11.25" customHeight="1" x14ac:dyDescent="0.2">
      <c r="A1124" s="1201"/>
      <c r="B1124" s="1010">
        <v>2.2000000000000002</v>
      </c>
      <c r="C1124" s="1010">
        <v>2.2000000000000002</v>
      </c>
      <c r="D1124" s="1011" t="s">
        <v>2069</v>
      </c>
    </row>
    <row r="1125" spans="1:4" s="994" customFormat="1" ht="11.25" customHeight="1" x14ac:dyDescent="0.2">
      <c r="A1125" s="1201"/>
      <c r="B1125" s="1010">
        <v>61563.69</v>
      </c>
      <c r="C1125" s="1010">
        <v>61563.687999999995</v>
      </c>
      <c r="D1125" s="1011" t="s">
        <v>1463</v>
      </c>
    </row>
    <row r="1126" spans="1:4" s="994" customFormat="1" ht="11.25" customHeight="1" x14ac:dyDescent="0.2">
      <c r="A1126" s="1201"/>
      <c r="B1126" s="1010">
        <v>11719</v>
      </c>
      <c r="C1126" s="1010">
        <v>11719</v>
      </c>
      <c r="D1126" s="1011" t="s">
        <v>2062</v>
      </c>
    </row>
    <row r="1127" spans="1:4" s="994" customFormat="1" ht="11.25" customHeight="1" x14ac:dyDescent="0.2">
      <c r="A1127" s="1201"/>
      <c r="B1127" s="1010">
        <v>1744</v>
      </c>
      <c r="C1127" s="1010">
        <v>1744</v>
      </c>
      <c r="D1127" s="1011" t="s">
        <v>2063</v>
      </c>
    </row>
    <row r="1128" spans="1:4" s="994" customFormat="1" ht="11.25" customHeight="1" x14ac:dyDescent="0.2">
      <c r="A1128" s="1201"/>
      <c r="B1128" s="1010">
        <v>5249.9</v>
      </c>
      <c r="C1128" s="1010">
        <v>5249.8997499999996</v>
      </c>
      <c r="D1128" s="1011" t="s">
        <v>3879</v>
      </c>
    </row>
    <row r="1129" spans="1:4" s="994" customFormat="1" ht="11.25" customHeight="1" x14ac:dyDescent="0.2">
      <c r="A1129" s="1201"/>
      <c r="B1129" s="1010">
        <v>2207.44</v>
      </c>
      <c r="C1129" s="1010">
        <v>2207.4319999999998</v>
      </c>
      <c r="D1129" s="1011" t="s">
        <v>2207</v>
      </c>
    </row>
    <row r="1130" spans="1:4" s="994" customFormat="1" ht="11.25" customHeight="1" x14ac:dyDescent="0.2">
      <c r="A1130" s="1201"/>
      <c r="B1130" s="1010">
        <v>7.95</v>
      </c>
      <c r="C1130" s="1010">
        <v>7.95</v>
      </c>
      <c r="D1130" s="1011" t="s">
        <v>2075</v>
      </c>
    </row>
    <row r="1131" spans="1:4" s="994" customFormat="1" ht="11.25" customHeight="1" x14ac:dyDescent="0.2">
      <c r="A1131" s="1201"/>
      <c r="B1131" s="1010">
        <v>47.8</v>
      </c>
      <c r="C1131" s="1010">
        <v>47.192</v>
      </c>
      <c r="D1131" s="1011" t="s">
        <v>2065</v>
      </c>
    </row>
    <row r="1132" spans="1:4" s="994" customFormat="1" ht="11.25" customHeight="1" x14ac:dyDescent="0.2">
      <c r="A1132" s="1201"/>
      <c r="B1132" s="1010">
        <v>809.81</v>
      </c>
      <c r="C1132" s="1010">
        <v>809.80899999999997</v>
      </c>
      <c r="D1132" s="1011" t="s">
        <v>3822</v>
      </c>
    </row>
    <row r="1133" spans="1:4" s="994" customFormat="1" ht="11.25" customHeight="1" x14ac:dyDescent="0.2">
      <c r="A1133" s="1202"/>
      <c r="B1133" s="1012">
        <v>84879.71</v>
      </c>
      <c r="C1133" s="1012">
        <v>84688.089749999985</v>
      </c>
      <c r="D1133" s="1013" t="s">
        <v>11</v>
      </c>
    </row>
    <row r="1134" spans="1:4" s="994" customFormat="1" ht="11.25" customHeight="1" x14ac:dyDescent="0.2">
      <c r="A1134" s="1201" t="s">
        <v>2707</v>
      </c>
      <c r="B1134" s="1010">
        <v>400</v>
      </c>
      <c r="C1134" s="1010">
        <v>0</v>
      </c>
      <c r="D1134" s="1011" t="s">
        <v>3880</v>
      </c>
    </row>
    <row r="1135" spans="1:4" s="994" customFormat="1" ht="11.25" customHeight="1" x14ac:dyDescent="0.2">
      <c r="A1135" s="1201"/>
      <c r="B1135" s="1010">
        <v>13.5</v>
      </c>
      <c r="C1135" s="1010">
        <v>13.5</v>
      </c>
      <c r="D1135" s="1011" t="s">
        <v>2076</v>
      </c>
    </row>
    <row r="1136" spans="1:4" s="994" customFormat="1" ht="11.25" customHeight="1" x14ac:dyDescent="0.2">
      <c r="A1136" s="1201"/>
      <c r="B1136" s="1010">
        <v>211.2</v>
      </c>
      <c r="C1136" s="1010">
        <v>211.203</v>
      </c>
      <c r="D1136" s="1011" t="s">
        <v>1445</v>
      </c>
    </row>
    <row r="1137" spans="1:4" s="994" customFormat="1" ht="11.25" customHeight="1" x14ac:dyDescent="0.2">
      <c r="A1137" s="1201"/>
      <c r="B1137" s="1010">
        <v>135.05000000000001</v>
      </c>
      <c r="C1137" s="1010">
        <v>135.05199999999999</v>
      </c>
      <c r="D1137" s="1011" t="s">
        <v>2074</v>
      </c>
    </row>
    <row r="1138" spans="1:4" s="994" customFormat="1" ht="21" x14ac:dyDescent="0.2">
      <c r="A1138" s="1201"/>
      <c r="B1138" s="1010">
        <v>48.89</v>
      </c>
      <c r="C1138" s="1010">
        <v>48.887999999999998</v>
      </c>
      <c r="D1138" s="1011" t="s">
        <v>1442</v>
      </c>
    </row>
    <row r="1139" spans="1:4" s="994" customFormat="1" ht="11.25" customHeight="1" x14ac:dyDescent="0.2">
      <c r="A1139" s="1201"/>
      <c r="B1139" s="1010">
        <v>2.78</v>
      </c>
      <c r="C1139" s="1010">
        <v>2.782</v>
      </c>
      <c r="D1139" s="1011" t="s">
        <v>1460</v>
      </c>
    </row>
    <row r="1140" spans="1:4" s="994" customFormat="1" ht="11.25" customHeight="1" x14ac:dyDescent="0.2">
      <c r="A1140" s="1201"/>
      <c r="B1140" s="1010">
        <v>103708.26</v>
      </c>
      <c r="C1140" s="1010">
        <v>103708.258</v>
      </c>
      <c r="D1140" s="1011" t="s">
        <v>1463</v>
      </c>
    </row>
    <row r="1141" spans="1:4" s="994" customFormat="1" ht="11.25" customHeight="1" x14ac:dyDescent="0.2">
      <c r="A1141" s="1201"/>
      <c r="B1141" s="1010">
        <v>10787</v>
      </c>
      <c r="C1141" s="1010">
        <v>10787</v>
      </c>
      <c r="D1141" s="1011" t="s">
        <v>2062</v>
      </c>
    </row>
    <row r="1142" spans="1:4" s="994" customFormat="1" ht="11.25" customHeight="1" x14ac:dyDescent="0.2">
      <c r="A1142" s="1201"/>
      <c r="B1142" s="1010">
        <v>2424</v>
      </c>
      <c r="C1142" s="1010">
        <v>2424</v>
      </c>
      <c r="D1142" s="1011" t="s">
        <v>2063</v>
      </c>
    </row>
    <row r="1143" spans="1:4" s="994" customFormat="1" ht="11.25" customHeight="1" x14ac:dyDescent="0.2">
      <c r="A1143" s="1201"/>
      <c r="B1143" s="1010">
        <v>2719.8100000000004</v>
      </c>
      <c r="C1143" s="1010">
        <v>2719.8070000000002</v>
      </c>
      <c r="D1143" s="1011" t="s">
        <v>2207</v>
      </c>
    </row>
    <row r="1144" spans="1:4" s="994" customFormat="1" ht="11.25" customHeight="1" x14ac:dyDescent="0.2">
      <c r="A1144" s="1201"/>
      <c r="B1144" s="1010">
        <v>7.9499999999999993</v>
      </c>
      <c r="C1144" s="1010">
        <v>7.9499999999999993</v>
      </c>
      <c r="D1144" s="1011" t="s">
        <v>2075</v>
      </c>
    </row>
    <row r="1145" spans="1:4" s="994" customFormat="1" ht="11.25" customHeight="1" x14ac:dyDescent="0.2">
      <c r="A1145" s="1201"/>
      <c r="B1145" s="1010">
        <v>1375.4</v>
      </c>
      <c r="C1145" s="1010">
        <v>1375.4</v>
      </c>
      <c r="D1145" s="1011" t="s">
        <v>2065</v>
      </c>
    </row>
    <row r="1146" spans="1:4" s="994" customFormat="1" ht="11.25" customHeight="1" x14ac:dyDescent="0.2">
      <c r="A1146" s="1201"/>
      <c r="B1146" s="1010">
        <v>1330</v>
      </c>
      <c r="C1146" s="1010">
        <v>1330</v>
      </c>
      <c r="D1146" s="1011" t="s">
        <v>3881</v>
      </c>
    </row>
    <row r="1147" spans="1:4" s="994" customFormat="1" ht="11.25" customHeight="1" x14ac:dyDescent="0.2">
      <c r="A1147" s="1201"/>
      <c r="B1147" s="1010">
        <v>1283.22</v>
      </c>
      <c r="C1147" s="1010">
        <v>1282.2930000000001</v>
      </c>
      <c r="D1147" s="1011" t="s">
        <v>3822</v>
      </c>
    </row>
    <row r="1148" spans="1:4" s="994" customFormat="1" ht="11.25" customHeight="1" x14ac:dyDescent="0.2">
      <c r="A1148" s="1201"/>
      <c r="B1148" s="1010">
        <v>124447.05999999998</v>
      </c>
      <c r="C1148" s="1010">
        <v>124046.133</v>
      </c>
      <c r="D1148" s="1011" t="s">
        <v>11</v>
      </c>
    </row>
    <row r="1149" spans="1:4" s="994" customFormat="1" ht="11.25" customHeight="1" x14ac:dyDescent="0.2">
      <c r="A1149" s="1200" t="s">
        <v>2623</v>
      </c>
      <c r="B1149" s="1008">
        <v>51.74</v>
      </c>
      <c r="C1149" s="1008">
        <v>51.738999999999997</v>
      </c>
      <c r="D1149" s="1009" t="s">
        <v>1443</v>
      </c>
    </row>
    <row r="1150" spans="1:4" s="994" customFormat="1" ht="11.25" customHeight="1" x14ac:dyDescent="0.2">
      <c r="A1150" s="1201"/>
      <c r="B1150" s="1010">
        <v>230</v>
      </c>
      <c r="C1150" s="1010">
        <v>230</v>
      </c>
      <c r="D1150" s="1011" t="s">
        <v>2157</v>
      </c>
    </row>
    <row r="1151" spans="1:4" s="994" customFormat="1" ht="11.25" customHeight="1" x14ac:dyDescent="0.2">
      <c r="A1151" s="1201"/>
      <c r="B1151" s="1010">
        <v>166.89</v>
      </c>
      <c r="C1151" s="1010">
        <v>166.89</v>
      </c>
      <c r="D1151" s="1011" t="s">
        <v>3821</v>
      </c>
    </row>
    <row r="1152" spans="1:4" s="994" customFormat="1" ht="11.25" customHeight="1" x14ac:dyDescent="0.2">
      <c r="A1152" s="1201"/>
      <c r="B1152" s="1010">
        <v>70</v>
      </c>
      <c r="C1152" s="1010">
        <v>70</v>
      </c>
      <c r="D1152" s="1011" t="s">
        <v>1218</v>
      </c>
    </row>
    <row r="1153" spans="1:4" s="994" customFormat="1" ht="11.25" customHeight="1" x14ac:dyDescent="0.2">
      <c r="A1153" s="1201"/>
      <c r="B1153" s="1010">
        <v>180</v>
      </c>
      <c r="C1153" s="1010">
        <v>180</v>
      </c>
      <c r="D1153" s="1011" t="s">
        <v>2074</v>
      </c>
    </row>
    <row r="1154" spans="1:4" s="994" customFormat="1" ht="11.25" customHeight="1" x14ac:dyDescent="0.2">
      <c r="A1154" s="1201"/>
      <c r="B1154" s="1010">
        <v>9.1999999999999993</v>
      </c>
      <c r="C1154" s="1010">
        <v>9.1999999999999993</v>
      </c>
      <c r="D1154" s="1011" t="s">
        <v>2069</v>
      </c>
    </row>
    <row r="1155" spans="1:4" s="994" customFormat="1" ht="11.25" customHeight="1" x14ac:dyDescent="0.2">
      <c r="A1155" s="1201"/>
      <c r="B1155" s="1010">
        <v>31980.26</v>
      </c>
      <c r="C1155" s="1010">
        <v>31980.256000000001</v>
      </c>
      <c r="D1155" s="1011" t="s">
        <v>1463</v>
      </c>
    </row>
    <row r="1156" spans="1:4" s="994" customFormat="1" ht="11.25" customHeight="1" x14ac:dyDescent="0.2">
      <c r="A1156" s="1201"/>
      <c r="B1156" s="1010">
        <v>2757</v>
      </c>
      <c r="C1156" s="1010">
        <v>2757</v>
      </c>
      <c r="D1156" s="1011" t="s">
        <v>2062</v>
      </c>
    </row>
    <row r="1157" spans="1:4" s="994" customFormat="1" ht="11.25" customHeight="1" x14ac:dyDescent="0.2">
      <c r="A1157" s="1201"/>
      <c r="B1157" s="1010">
        <v>759</v>
      </c>
      <c r="C1157" s="1010">
        <v>759</v>
      </c>
      <c r="D1157" s="1011" t="s">
        <v>2063</v>
      </c>
    </row>
    <row r="1158" spans="1:4" s="994" customFormat="1" ht="11.25" customHeight="1" x14ac:dyDescent="0.2">
      <c r="A1158" s="1201"/>
      <c r="B1158" s="1010">
        <v>954.2</v>
      </c>
      <c r="C1158" s="1010">
        <v>954.19700000000012</v>
      </c>
      <c r="D1158" s="1011" t="s">
        <v>2207</v>
      </c>
    </row>
    <row r="1159" spans="1:4" s="994" customFormat="1" ht="11.25" customHeight="1" x14ac:dyDescent="0.2">
      <c r="A1159" s="1201"/>
      <c r="B1159" s="1010">
        <v>5800</v>
      </c>
      <c r="C1159" s="1010">
        <v>5770.2102500000001</v>
      </c>
      <c r="D1159" s="1011" t="s">
        <v>3882</v>
      </c>
    </row>
    <row r="1160" spans="1:4" s="994" customFormat="1" ht="11.25" customHeight="1" x14ac:dyDescent="0.2">
      <c r="A1160" s="1201"/>
      <c r="B1160" s="1010">
        <v>490.6</v>
      </c>
      <c r="C1160" s="1010">
        <v>489.875</v>
      </c>
      <c r="D1160" s="1011" t="s">
        <v>3822</v>
      </c>
    </row>
    <row r="1161" spans="1:4" s="994" customFormat="1" ht="11.25" customHeight="1" x14ac:dyDescent="0.2">
      <c r="A1161" s="1201"/>
      <c r="B1161" s="1010">
        <v>63</v>
      </c>
      <c r="C1161" s="1010">
        <v>63</v>
      </c>
      <c r="D1161" s="1011" t="s">
        <v>1176</v>
      </c>
    </row>
    <row r="1162" spans="1:4" s="994" customFormat="1" ht="11.25" customHeight="1" x14ac:dyDescent="0.2">
      <c r="A1162" s="1202"/>
      <c r="B1162" s="1012">
        <v>43511.889999999992</v>
      </c>
      <c r="C1162" s="1012">
        <v>43481.36725000001</v>
      </c>
      <c r="D1162" s="1013" t="s">
        <v>11</v>
      </c>
    </row>
    <row r="1163" spans="1:4" s="994" customFormat="1" ht="11.25" customHeight="1" x14ac:dyDescent="0.2">
      <c r="A1163" s="1201" t="s">
        <v>3883</v>
      </c>
      <c r="B1163" s="1010">
        <v>1700</v>
      </c>
      <c r="C1163" s="1010">
        <v>1700</v>
      </c>
      <c r="D1163" s="1011" t="s">
        <v>1384</v>
      </c>
    </row>
    <row r="1164" spans="1:4" s="994" customFormat="1" ht="11.25" customHeight="1" x14ac:dyDescent="0.2">
      <c r="A1164" s="1201"/>
      <c r="B1164" s="1010">
        <v>476.81</v>
      </c>
      <c r="C1164" s="1010">
        <v>385.17565999999999</v>
      </c>
      <c r="D1164" s="1011" t="s">
        <v>3821</v>
      </c>
    </row>
    <row r="1165" spans="1:4" s="994" customFormat="1" ht="11.25" customHeight="1" x14ac:dyDescent="0.2">
      <c r="A1165" s="1201"/>
      <c r="B1165" s="1010">
        <v>246.49</v>
      </c>
      <c r="C1165" s="1010">
        <v>246.494</v>
      </c>
      <c r="D1165" s="1011" t="s">
        <v>1445</v>
      </c>
    </row>
    <row r="1166" spans="1:4" s="994" customFormat="1" ht="11.25" customHeight="1" x14ac:dyDescent="0.2">
      <c r="A1166" s="1201"/>
      <c r="B1166" s="1010">
        <v>475.5</v>
      </c>
      <c r="C1166" s="1010">
        <v>475.5</v>
      </c>
      <c r="D1166" s="1011" t="s">
        <v>2074</v>
      </c>
    </row>
    <row r="1167" spans="1:4" s="994" customFormat="1" ht="11.25" customHeight="1" x14ac:dyDescent="0.2">
      <c r="A1167" s="1201"/>
      <c r="B1167" s="1010">
        <v>22829.75</v>
      </c>
      <c r="C1167" s="1010">
        <v>22829.751</v>
      </c>
      <c r="D1167" s="1011" t="s">
        <v>1463</v>
      </c>
    </row>
    <row r="1168" spans="1:4" s="994" customFormat="1" ht="11.25" customHeight="1" x14ac:dyDescent="0.2">
      <c r="A1168" s="1201"/>
      <c r="B1168" s="1010">
        <v>2885</v>
      </c>
      <c r="C1168" s="1010">
        <v>2885</v>
      </c>
      <c r="D1168" s="1011" t="s">
        <v>2062</v>
      </c>
    </row>
    <row r="1169" spans="1:4" s="994" customFormat="1" ht="11.25" customHeight="1" x14ac:dyDescent="0.2">
      <c r="A1169" s="1201"/>
      <c r="B1169" s="1010">
        <v>430</v>
      </c>
      <c r="C1169" s="1010">
        <v>430</v>
      </c>
      <c r="D1169" s="1011" t="s">
        <v>2063</v>
      </c>
    </row>
    <row r="1170" spans="1:4" s="994" customFormat="1" ht="11.25" customHeight="1" x14ac:dyDescent="0.2">
      <c r="A1170" s="1201"/>
      <c r="B1170" s="1010">
        <v>970.06</v>
      </c>
      <c r="C1170" s="1010">
        <v>970.05300000000011</v>
      </c>
      <c r="D1170" s="1011" t="s">
        <v>2207</v>
      </c>
    </row>
    <row r="1171" spans="1:4" s="994" customFormat="1" ht="21" x14ac:dyDescent="0.2">
      <c r="A1171" s="1201"/>
      <c r="B1171" s="1010">
        <v>776</v>
      </c>
      <c r="C1171" s="1010">
        <v>776</v>
      </c>
      <c r="D1171" s="1011" t="s">
        <v>2064</v>
      </c>
    </row>
    <row r="1172" spans="1:4" s="994" customFormat="1" ht="11.25" customHeight="1" x14ac:dyDescent="0.2">
      <c r="A1172" s="1201"/>
      <c r="B1172" s="1010">
        <v>368.45</v>
      </c>
      <c r="C1172" s="1010">
        <v>368.18099999999998</v>
      </c>
      <c r="D1172" s="1011" t="s">
        <v>3822</v>
      </c>
    </row>
    <row r="1173" spans="1:4" s="994" customFormat="1" ht="11.25" customHeight="1" x14ac:dyDescent="0.2">
      <c r="A1173" s="1201"/>
      <c r="B1173" s="1010">
        <v>31158.06</v>
      </c>
      <c r="C1173" s="1010">
        <v>31066.15466</v>
      </c>
      <c r="D1173" s="1011" t="s">
        <v>11</v>
      </c>
    </row>
    <row r="1174" spans="1:4" s="994" customFormat="1" ht="11.25" customHeight="1" x14ac:dyDescent="0.2">
      <c r="A1174" s="1200" t="s">
        <v>2683</v>
      </c>
      <c r="B1174" s="1008">
        <v>34.54</v>
      </c>
      <c r="C1174" s="1008">
        <v>34.543999999999997</v>
      </c>
      <c r="D1174" s="1009" t="s">
        <v>1443</v>
      </c>
    </row>
    <row r="1175" spans="1:4" s="994" customFormat="1" ht="11.25" customHeight="1" x14ac:dyDescent="0.2">
      <c r="A1175" s="1201"/>
      <c r="B1175" s="1010">
        <v>400</v>
      </c>
      <c r="C1175" s="1010">
        <v>400</v>
      </c>
      <c r="D1175" s="1011" t="s">
        <v>1174</v>
      </c>
    </row>
    <row r="1176" spans="1:4" s="994" customFormat="1" ht="11.25" customHeight="1" x14ac:dyDescent="0.2">
      <c r="A1176" s="1201"/>
      <c r="B1176" s="1010">
        <v>2000</v>
      </c>
      <c r="C1176" s="1010">
        <v>2000</v>
      </c>
      <c r="D1176" s="1011" t="s">
        <v>1384</v>
      </c>
    </row>
    <row r="1177" spans="1:4" s="994" customFormat="1" ht="11.25" customHeight="1" x14ac:dyDescent="0.2">
      <c r="A1177" s="1201"/>
      <c r="B1177" s="1010">
        <v>500</v>
      </c>
      <c r="C1177" s="1010">
        <v>500</v>
      </c>
      <c r="D1177" s="1011" t="s">
        <v>3884</v>
      </c>
    </row>
    <row r="1178" spans="1:4" s="994" customFormat="1" ht="11.25" customHeight="1" x14ac:dyDescent="0.2">
      <c r="A1178" s="1201"/>
      <c r="B1178" s="1010">
        <v>1300</v>
      </c>
      <c r="C1178" s="1010">
        <v>1300</v>
      </c>
      <c r="D1178" s="1011" t="s">
        <v>3885</v>
      </c>
    </row>
    <row r="1179" spans="1:4" s="994" customFormat="1" ht="11.25" customHeight="1" x14ac:dyDescent="0.2">
      <c r="A1179" s="1201"/>
      <c r="B1179" s="1010">
        <v>50</v>
      </c>
      <c r="C1179" s="1010">
        <v>50</v>
      </c>
      <c r="D1179" s="1011" t="s">
        <v>2076</v>
      </c>
    </row>
    <row r="1180" spans="1:4" s="994" customFormat="1" ht="11.25" customHeight="1" x14ac:dyDescent="0.2">
      <c r="A1180" s="1201"/>
      <c r="B1180" s="1010">
        <v>599.78</v>
      </c>
      <c r="C1180" s="1010">
        <v>599.78</v>
      </c>
      <c r="D1180" s="1011" t="s">
        <v>1445</v>
      </c>
    </row>
    <row r="1181" spans="1:4" s="994" customFormat="1" ht="11.25" customHeight="1" x14ac:dyDescent="0.2">
      <c r="A1181" s="1201"/>
      <c r="B1181" s="1010">
        <v>291</v>
      </c>
      <c r="C1181" s="1010">
        <v>291</v>
      </c>
      <c r="D1181" s="1011" t="s">
        <v>2074</v>
      </c>
    </row>
    <row r="1182" spans="1:4" s="994" customFormat="1" ht="11.25" customHeight="1" x14ac:dyDescent="0.2">
      <c r="A1182" s="1201"/>
      <c r="B1182" s="1010">
        <v>33.700000000000003</v>
      </c>
      <c r="C1182" s="1010">
        <v>33.700000000000003</v>
      </c>
      <c r="D1182" s="1011" t="s">
        <v>2069</v>
      </c>
    </row>
    <row r="1183" spans="1:4" s="994" customFormat="1" ht="11.25" customHeight="1" x14ac:dyDescent="0.2">
      <c r="A1183" s="1201"/>
      <c r="B1183" s="1010">
        <v>49609.159999999996</v>
      </c>
      <c r="C1183" s="1010">
        <v>49609.156000000003</v>
      </c>
      <c r="D1183" s="1011" t="s">
        <v>1463</v>
      </c>
    </row>
    <row r="1184" spans="1:4" s="994" customFormat="1" ht="11.25" customHeight="1" x14ac:dyDescent="0.2">
      <c r="A1184" s="1201"/>
      <c r="B1184" s="1010">
        <v>9305</v>
      </c>
      <c r="C1184" s="1010">
        <v>9305</v>
      </c>
      <c r="D1184" s="1011" t="s">
        <v>2062</v>
      </c>
    </row>
    <row r="1185" spans="1:4" s="994" customFormat="1" ht="11.25" customHeight="1" x14ac:dyDescent="0.2">
      <c r="A1185" s="1201"/>
      <c r="B1185" s="1010">
        <v>2257</v>
      </c>
      <c r="C1185" s="1010">
        <v>2257</v>
      </c>
      <c r="D1185" s="1011" t="s">
        <v>2063</v>
      </c>
    </row>
    <row r="1186" spans="1:4" s="994" customFormat="1" ht="11.25" customHeight="1" x14ac:dyDescent="0.2">
      <c r="A1186" s="1201"/>
      <c r="B1186" s="1010">
        <v>1700</v>
      </c>
      <c r="C1186" s="1010">
        <v>1700</v>
      </c>
      <c r="D1186" s="1011" t="s">
        <v>3886</v>
      </c>
    </row>
    <row r="1187" spans="1:4" s="994" customFormat="1" ht="11.25" customHeight="1" x14ac:dyDescent="0.2">
      <c r="A1187" s="1201"/>
      <c r="B1187" s="1010">
        <v>1652.24</v>
      </c>
      <c r="C1187" s="1010">
        <v>1652.2371000000001</v>
      </c>
      <c r="D1187" s="1011" t="s">
        <v>2207</v>
      </c>
    </row>
    <row r="1188" spans="1:4" s="994" customFormat="1" ht="21" x14ac:dyDescent="0.2">
      <c r="A1188" s="1201"/>
      <c r="B1188" s="1010">
        <v>3965</v>
      </c>
      <c r="C1188" s="1010">
        <v>3962.085</v>
      </c>
      <c r="D1188" s="1011" t="s">
        <v>2064</v>
      </c>
    </row>
    <row r="1189" spans="1:4" s="994" customFormat="1" ht="11.25" customHeight="1" x14ac:dyDescent="0.2">
      <c r="A1189" s="1201"/>
      <c r="B1189" s="1010">
        <v>844.81</v>
      </c>
      <c r="C1189" s="1010">
        <v>844.49199999999996</v>
      </c>
      <c r="D1189" s="1011" t="s">
        <v>3822</v>
      </c>
    </row>
    <row r="1190" spans="1:4" s="994" customFormat="1" ht="11.25" customHeight="1" x14ac:dyDescent="0.2">
      <c r="A1190" s="1202"/>
      <c r="B1190" s="1012">
        <v>74542.23</v>
      </c>
      <c r="C1190" s="1012">
        <v>74538.994099999996</v>
      </c>
      <c r="D1190" s="1013" t="s">
        <v>11</v>
      </c>
    </row>
    <row r="1191" spans="1:4" s="994" customFormat="1" ht="11.25" customHeight="1" x14ac:dyDescent="0.2">
      <c r="A1191" s="1201" t="s">
        <v>2651</v>
      </c>
      <c r="B1191" s="1010">
        <v>540</v>
      </c>
      <c r="C1191" s="1010">
        <v>150</v>
      </c>
      <c r="D1191" s="1011" t="s">
        <v>1396</v>
      </c>
    </row>
    <row r="1192" spans="1:4" s="994" customFormat="1" ht="11.25" customHeight="1" x14ac:dyDescent="0.2">
      <c r="A1192" s="1201"/>
      <c r="B1192" s="1010">
        <v>580</v>
      </c>
      <c r="C1192" s="1010">
        <v>419.38600000000002</v>
      </c>
      <c r="D1192" s="1011" t="s">
        <v>1395</v>
      </c>
    </row>
    <row r="1193" spans="1:4" s="994" customFormat="1" ht="21" x14ac:dyDescent="0.2">
      <c r="A1193" s="1201"/>
      <c r="B1193" s="1010">
        <v>107.52</v>
      </c>
      <c r="C1193" s="1010">
        <v>107.517</v>
      </c>
      <c r="D1193" s="1011" t="s">
        <v>1442</v>
      </c>
    </row>
    <row r="1194" spans="1:4" s="994" customFormat="1" ht="11.25" customHeight="1" x14ac:dyDescent="0.2">
      <c r="A1194" s="1201"/>
      <c r="B1194" s="1010">
        <v>2.2000000000000002</v>
      </c>
      <c r="C1194" s="1010">
        <v>2.2000000000000002</v>
      </c>
      <c r="D1194" s="1011" t="s">
        <v>2069</v>
      </c>
    </row>
    <row r="1195" spans="1:4" s="994" customFormat="1" ht="11.25" customHeight="1" x14ac:dyDescent="0.2">
      <c r="A1195" s="1201"/>
      <c r="B1195" s="1010">
        <v>57328.49</v>
      </c>
      <c r="C1195" s="1010">
        <v>57328.489000000001</v>
      </c>
      <c r="D1195" s="1011" t="s">
        <v>1463</v>
      </c>
    </row>
    <row r="1196" spans="1:4" s="994" customFormat="1" ht="11.25" customHeight="1" x14ac:dyDescent="0.2">
      <c r="A1196" s="1201"/>
      <c r="B1196" s="1010">
        <v>7264</v>
      </c>
      <c r="C1196" s="1010">
        <v>7264</v>
      </c>
      <c r="D1196" s="1011" t="s">
        <v>2062</v>
      </c>
    </row>
    <row r="1197" spans="1:4" s="994" customFormat="1" ht="11.25" customHeight="1" x14ac:dyDescent="0.2">
      <c r="A1197" s="1201"/>
      <c r="B1197" s="1010">
        <v>646</v>
      </c>
      <c r="C1197" s="1010">
        <v>645.40800000000002</v>
      </c>
      <c r="D1197" s="1011" t="s">
        <v>2063</v>
      </c>
    </row>
    <row r="1198" spans="1:4" s="994" customFormat="1" ht="11.25" customHeight="1" x14ac:dyDescent="0.2">
      <c r="A1198" s="1201"/>
      <c r="B1198" s="1010">
        <v>8900</v>
      </c>
      <c r="C1198" s="1010">
        <v>8900</v>
      </c>
      <c r="D1198" s="1011" t="s">
        <v>3887</v>
      </c>
    </row>
    <row r="1199" spans="1:4" s="994" customFormat="1" ht="11.25" customHeight="1" x14ac:dyDescent="0.2">
      <c r="A1199" s="1201"/>
      <c r="B1199" s="1010">
        <v>2832.45</v>
      </c>
      <c r="C1199" s="1010">
        <v>2832.44787</v>
      </c>
      <c r="D1199" s="1011" t="s">
        <v>3888</v>
      </c>
    </row>
    <row r="1200" spans="1:4" s="994" customFormat="1" ht="11.25" customHeight="1" x14ac:dyDescent="0.2">
      <c r="A1200" s="1201"/>
      <c r="B1200" s="1010">
        <v>1882.71</v>
      </c>
      <c r="C1200" s="1010">
        <v>1882.7</v>
      </c>
      <c r="D1200" s="1011" t="s">
        <v>2207</v>
      </c>
    </row>
    <row r="1201" spans="1:4" s="994" customFormat="1" ht="11.25" customHeight="1" x14ac:dyDescent="0.2">
      <c r="A1201" s="1201"/>
      <c r="B1201" s="1010">
        <v>344</v>
      </c>
      <c r="C1201" s="1010">
        <v>343.74799999999999</v>
      </c>
      <c r="D1201" s="1011" t="s">
        <v>2065</v>
      </c>
    </row>
    <row r="1202" spans="1:4" s="994" customFormat="1" ht="11.25" customHeight="1" x14ac:dyDescent="0.2">
      <c r="A1202" s="1201"/>
      <c r="B1202" s="1010">
        <v>914.53</v>
      </c>
      <c r="C1202" s="1010">
        <v>914.52499999999998</v>
      </c>
      <c r="D1202" s="1011" t="s">
        <v>3822</v>
      </c>
    </row>
    <row r="1203" spans="1:4" s="994" customFormat="1" ht="11.25" customHeight="1" x14ac:dyDescent="0.2">
      <c r="A1203" s="1201"/>
      <c r="B1203" s="1010">
        <v>270</v>
      </c>
      <c r="C1203" s="1010">
        <v>270</v>
      </c>
      <c r="D1203" s="1011" t="s">
        <v>1176</v>
      </c>
    </row>
    <row r="1204" spans="1:4" s="994" customFormat="1" ht="11.25" customHeight="1" x14ac:dyDescent="0.2">
      <c r="A1204" s="1201"/>
      <c r="B1204" s="1010">
        <v>81611.899999999994</v>
      </c>
      <c r="C1204" s="1010">
        <v>81060.420870000002</v>
      </c>
      <c r="D1204" s="1011" t="s">
        <v>11</v>
      </c>
    </row>
    <row r="1205" spans="1:4" s="994" customFormat="1" ht="11.25" customHeight="1" x14ac:dyDescent="0.2">
      <c r="A1205" s="1200" t="s">
        <v>2645</v>
      </c>
      <c r="B1205" s="1008">
        <v>80</v>
      </c>
      <c r="C1205" s="1008">
        <v>80</v>
      </c>
      <c r="D1205" s="1009" t="s">
        <v>2071</v>
      </c>
    </row>
    <row r="1206" spans="1:4" s="994" customFormat="1" ht="11.25" customHeight="1" x14ac:dyDescent="0.2">
      <c r="A1206" s="1201"/>
      <c r="B1206" s="1010">
        <v>8.64</v>
      </c>
      <c r="C1206" s="1010">
        <v>8.6349999999999998</v>
      </c>
      <c r="D1206" s="1011" t="s">
        <v>1443</v>
      </c>
    </row>
    <row r="1207" spans="1:4" s="994" customFormat="1" ht="11.25" customHeight="1" x14ac:dyDescent="0.2">
      <c r="A1207" s="1201"/>
      <c r="B1207" s="1010">
        <v>27.5</v>
      </c>
      <c r="C1207" s="1010">
        <v>27.5</v>
      </c>
      <c r="D1207" s="1011" t="s">
        <v>2076</v>
      </c>
    </row>
    <row r="1208" spans="1:4" s="994" customFormat="1" ht="11.25" customHeight="1" x14ac:dyDescent="0.2">
      <c r="A1208" s="1201"/>
      <c r="B1208" s="1010">
        <v>292.35000000000002</v>
      </c>
      <c r="C1208" s="1010">
        <v>292.33476000000002</v>
      </c>
      <c r="D1208" s="1011" t="s">
        <v>1368</v>
      </c>
    </row>
    <row r="1209" spans="1:4" s="994" customFormat="1" ht="11.25" customHeight="1" x14ac:dyDescent="0.2">
      <c r="A1209" s="1201"/>
      <c r="B1209" s="1010">
        <v>70.400000000000006</v>
      </c>
      <c r="C1209" s="1010">
        <v>70.400000000000006</v>
      </c>
      <c r="D1209" s="1011" t="s">
        <v>1445</v>
      </c>
    </row>
    <row r="1210" spans="1:4" s="994" customFormat="1" ht="11.25" customHeight="1" x14ac:dyDescent="0.2">
      <c r="A1210" s="1201"/>
      <c r="B1210" s="1010">
        <v>195</v>
      </c>
      <c r="C1210" s="1010">
        <v>195</v>
      </c>
      <c r="D1210" s="1011" t="s">
        <v>2074</v>
      </c>
    </row>
    <row r="1211" spans="1:4" s="994" customFormat="1" ht="11.25" customHeight="1" x14ac:dyDescent="0.2">
      <c r="A1211" s="1201"/>
      <c r="B1211" s="1010">
        <v>3.7</v>
      </c>
      <c r="C1211" s="1010">
        <v>3.7</v>
      </c>
      <c r="D1211" s="1011" t="s">
        <v>2069</v>
      </c>
    </row>
    <row r="1212" spans="1:4" s="994" customFormat="1" ht="11.25" customHeight="1" x14ac:dyDescent="0.2">
      <c r="A1212" s="1201"/>
      <c r="B1212" s="1010">
        <v>46307.95</v>
      </c>
      <c r="C1212" s="1010">
        <v>46307.948000000004</v>
      </c>
      <c r="D1212" s="1011" t="s">
        <v>1463</v>
      </c>
    </row>
    <row r="1213" spans="1:4" s="994" customFormat="1" ht="11.25" customHeight="1" x14ac:dyDescent="0.2">
      <c r="A1213" s="1201"/>
      <c r="B1213" s="1010">
        <v>7389</v>
      </c>
      <c r="C1213" s="1010">
        <v>7389</v>
      </c>
      <c r="D1213" s="1011" t="s">
        <v>2062</v>
      </c>
    </row>
    <row r="1214" spans="1:4" s="994" customFormat="1" ht="11.25" customHeight="1" x14ac:dyDescent="0.2">
      <c r="A1214" s="1201"/>
      <c r="B1214" s="1010">
        <v>1703</v>
      </c>
      <c r="C1214" s="1010">
        <v>1703</v>
      </c>
      <c r="D1214" s="1011" t="s">
        <v>2063</v>
      </c>
    </row>
    <row r="1215" spans="1:4" s="994" customFormat="1" ht="11.25" customHeight="1" x14ac:dyDescent="0.2">
      <c r="A1215" s="1201"/>
      <c r="B1215" s="1010">
        <v>2112.2800000000002</v>
      </c>
      <c r="C1215" s="1010">
        <v>2112.2759999999998</v>
      </c>
      <c r="D1215" s="1011" t="s">
        <v>2207</v>
      </c>
    </row>
    <row r="1216" spans="1:4" s="994" customFormat="1" ht="11.25" customHeight="1" x14ac:dyDescent="0.2">
      <c r="A1216" s="1201"/>
      <c r="B1216" s="1010">
        <v>5.3</v>
      </c>
      <c r="C1216" s="1010">
        <v>5.3</v>
      </c>
      <c r="D1216" s="1011" t="s">
        <v>2075</v>
      </c>
    </row>
    <row r="1217" spans="1:4" s="994" customFormat="1" ht="11.25" customHeight="1" x14ac:dyDescent="0.2">
      <c r="A1217" s="1201"/>
      <c r="B1217" s="1010">
        <v>193</v>
      </c>
      <c r="C1217" s="1010">
        <v>124.7893</v>
      </c>
      <c r="D1217" s="1011" t="s">
        <v>2065</v>
      </c>
    </row>
    <row r="1218" spans="1:4" s="994" customFormat="1" ht="11.25" customHeight="1" x14ac:dyDescent="0.2">
      <c r="A1218" s="1201"/>
      <c r="B1218" s="1010">
        <v>642.1</v>
      </c>
      <c r="C1218" s="1010">
        <v>641.62135999999998</v>
      </c>
      <c r="D1218" s="1011" t="s">
        <v>3822</v>
      </c>
    </row>
    <row r="1219" spans="1:4" s="994" customFormat="1" ht="11.25" customHeight="1" x14ac:dyDescent="0.2">
      <c r="A1219" s="1201"/>
      <c r="B1219" s="1010">
        <v>115</v>
      </c>
      <c r="C1219" s="1010">
        <v>115</v>
      </c>
      <c r="D1219" s="1011" t="s">
        <v>1176</v>
      </c>
    </row>
    <row r="1220" spans="1:4" s="994" customFormat="1" ht="11.25" customHeight="1" x14ac:dyDescent="0.2">
      <c r="A1220" s="1202"/>
      <c r="B1220" s="1012">
        <v>59145.219999999994</v>
      </c>
      <c r="C1220" s="1012">
        <v>59076.504419999997</v>
      </c>
      <c r="D1220" s="1013" t="s">
        <v>11</v>
      </c>
    </row>
    <row r="1221" spans="1:4" s="994" customFormat="1" ht="11.25" customHeight="1" x14ac:dyDescent="0.2">
      <c r="A1221" s="1201" t="s">
        <v>2643</v>
      </c>
      <c r="B1221" s="1010">
        <v>200</v>
      </c>
      <c r="C1221" s="1010">
        <v>200</v>
      </c>
      <c r="D1221" s="1011" t="s">
        <v>2157</v>
      </c>
    </row>
    <row r="1222" spans="1:4" s="994" customFormat="1" ht="11.25" customHeight="1" x14ac:dyDescent="0.2">
      <c r="A1222" s="1201"/>
      <c r="B1222" s="1010">
        <v>72.599999999999994</v>
      </c>
      <c r="C1222" s="1010">
        <v>72.599999999999994</v>
      </c>
      <c r="D1222" s="1011" t="s">
        <v>2076</v>
      </c>
    </row>
    <row r="1223" spans="1:4" s="994" customFormat="1" ht="11.25" customHeight="1" x14ac:dyDescent="0.2">
      <c r="A1223" s="1201"/>
      <c r="B1223" s="1010">
        <v>492.99</v>
      </c>
      <c r="C1223" s="1010">
        <v>492.98700000000002</v>
      </c>
      <c r="D1223" s="1011" t="s">
        <v>1445</v>
      </c>
    </row>
    <row r="1224" spans="1:4" s="994" customFormat="1" ht="11.25" customHeight="1" x14ac:dyDescent="0.2">
      <c r="A1224" s="1201"/>
      <c r="B1224" s="1010">
        <v>773</v>
      </c>
      <c r="C1224" s="1010">
        <v>773</v>
      </c>
      <c r="D1224" s="1011" t="s">
        <v>2074</v>
      </c>
    </row>
    <row r="1225" spans="1:4" s="994" customFormat="1" ht="11.25" customHeight="1" x14ac:dyDescent="0.2">
      <c r="A1225" s="1201"/>
      <c r="B1225" s="1010">
        <v>34330.199999999997</v>
      </c>
      <c r="C1225" s="1010">
        <v>34330.197</v>
      </c>
      <c r="D1225" s="1011" t="s">
        <v>1463</v>
      </c>
    </row>
    <row r="1226" spans="1:4" s="994" customFormat="1" ht="11.25" customHeight="1" x14ac:dyDescent="0.2">
      <c r="A1226" s="1201"/>
      <c r="B1226" s="1010">
        <v>13386</v>
      </c>
      <c r="C1226" s="1010">
        <v>13386</v>
      </c>
      <c r="D1226" s="1011" t="s">
        <v>2062</v>
      </c>
    </row>
    <row r="1227" spans="1:4" s="994" customFormat="1" ht="11.25" customHeight="1" x14ac:dyDescent="0.2">
      <c r="A1227" s="1201"/>
      <c r="B1227" s="1010">
        <v>888</v>
      </c>
      <c r="C1227" s="1010">
        <v>888</v>
      </c>
      <c r="D1227" s="1011" t="s">
        <v>2063</v>
      </c>
    </row>
    <row r="1228" spans="1:4" s="994" customFormat="1" ht="11.25" customHeight="1" x14ac:dyDescent="0.2">
      <c r="A1228" s="1201"/>
      <c r="B1228" s="1010">
        <v>400</v>
      </c>
      <c r="C1228" s="1010">
        <v>0</v>
      </c>
      <c r="D1228" s="1011" t="s">
        <v>3889</v>
      </c>
    </row>
    <row r="1229" spans="1:4" s="994" customFormat="1" ht="11.25" customHeight="1" x14ac:dyDescent="0.2">
      <c r="A1229" s="1201"/>
      <c r="B1229" s="1010">
        <v>200</v>
      </c>
      <c r="C1229" s="1010">
        <v>169.4</v>
      </c>
      <c r="D1229" s="1011" t="s">
        <v>3890</v>
      </c>
    </row>
    <row r="1230" spans="1:4" s="994" customFormat="1" ht="21" x14ac:dyDescent="0.2">
      <c r="A1230" s="1201"/>
      <c r="B1230" s="1010">
        <v>4080</v>
      </c>
      <c r="C1230" s="1010">
        <v>4080</v>
      </c>
      <c r="D1230" s="1011" t="s">
        <v>2064</v>
      </c>
    </row>
    <row r="1231" spans="1:4" s="994" customFormat="1" ht="11.25" customHeight="1" x14ac:dyDescent="0.2">
      <c r="A1231" s="1201"/>
      <c r="B1231" s="1010">
        <v>200</v>
      </c>
      <c r="C1231" s="1010">
        <v>0</v>
      </c>
      <c r="D1231" s="1011" t="s">
        <v>3891</v>
      </c>
    </row>
    <row r="1232" spans="1:4" s="994" customFormat="1" ht="11.25" customHeight="1" x14ac:dyDescent="0.2">
      <c r="A1232" s="1201"/>
      <c r="B1232" s="1010">
        <v>566.20000000000005</v>
      </c>
      <c r="C1232" s="1010">
        <v>566.20000000000005</v>
      </c>
      <c r="D1232" s="1011" t="s">
        <v>2065</v>
      </c>
    </row>
    <row r="1233" spans="1:4" s="994" customFormat="1" ht="11.25" customHeight="1" x14ac:dyDescent="0.2">
      <c r="A1233" s="1201"/>
      <c r="B1233" s="1010">
        <v>537</v>
      </c>
      <c r="C1233" s="1010">
        <v>537</v>
      </c>
      <c r="D1233" s="1011" t="s">
        <v>1173</v>
      </c>
    </row>
    <row r="1234" spans="1:4" s="994" customFormat="1" ht="11.25" customHeight="1" x14ac:dyDescent="0.2">
      <c r="A1234" s="1201"/>
      <c r="B1234" s="1010">
        <v>635.54999999999995</v>
      </c>
      <c r="C1234" s="1010">
        <v>635.40899999999999</v>
      </c>
      <c r="D1234" s="1011" t="s">
        <v>3822</v>
      </c>
    </row>
    <row r="1235" spans="1:4" s="994" customFormat="1" ht="11.25" customHeight="1" x14ac:dyDescent="0.2">
      <c r="A1235" s="1201"/>
      <c r="B1235" s="1010">
        <v>56761.539999999994</v>
      </c>
      <c r="C1235" s="1010">
        <v>56130.793000000005</v>
      </c>
      <c r="D1235" s="1011" t="s">
        <v>11</v>
      </c>
    </row>
    <row r="1236" spans="1:4" s="994" customFormat="1" ht="11.25" customHeight="1" x14ac:dyDescent="0.2">
      <c r="A1236" s="1200" t="s">
        <v>2647</v>
      </c>
      <c r="B1236" s="1008">
        <v>300</v>
      </c>
      <c r="C1236" s="1008">
        <v>300</v>
      </c>
      <c r="D1236" s="1009" t="s">
        <v>2157</v>
      </c>
    </row>
    <row r="1237" spans="1:4" s="994" customFormat="1" ht="11.25" customHeight="1" x14ac:dyDescent="0.2">
      <c r="A1237" s="1201"/>
      <c r="B1237" s="1010">
        <v>800</v>
      </c>
      <c r="C1237" s="1010">
        <v>800</v>
      </c>
      <c r="D1237" s="1011" t="s">
        <v>1384</v>
      </c>
    </row>
    <row r="1238" spans="1:4" s="994" customFormat="1" ht="11.25" customHeight="1" x14ac:dyDescent="0.2">
      <c r="A1238" s="1201"/>
      <c r="B1238" s="1010">
        <v>290.87</v>
      </c>
      <c r="C1238" s="1010">
        <v>290.87400000000002</v>
      </c>
      <c r="D1238" s="1011" t="s">
        <v>3821</v>
      </c>
    </row>
    <row r="1239" spans="1:4" s="994" customFormat="1" ht="11.25" customHeight="1" x14ac:dyDescent="0.2">
      <c r="A1239" s="1201"/>
      <c r="B1239" s="1010">
        <v>544.78</v>
      </c>
      <c r="C1239" s="1010">
        <v>544.78</v>
      </c>
      <c r="D1239" s="1011" t="s">
        <v>1445</v>
      </c>
    </row>
    <row r="1240" spans="1:4" s="994" customFormat="1" ht="11.25" customHeight="1" x14ac:dyDescent="0.2">
      <c r="A1240" s="1201"/>
      <c r="B1240" s="1010">
        <v>580</v>
      </c>
      <c r="C1240" s="1010">
        <v>580</v>
      </c>
      <c r="D1240" s="1011" t="s">
        <v>1218</v>
      </c>
    </row>
    <row r="1241" spans="1:4" s="994" customFormat="1" ht="11.25" customHeight="1" x14ac:dyDescent="0.2">
      <c r="A1241" s="1201"/>
      <c r="B1241" s="1010">
        <v>190.5</v>
      </c>
      <c r="C1241" s="1010">
        <v>190.5</v>
      </c>
      <c r="D1241" s="1011" t="s">
        <v>2074</v>
      </c>
    </row>
    <row r="1242" spans="1:4" s="994" customFormat="1" ht="11.25" customHeight="1" x14ac:dyDescent="0.2">
      <c r="A1242" s="1201"/>
      <c r="B1242" s="1010">
        <v>50273.240000000005</v>
      </c>
      <c r="C1242" s="1010">
        <v>50273.236000000004</v>
      </c>
      <c r="D1242" s="1011" t="s">
        <v>1463</v>
      </c>
    </row>
    <row r="1243" spans="1:4" s="994" customFormat="1" ht="11.25" customHeight="1" x14ac:dyDescent="0.2">
      <c r="A1243" s="1201"/>
      <c r="B1243" s="1010">
        <v>8489</v>
      </c>
      <c r="C1243" s="1010">
        <v>8489</v>
      </c>
      <c r="D1243" s="1011" t="s">
        <v>2062</v>
      </c>
    </row>
    <row r="1244" spans="1:4" s="994" customFormat="1" ht="11.25" customHeight="1" x14ac:dyDescent="0.2">
      <c r="A1244" s="1201"/>
      <c r="B1244" s="1010">
        <v>3802</v>
      </c>
      <c r="C1244" s="1010">
        <v>3755.2860000000001</v>
      </c>
      <c r="D1244" s="1011" t="s">
        <v>2063</v>
      </c>
    </row>
    <row r="1245" spans="1:4" s="994" customFormat="1" ht="11.25" customHeight="1" x14ac:dyDescent="0.2">
      <c r="A1245" s="1201"/>
      <c r="B1245" s="1010">
        <v>479.1</v>
      </c>
      <c r="C1245" s="1010">
        <v>479.1</v>
      </c>
      <c r="D1245" s="1011" t="s">
        <v>2065</v>
      </c>
    </row>
    <row r="1246" spans="1:4" s="994" customFormat="1" ht="11.25" customHeight="1" x14ac:dyDescent="0.2">
      <c r="A1246" s="1201"/>
      <c r="B1246" s="1010">
        <v>757.84</v>
      </c>
      <c r="C1246" s="1010">
        <v>757.5775000000001</v>
      </c>
      <c r="D1246" s="1011" t="s">
        <v>3822</v>
      </c>
    </row>
    <row r="1247" spans="1:4" s="994" customFormat="1" ht="11.25" customHeight="1" x14ac:dyDescent="0.2">
      <c r="A1247" s="1202"/>
      <c r="B1247" s="1012">
        <v>66507.33</v>
      </c>
      <c r="C1247" s="1012">
        <v>66460.353500000012</v>
      </c>
      <c r="D1247" s="1013" t="s">
        <v>11</v>
      </c>
    </row>
    <row r="1248" spans="1:4" s="994" customFormat="1" ht="11.25" customHeight="1" x14ac:dyDescent="0.2">
      <c r="A1248" s="1201" t="s">
        <v>2669</v>
      </c>
      <c r="B1248" s="1010">
        <v>1200</v>
      </c>
      <c r="C1248" s="1010">
        <v>1200</v>
      </c>
      <c r="D1248" s="1011" t="s">
        <v>1384</v>
      </c>
    </row>
    <row r="1249" spans="1:4" s="994" customFormat="1" ht="11.25" customHeight="1" x14ac:dyDescent="0.2">
      <c r="A1249" s="1201"/>
      <c r="B1249" s="1010">
        <v>240</v>
      </c>
      <c r="C1249" s="1010">
        <v>240</v>
      </c>
      <c r="D1249" s="1011" t="s">
        <v>2076</v>
      </c>
    </row>
    <row r="1250" spans="1:4" s="994" customFormat="1" ht="11.25" customHeight="1" x14ac:dyDescent="0.2">
      <c r="A1250" s="1201"/>
      <c r="B1250" s="1010">
        <v>881.32</v>
      </c>
      <c r="C1250" s="1010">
        <v>881.31700000000001</v>
      </c>
      <c r="D1250" s="1011" t="s">
        <v>3821</v>
      </c>
    </row>
    <row r="1251" spans="1:4" s="994" customFormat="1" ht="11.25" customHeight="1" x14ac:dyDescent="0.2">
      <c r="A1251" s="1201"/>
      <c r="B1251" s="1010">
        <v>600</v>
      </c>
      <c r="C1251" s="1010">
        <v>600</v>
      </c>
      <c r="D1251" s="1011" t="s">
        <v>1445</v>
      </c>
    </row>
    <row r="1252" spans="1:4" s="994" customFormat="1" ht="11.25" customHeight="1" x14ac:dyDescent="0.2">
      <c r="A1252" s="1201"/>
      <c r="B1252" s="1010">
        <v>1000</v>
      </c>
      <c r="C1252" s="1010">
        <v>1000</v>
      </c>
      <c r="D1252" s="1011" t="s">
        <v>1218</v>
      </c>
    </row>
    <row r="1253" spans="1:4" s="994" customFormat="1" ht="11.25" customHeight="1" x14ac:dyDescent="0.2">
      <c r="A1253" s="1201"/>
      <c r="B1253" s="1010">
        <v>425.5</v>
      </c>
      <c r="C1253" s="1010">
        <v>425.5</v>
      </c>
      <c r="D1253" s="1011" t="s">
        <v>2074</v>
      </c>
    </row>
    <row r="1254" spans="1:4" s="994" customFormat="1" ht="11.25" customHeight="1" x14ac:dyDescent="0.2">
      <c r="A1254" s="1201"/>
      <c r="B1254" s="1010">
        <v>38366.19</v>
      </c>
      <c r="C1254" s="1010">
        <v>38366.186000000002</v>
      </c>
      <c r="D1254" s="1011" t="s">
        <v>1463</v>
      </c>
    </row>
    <row r="1255" spans="1:4" s="994" customFormat="1" ht="11.25" customHeight="1" x14ac:dyDescent="0.2">
      <c r="A1255" s="1201"/>
      <c r="B1255" s="1010">
        <v>9859</v>
      </c>
      <c r="C1255" s="1010">
        <v>9859</v>
      </c>
      <c r="D1255" s="1011" t="s">
        <v>2062</v>
      </c>
    </row>
    <row r="1256" spans="1:4" s="994" customFormat="1" ht="11.25" customHeight="1" x14ac:dyDescent="0.2">
      <c r="A1256" s="1201"/>
      <c r="B1256" s="1010">
        <v>1696</v>
      </c>
      <c r="C1256" s="1010">
        <v>1696</v>
      </c>
      <c r="D1256" s="1011" t="s">
        <v>2063</v>
      </c>
    </row>
    <row r="1257" spans="1:4" s="994" customFormat="1" ht="11.25" customHeight="1" x14ac:dyDescent="0.2">
      <c r="A1257" s="1201"/>
      <c r="B1257" s="1010">
        <v>334</v>
      </c>
      <c r="C1257" s="1010">
        <v>334.00079999999997</v>
      </c>
      <c r="D1257" s="1011" t="s">
        <v>2207</v>
      </c>
    </row>
    <row r="1258" spans="1:4" s="994" customFormat="1" ht="21" x14ac:dyDescent="0.2">
      <c r="A1258" s="1201"/>
      <c r="B1258" s="1010">
        <v>680</v>
      </c>
      <c r="C1258" s="1010">
        <v>680</v>
      </c>
      <c r="D1258" s="1011" t="s">
        <v>2064</v>
      </c>
    </row>
    <row r="1259" spans="1:4" s="994" customFormat="1" ht="11.25" customHeight="1" x14ac:dyDescent="0.2">
      <c r="A1259" s="1201"/>
      <c r="B1259" s="1010">
        <v>651.51</v>
      </c>
      <c r="C1259" s="1010">
        <v>651.50699999999995</v>
      </c>
      <c r="D1259" s="1011" t="s">
        <v>3822</v>
      </c>
    </row>
    <row r="1260" spans="1:4" s="994" customFormat="1" ht="11.25" customHeight="1" x14ac:dyDescent="0.2">
      <c r="A1260" s="1201"/>
      <c r="B1260" s="1010">
        <v>55933.52</v>
      </c>
      <c r="C1260" s="1010">
        <v>55933.510800000004</v>
      </c>
      <c r="D1260" s="1011" t="s">
        <v>11</v>
      </c>
    </row>
    <row r="1261" spans="1:4" s="994" customFormat="1" ht="11.25" customHeight="1" x14ac:dyDescent="0.2">
      <c r="A1261" s="1200" t="s">
        <v>2677</v>
      </c>
      <c r="B1261" s="1008">
        <v>7500</v>
      </c>
      <c r="C1261" s="1008">
        <v>0</v>
      </c>
      <c r="D1261" s="1009" t="s">
        <v>3892</v>
      </c>
    </row>
    <row r="1262" spans="1:4" s="994" customFormat="1" ht="11.25" customHeight="1" x14ac:dyDescent="0.2">
      <c r="A1262" s="1201"/>
      <c r="B1262" s="1010">
        <v>1648.22</v>
      </c>
      <c r="C1262" s="1010">
        <v>1648.2106100000001</v>
      </c>
      <c r="D1262" s="1011" t="s">
        <v>2208</v>
      </c>
    </row>
    <row r="1263" spans="1:4" s="994" customFormat="1" ht="11.25" customHeight="1" x14ac:dyDescent="0.2">
      <c r="A1263" s="1201"/>
      <c r="B1263" s="1010">
        <v>250</v>
      </c>
      <c r="C1263" s="1010">
        <v>250</v>
      </c>
      <c r="D1263" s="1011" t="s">
        <v>2157</v>
      </c>
    </row>
    <row r="1264" spans="1:4" s="994" customFormat="1" ht="11.25" customHeight="1" x14ac:dyDescent="0.2">
      <c r="A1264" s="1201"/>
      <c r="B1264" s="1010">
        <v>1800</v>
      </c>
      <c r="C1264" s="1010">
        <v>1800</v>
      </c>
      <c r="D1264" s="1011" t="s">
        <v>1384</v>
      </c>
    </row>
    <row r="1265" spans="1:4" s="994" customFormat="1" ht="11.25" customHeight="1" x14ac:dyDescent="0.2">
      <c r="A1265" s="1201"/>
      <c r="B1265" s="1010">
        <v>70.400000000000006</v>
      </c>
      <c r="C1265" s="1010">
        <v>70.400000000000006</v>
      </c>
      <c r="D1265" s="1011" t="s">
        <v>1445</v>
      </c>
    </row>
    <row r="1266" spans="1:4" s="994" customFormat="1" ht="11.25" customHeight="1" x14ac:dyDescent="0.2">
      <c r="A1266" s="1201"/>
      <c r="B1266" s="1010">
        <v>1157.4000000000001</v>
      </c>
      <c r="C1266" s="1010">
        <v>1157.3979999999999</v>
      </c>
      <c r="D1266" s="1011" t="s">
        <v>2074</v>
      </c>
    </row>
    <row r="1267" spans="1:4" s="994" customFormat="1" ht="21" x14ac:dyDescent="0.2">
      <c r="A1267" s="1201"/>
      <c r="B1267" s="1010">
        <v>98.49</v>
      </c>
      <c r="C1267" s="1010">
        <v>98.492000000000004</v>
      </c>
      <c r="D1267" s="1011" t="s">
        <v>1442</v>
      </c>
    </row>
    <row r="1268" spans="1:4" s="994" customFormat="1" ht="11.25" customHeight="1" x14ac:dyDescent="0.2">
      <c r="A1268" s="1201"/>
      <c r="B1268" s="1010">
        <v>31.9</v>
      </c>
      <c r="C1268" s="1010">
        <v>31.9</v>
      </c>
      <c r="D1268" s="1011" t="s">
        <v>2069</v>
      </c>
    </row>
    <row r="1269" spans="1:4" s="994" customFormat="1" ht="11.25" customHeight="1" x14ac:dyDescent="0.2">
      <c r="A1269" s="1201"/>
      <c r="B1269" s="1010">
        <v>45124.33</v>
      </c>
      <c r="C1269" s="1010">
        <v>45124.319000000003</v>
      </c>
      <c r="D1269" s="1011" t="s">
        <v>1463</v>
      </c>
    </row>
    <row r="1270" spans="1:4" s="994" customFormat="1" ht="11.25" customHeight="1" x14ac:dyDescent="0.2">
      <c r="A1270" s="1201"/>
      <c r="B1270" s="1010">
        <v>5092</v>
      </c>
      <c r="C1270" s="1010">
        <v>5092</v>
      </c>
      <c r="D1270" s="1011" t="s">
        <v>2062</v>
      </c>
    </row>
    <row r="1271" spans="1:4" s="994" customFormat="1" ht="11.25" customHeight="1" x14ac:dyDescent="0.2">
      <c r="A1271" s="1201"/>
      <c r="B1271" s="1010">
        <v>1627</v>
      </c>
      <c r="C1271" s="1010">
        <v>1627</v>
      </c>
      <c r="D1271" s="1011" t="s">
        <v>2063</v>
      </c>
    </row>
    <row r="1272" spans="1:4" s="994" customFormat="1" ht="11.25" customHeight="1" x14ac:dyDescent="0.2">
      <c r="A1272" s="1201"/>
      <c r="B1272" s="1010">
        <v>700</v>
      </c>
      <c r="C1272" s="1010">
        <v>0</v>
      </c>
      <c r="D1272" s="1011" t="s">
        <v>3893</v>
      </c>
    </row>
    <row r="1273" spans="1:4" s="994" customFormat="1" ht="11.25" customHeight="1" x14ac:dyDescent="0.2">
      <c r="A1273" s="1201"/>
      <c r="B1273" s="1010">
        <v>3900</v>
      </c>
      <c r="C1273" s="1010">
        <v>3900</v>
      </c>
      <c r="D1273" s="1011" t="s">
        <v>3894</v>
      </c>
    </row>
    <row r="1274" spans="1:4" s="994" customFormat="1" ht="11.25" customHeight="1" x14ac:dyDescent="0.2">
      <c r="A1274" s="1201"/>
      <c r="B1274" s="1010">
        <v>300</v>
      </c>
      <c r="C1274" s="1010">
        <v>300</v>
      </c>
      <c r="D1274" s="1011" t="s">
        <v>1172</v>
      </c>
    </row>
    <row r="1275" spans="1:4" s="994" customFormat="1" ht="11.25" customHeight="1" x14ac:dyDescent="0.2">
      <c r="A1275" s="1201"/>
      <c r="B1275" s="1010">
        <v>595.79999999999995</v>
      </c>
      <c r="C1275" s="1010">
        <v>595.15261999999996</v>
      </c>
      <c r="D1275" s="1011" t="s">
        <v>3822</v>
      </c>
    </row>
    <row r="1276" spans="1:4" s="994" customFormat="1" ht="11.25" customHeight="1" x14ac:dyDescent="0.2">
      <c r="A1276" s="1202"/>
      <c r="B1276" s="1012">
        <v>69895.539999999994</v>
      </c>
      <c r="C1276" s="1012">
        <v>61694.872230000001</v>
      </c>
      <c r="D1276" s="1013" t="s">
        <v>11</v>
      </c>
    </row>
    <row r="1277" spans="1:4" s="994" customFormat="1" ht="11.25" customHeight="1" x14ac:dyDescent="0.2">
      <c r="A1277" s="1201" t="s">
        <v>2655</v>
      </c>
      <c r="B1277" s="1010">
        <v>1400</v>
      </c>
      <c r="C1277" s="1010">
        <v>1400</v>
      </c>
      <c r="D1277" s="1011" t="s">
        <v>1384</v>
      </c>
    </row>
    <row r="1278" spans="1:4" s="994" customFormat="1" ht="11.25" customHeight="1" x14ac:dyDescent="0.2">
      <c r="A1278" s="1201"/>
      <c r="B1278" s="1010">
        <v>1851</v>
      </c>
      <c r="C1278" s="1010">
        <v>1851</v>
      </c>
      <c r="D1278" s="1011" t="s">
        <v>2076</v>
      </c>
    </row>
    <row r="1279" spans="1:4" s="994" customFormat="1" ht="11.25" customHeight="1" x14ac:dyDescent="0.2">
      <c r="A1279" s="1201"/>
      <c r="B1279" s="1010">
        <v>886.06</v>
      </c>
      <c r="C1279" s="1010">
        <v>726.12400000000002</v>
      </c>
      <c r="D1279" s="1011" t="s">
        <v>3821</v>
      </c>
    </row>
    <row r="1280" spans="1:4" s="994" customFormat="1" ht="11.25" customHeight="1" x14ac:dyDescent="0.2">
      <c r="A1280" s="1201"/>
      <c r="B1280" s="1010">
        <v>504.35</v>
      </c>
      <c r="C1280" s="1010">
        <v>504.35199999999998</v>
      </c>
      <c r="D1280" s="1011" t="s">
        <v>1445</v>
      </c>
    </row>
    <row r="1281" spans="1:4" s="994" customFormat="1" ht="11.25" customHeight="1" x14ac:dyDescent="0.2">
      <c r="A1281" s="1201"/>
      <c r="B1281" s="1010">
        <v>751</v>
      </c>
      <c r="C1281" s="1010">
        <v>751</v>
      </c>
      <c r="D1281" s="1011" t="s">
        <v>2074</v>
      </c>
    </row>
    <row r="1282" spans="1:4" s="994" customFormat="1" ht="11.25" customHeight="1" x14ac:dyDescent="0.2">
      <c r="A1282" s="1201"/>
      <c r="B1282" s="1010">
        <v>5.9</v>
      </c>
      <c r="C1282" s="1010">
        <v>5.9</v>
      </c>
      <c r="D1282" s="1011" t="s">
        <v>2069</v>
      </c>
    </row>
    <row r="1283" spans="1:4" s="994" customFormat="1" ht="11.25" customHeight="1" x14ac:dyDescent="0.2">
      <c r="A1283" s="1201"/>
      <c r="B1283" s="1010">
        <v>47553.4</v>
      </c>
      <c r="C1283" s="1010">
        <v>47553.394</v>
      </c>
      <c r="D1283" s="1011" t="s">
        <v>1463</v>
      </c>
    </row>
    <row r="1284" spans="1:4" s="994" customFormat="1" ht="11.25" customHeight="1" x14ac:dyDescent="0.2">
      <c r="A1284" s="1201"/>
      <c r="B1284" s="1010">
        <v>9828</v>
      </c>
      <c r="C1284" s="1010">
        <v>9828</v>
      </c>
      <c r="D1284" s="1011" t="s">
        <v>2062</v>
      </c>
    </row>
    <row r="1285" spans="1:4" s="994" customFormat="1" ht="11.25" customHeight="1" x14ac:dyDescent="0.2">
      <c r="A1285" s="1201"/>
      <c r="B1285" s="1010">
        <v>1222</v>
      </c>
      <c r="C1285" s="1010">
        <v>1222</v>
      </c>
      <c r="D1285" s="1011" t="s">
        <v>2063</v>
      </c>
    </row>
    <row r="1286" spans="1:4" s="994" customFormat="1" ht="11.25" customHeight="1" x14ac:dyDescent="0.2">
      <c r="A1286" s="1201"/>
      <c r="B1286" s="1010">
        <v>3200</v>
      </c>
      <c r="C1286" s="1010">
        <v>2325.98144</v>
      </c>
      <c r="D1286" s="1011" t="s">
        <v>3895</v>
      </c>
    </row>
    <row r="1287" spans="1:4" s="994" customFormat="1" ht="11.25" customHeight="1" x14ac:dyDescent="0.2">
      <c r="A1287" s="1201"/>
      <c r="B1287" s="1010">
        <v>471.61</v>
      </c>
      <c r="C1287" s="1010">
        <v>471.61099999999999</v>
      </c>
      <c r="D1287" s="1011" t="s">
        <v>1172</v>
      </c>
    </row>
    <row r="1288" spans="1:4" s="994" customFormat="1" ht="11.25" customHeight="1" x14ac:dyDescent="0.2">
      <c r="A1288" s="1201"/>
      <c r="B1288" s="1010">
        <v>689.86</v>
      </c>
      <c r="C1288" s="1010">
        <v>689.495</v>
      </c>
      <c r="D1288" s="1011" t="s">
        <v>3822</v>
      </c>
    </row>
    <row r="1289" spans="1:4" s="994" customFormat="1" ht="11.25" customHeight="1" x14ac:dyDescent="0.2">
      <c r="A1289" s="1201"/>
      <c r="B1289" s="1010">
        <v>68363.179999999993</v>
      </c>
      <c r="C1289" s="1010">
        <v>67328.857439999992</v>
      </c>
      <c r="D1289" s="1011" t="s">
        <v>11</v>
      </c>
    </row>
    <row r="1290" spans="1:4" s="994" customFormat="1" ht="11.25" customHeight="1" x14ac:dyDescent="0.2">
      <c r="A1290" s="1200" t="s">
        <v>2663</v>
      </c>
      <c r="B1290" s="1008">
        <v>8.64</v>
      </c>
      <c r="C1290" s="1008">
        <v>8.6349999999999998</v>
      </c>
      <c r="D1290" s="1009" t="s">
        <v>1443</v>
      </c>
    </row>
    <row r="1291" spans="1:4" s="994" customFormat="1" ht="11.25" customHeight="1" x14ac:dyDescent="0.2">
      <c r="A1291" s="1201"/>
      <c r="B1291" s="1010">
        <v>200</v>
      </c>
      <c r="C1291" s="1010">
        <v>200</v>
      </c>
      <c r="D1291" s="1011" t="s">
        <v>1174</v>
      </c>
    </row>
    <row r="1292" spans="1:4" s="994" customFormat="1" ht="11.25" customHeight="1" x14ac:dyDescent="0.2">
      <c r="A1292" s="1201"/>
      <c r="B1292" s="1010">
        <v>1500</v>
      </c>
      <c r="C1292" s="1010">
        <v>1500</v>
      </c>
      <c r="D1292" s="1011" t="s">
        <v>1384</v>
      </c>
    </row>
    <row r="1293" spans="1:4" s="994" customFormat="1" ht="11.25" customHeight="1" x14ac:dyDescent="0.2">
      <c r="A1293" s="1201"/>
      <c r="B1293" s="1010">
        <v>550.38</v>
      </c>
      <c r="C1293" s="1010">
        <v>550.37699999999995</v>
      </c>
      <c r="D1293" s="1011" t="s">
        <v>2076</v>
      </c>
    </row>
    <row r="1294" spans="1:4" s="994" customFormat="1" ht="11.25" customHeight="1" x14ac:dyDescent="0.2">
      <c r="A1294" s="1201"/>
      <c r="B1294" s="1010">
        <v>413.24</v>
      </c>
      <c r="C1294" s="1010">
        <v>413.24400000000003</v>
      </c>
      <c r="D1294" s="1011" t="s">
        <v>3821</v>
      </c>
    </row>
    <row r="1295" spans="1:4" s="994" customFormat="1" ht="11.25" customHeight="1" x14ac:dyDescent="0.2">
      <c r="A1295" s="1201"/>
      <c r="B1295" s="1010">
        <v>599.73</v>
      </c>
      <c r="C1295" s="1010">
        <v>599.72806000000003</v>
      </c>
      <c r="D1295" s="1011" t="s">
        <v>1445</v>
      </c>
    </row>
    <row r="1296" spans="1:4" s="994" customFormat="1" ht="11.25" customHeight="1" x14ac:dyDescent="0.2">
      <c r="A1296" s="1201"/>
      <c r="B1296" s="1010">
        <v>716</v>
      </c>
      <c r="C1296" s="1010">
        <v>716</v>
      </c>
      <c r="D1296" s="1011" t="s">
        <v>2074</v>
      </c>
    </row>
    <row r="1297" spans="1:4" s="994" customFormat="1" ht="21" x14ac:dyDescent="0.2">
      <c r="A1297" s="1201"/>
      <c r="B1297" s="1010">
        <v>74.42</v>
      </c>
      <c r="C1297" s="1010">
        <v>74.423000000000002</v>
      </c>
      <c r="D1297" s="1011" t="s">
        <v>1442</v>
      </c>
    </row>
    <row r="1298" spans="1:4" s="994" customFormat="1" ht="11.25" customHeight="1" x14ac:dyDescent="0.2">
      <c r="A1298" s="1201"/>
      <c r="B1298" s="1010">
        <v>50</v>
      </c>
      <c r="C1298" s="1010">
        <v>50</v>
      </c>
      <c r="D1298" s="1011" t="s">
        <v>2070</v>
      </c>
    </row>
    <row r="1299" spans="1:4" s="994" customFormat="1" ht="11.25" customHeight="1" x14ac:dyDescent="0.2">
      <c r="A1299" s="1201"/>
      <c r="B1299" s="1010">
        <v>50</v>
      </c>
      <c r="C1299" s="1010">
        <v>50</v>
      </c>
      <c r="D1299" s="1011" t="s">
        <v>2069</v>
      </c>
    </row>
    <row r="1300" spans="1:4" s="994" customFormat="1" ht="11.25" customHeight="1" x14ac:dyDescent="0.2">
      <c r="A1300" s="1201"/>
      <c r="B1300" s="1010">
        <v>56246.23</v>
      </c>
      <c r="C1300" s="1010">
        <v>56246.228000000003</v>
      </c>
      <c r="D1300" s="1011" t="s">
        <v>1463</v>
      </c>
    </row>
    <row r="1301" spans="1:4" s="994" customFormat="1" ht="11.25" customHeight="1" x14ac:dyDescent="0.2">
      <c r="A1301" s="1201"/>
      <c r="B1301" s="1010">
        <v>11459.1</v>
      </c>
      <c r="C1301" s="1010">
        <v>11459.1</v>
      </c>
      <c r="D1301" s="1011" t="s">
        <v>2062</v>
      </c>
    </row>
    <row r="1302" spans="1:4" s="994" customFormat="1" ht="11.25" customHeight="1" x14ac:dyDescent="0.2">
      <c r="A1302" s="1201"/>
      <c r="B1302" s="1010">
        <v>1009</v>
      </c>
      <c r="C1302" s="1010">
        <v>1005</v>
      </c>
      <c r="D1302" s="1011" t="s">
        <v>2063</v>
      </c>
    </row>
    <row r="1303" spans="1:4" s="994" customFormat="1" ht="11.25" customHeight="1" x14ac:dyDescent="0.2">
      <c r="A1303" s="1201"/>
      <c r="B1303" s="1010">
        <v>269.99</v>
      </c>
      <c r="C1303" s="1010">
        <v>269.98500000000001</v>
      </c>
      <c r="D1303" s="1011" t="s">
        <v>1172</v>
      </c>
    </row>
    <row r="1304" spans="1:4" s="994" customFormat="1" ht="11.25" customHeight="1" x14ac:dyDescent="0.2">
      <c r="A1304" s="1201"/>
      <c r="B1304" s="1010">
        <v>598.4</v>
      </c>
      <c r="C1304" s="1010">
        <v>598.00608999999997</v>
      </c>
      <c r="D1304" s="1011" t="s">
        <v>2065</v>
      </c>
    </row>
    <row r="1305" spans="1:4" s="994" customFormat="1" ht="11.25" customHeight="1" x14ac:dyDescent="0.2">
      <c r="A1305" s="1201"/>
      <c r="B1305" s="1010">
        <v>756.35</v>
      </c>
      <c r="C1305" s="1010">
        <v>755.78633000000002</v>
      </c>
      <c r="D1305" s="1011" t="s">
        <v>3822</v>
      </c>
    </row>
    <row r="1306" spans="1:4" s="994" customFormat="1" ht="11.25" customHeight="1" x14ac:dyDescent="0.2">
      <c r="A1306" s="1202"/>
      <c r="B1306" s="1012">
        <v>74501.48000000001</v>
      </c>
      <c r="C1306" s="1012">
        <v>74496.51247999999</v>
      </c>
      <c r="D1306" s="1013" t="s">
        <v>11</v>
      </c>
    </row>
    <row r="1307" spans="1:4" s="994" customFormat="1" ht="11.25" customHeight="1" x14ac:dyDescent="0.2">
      <c r="A1307" s="1201" t="s">
        <v>2641</v>
      </c>
      <c r="B1307" s="1010">
        <v>12.95</v>
      </c>
      <c r="C1307" s="1010">
        <v>12.954000000000001</v>
      </c>
      <c r="D1307" s="1011" t="s">
        <v>1443</v>
      </c>
    </row>
    <row r="1308" spans="1:4" s="994" customFormat="1" ht="11.25" customHeight="1" x14ac:dyDescent="0.2">
      <c r="A1308" s="1201"/>
      <c r="B1308" s="1010">
        <v>90</v>
      </c>
      <c r="C1308" s="1010">
        <v>90</v>
      </c>
      <c r="D1308" s="1011" t="s">
        <v>2380</v>
      </c>
    </row>
    <row r="1309" spans="1:4" s="994" customFormat="1" ht="11.25" customHeight="1" x14ac:dyDescent="0.2">
      <c r="A1309" s="1201"/>
      <c r="B1309" s="1010">
        <v>12</v>
      </c>
      <c r="C1309" s="1010">
        <v>12</v>
      </c>
      <c r="D1309" s="1011" t="s">
        <v>1218</v>
      </c>
    </row>
    <row r="1310" spans="1:4" s="994" customFormat="1" ht="11.25" customHeight="1" x14ac:dyDescent="0.2">
      <c r="A1310" s="1201"/>
      <c r="B1310" s="1010">
        <v>15</v>
      </c>
      <c r="C1310" s="1010">
        <v>15</v>
      </c>
      <c r="D1310" s="1011" t="s">
        <v>2074</v>
      </c>
    </row>
    <row r="1311" spans="1:4" s="994" customFormat="1" ht="11.25" customHeight="1" x14ac:dyDescent="0.2">
      <c r="A1311" s="1201"/>
      <c r="B1311" s="1010">
        <v>30773.23</v>
      </c>
      <c r="C1311" s="1010">
        <v>30773.225999999999</v>
      </c>
      <c r="D1311" s="1011" t="s">
        <v>1463</v>
      </c>
    </row>
    <row r="1312" spans="1:4" s="994" customFormat="1" ht="11.25" customHeight="1" x14ac:dyDescent="0.2">
      <c r="A1312" s="1201"/>
      <c r="B1312" s="1010">
        <v>5892</v>
      </c>
      <c r="C1312" s="1010">
        <v>5892</v>
      </c>
      <c r="D1312" s="1011" t="s">
        <v>2062</v>
      </c>
    </row>
    <row r="1313" spans="1:4" s="994" customFormat="1" ht="11.25" customHeight="1" x14ac:dyDescent="0.2">
      <c r="A1313" s="1201"/>
      <c r="B1313" s="1010">
        <v>766</v>
      </c>
      <c r="C1313" s="1010">
        <v>766</v>
      </c>
      <c r="D1313" s="1011" t="s">
        <v>2063</v>
      </c>
    </row>
    <row r="1314" spans="1:4" s="994" customFormat="1" ht="11.25" customHeight="1" x14ac:dyDescent="0.2">
      <c r="A1314" s="1201"/>
      <c r="B1314" s="1010">
        <v>1644.8</v>
      </c>
      <c r="C1314" s="1010">
        <v>1644.7939999999999</v>
      </c>
      <c r="D1314" s="1011" t="s">
        <v>2207</v>
      </c>
    </row>
    <row r="1315" spans="1:4" s="994" customFormat="1" ht="11.25" customHeight="1" x14ac:dyDescent="0.2">
      <c r="A1315" s="1201"/>
      <c r="B1315" s="1010">
        <v>323.89999999999998</v>
      </c>
      <c r="C1315" s="1010">
        <v>323.42153000000002</v>
      </c>
      <c r="D1315" s="1011" t="s">
        <v>3822</v>
      </c>
    </row>
    <row r="1316" spans="1:4" s="994" customFormat="1" ht="11.25" customHeight="1" x14ac:dyDescent="0.2">
      <c r="A1316" s="1201"/>
      <c r="B1316" s="1010">
        <v>39529.879999999997</v>
      </c>
      <c r="C1316" s="1010">
        <v>39529.395530000002</v>
      </c>
      <c r="D1316" s="1011" t="s">
        <v>11</v>
      </c>
    </row>
    <row r="1317" spans="1:4" s="994" customFormat="1" ht="11.25" customHeight="1" x14ac:dyDescent="0.2">
      <c r="A1317" s="1200" t="s">
        <v>3896</v>
      </c>
      <c r="B1317" s="1008">
        <v>250</v>
      </c>
      <c r="C1317" s="1008">
        <v>250</v>
      </c>
      <c r="D1317" s="1009" t="s">
        <v>1174</v>
      </c>
    </row>
    <row r="1318" spans="1:4" s="994" customFormat="1" ht="11.25" customHeight="1" x14ac:dyDescent="0.2">
      <c r="A1318" s="1201"/>
      <c r="B1318" s="1010">
        <v>331</v>
      </c>
      <c r="C1318" s="1010">
        <v>331</v>
      </c>
      <c r="D1318" s="1011" t="s">
        <v>2076</v>
      </c>
    </row>
    <row r="1319" spans="1:4" s="994" customFormat="1" ht="11.25" customHeight="1" x14ac:dyDescent="0.2">
      <c r="A1319" s="1201"/>
      <c r="B1319" s="1010">
        <v>221.54</v>
      </c>
      <c r="C1319" s="1010">
        <v>122.43300000000001</v>
      </c>
      <c r="D1319" s="1011" t="s">
        <v>3821</v>
      </c>
    </row>
    <row r="1320" spans="1:4" s="994" customFormat="1" ht="11.25" customHeight="1" x14ac:dyDescent="0.2">
      <c r="A1320" s="1201"/>
      <c r="B1320" s="1010">
        <v>164.18</v>
      </c>
      <c r="C1320" s="1010">
        <v>164.17500000000001</v>
      </c>
      <c r="D1320" s="1011" t="s">
        <v>1445</v>
      </c>
    </row>
    <row r="1321" spans="1:4" s="994" customFormat="1" ht="11.25" customHeight="1" x14ac:dyDescent="0.2">
      <c r="A1321" s="1201"/>
      <c r="B1321" s="1010">
        <v>38.92</v>
      </c>
      <c r="C1321" s="1010">
        <v>38.908800000000006</v>
      </c>
      <c r="D1321" s="1011" t="s">
        <v>1394</v>
      </c>
    </row>
    <row r="1322" spans="1:4" s="994" customFormat="1" ht="11.25" customHeight="1" x14ac:dyDescent="0.2">
      <c r="A1322" s="1201"/>
      <c r="B1322" s="1010">
        <v>85</v>
      </c>
      <c r="C1322" s="1010">
        <v>80.775459999999995</v>
      </c>
      <c r="D1322" s="1011" t="s">
        <v>3854</v>
      </c>
    </row>
    <row r="1323" spans="1:4" s="994" customFormat="1" ht="11.25" customHeight="1" x14ac:dyDescent="0.2">
      <c r="A1323" s="1201"/>
      <c r="B1323" s="1010">
        <v>10.130000000000001</v>
      </c>
      <c r="C1323" s="1010">
        <v>5.6160000000000005</v>
      </c>
      <c r="D1323" s="1011" t="s">
        <v>1460</v>
      </c>
    </row>
    <row r="1324" spans="1:4" s="994" customFormat="1" ht="11.25" customHeight="1" x14ac:dyDescent="0.2">
      <c r="A1324" s="1201"/>
      <c r="B1324" s="1010">
        <v>16436.650000000001</v>
      </c>
      <c r="C1324" s="1010">
        <v>16436.646000000001</v>
      </c>
      <c r="D1324" s="1011" t="s">
        <v>1463</v>
      </c>
    </row>
    <row r="1325" spans="1:4" s="994" customFormat="1" ht="11.25" customHeight="1" x14ac:dyDescent="0.2">
      <c r="A1325" s="1201"/>
      <c r="B1325" s="1010">
        <v>3708</v>
      </c>
      <c r="C1325" s="1010">
        <v>3708</v>
      </c>
      <c r="D1325" s="1011" t="s">
        <v>2062</v>
      </c>
    </row>
    <row r="1326" spans="1:4" s="994" customFormat="1" ht="11.25" customHeight="1" x14ac:dyDescent="0.2">
      <c r="A1326" s="1201"/>
      <c r="B1326" s="1010">
        <v>710</v>
      </c>
      <c r="C1326" s="1010">
        <v>710</v>
      </c>
      <c r="D1326" s="1011" t="s">
        <v>2063</v>
      </c>
    </row>
    <row r="1327" spans="1:4" s="994" customFormat="1" ht="11.25" customHeight="1" x14ac:dyDescent="0.2">
      <c r="A1327" s="1201"/>
      <c r="B1327" s="1010">
        <v>244.45</v>
      </c>
      <c r="C1327" s="1010">
        <v>244.44799999999998</v>
      </c>
      <c r="D1327" s="1011" t="s">
        <v>2207</v>
      </c>
    </row>
    <row r="1328" spans="1:4" s="994" customFormat="1" ht="21" x14ac:dyDescent="0.2">
      <c r="A1328" s="1201"/>
      <c r="B1328" s="1010">
        <v>3292</v>
      </c>
      <c r="C1328" s="1010">
        <v>3287.1590000000001</v>
      </c>
      <c r="D1328" s="1011" t="s">
        <v>2064</v>
      </c>
    </row>
    <row r="1329" spans="1:4" s="994" customFormat="1" ht="11.25" customHeight="1" x14ac:dyDescent="0.2">
      <c r="A1329" s="1201"/>
      <c r="B1329" s="1010">
        <v>273.75</v>
      </c>
      <c r="C1329" s="1010">
        <v>273.47499999999997</v>
      </c>
      <c r="D1329" s="1011" t="s">
        <v>3822</v>
      </c>
    </row>
    <row r="1330" spans="1:4" s="994" customFormat="1" ht="11.25" customHeight="1" x14ac:dyDescent="0.2">
      <c r="A1330" s="1202"/>
      <c r="B1330" s="1012">
        <v>25765.620000000003</v>
      </c>
      <c r="C1330" s="1012">
        <v>25652.636260000003</v>
      </c>
      <c r="D1330" s="1013" t="s">
        <v>11</v>
      </c>
    </row>
    <row r="1331" spans="1:4" s="994" customFormat="1" ht="11.25" customHeight="1" x14ac:dyDescent="0.2">
      <c r="A1331" s="1201" t="s">
        <v>2653</v>
      </c>
      <c r="B1331" s="1010">
        <v>562.13</v>
      </c>
      <c r="C1331" s="1010">
        <v>562.13189999999997</v>
      </c>
      <c r="D1331" s="1011" t="s">
        <v>2208</v>
      </c>
    </row>
    <row r="1332" spans="1:4" s="994" customFormat="1" ht="11.25" customHeight="1" x14ac:dyDescent="0.2">
      <c r="A1332" s="1201"/>
      <c r="B1332" s="1010">
        <v>237.38</v>
      </c>
      <c r="C1332" s="1010">
        <v>237.38</v>
      </c>
      <c r="D1332" s="1011" t="s">
        <v>2076</v>
      </c>
    </row>
    <row r="1333" spans="1:4" s="994" customFormat="1" ht="11.25" customHeight="1" x14ac:dyDescent="0.2">
      <c r="A1333" s="1201"/>
      <c r="B1333" s="1010">
        <v>542.98</v>
      </c>
      <c r="C1333" s="1010">
        <v>542.97799999999995</v>
      </c>
      <c r="D1333" s="1011" t="s">
        <v>1445</v>
      </c>
    </row>
    <row r="1334" spans="1:4" s="994" customFormat="1" ht="11.25" customHeight="1" x14ac:dyDescent="0.2">
      <c r="A1334" s="1201"/>
      <c r="B1334" s="1010">
        <v>407</v>
      </c>
      <c r="C1334" s="1010">
        <v>407</v>
      </c>
      <c r="D1334" s="1011" t="s">
        <v>2074</v>
      </c>
    </row>
    <row r="1335" spans="1:4" s="994" customFormat="1" ht="11.25" customHeight="1" x14ac:dyDescent="0.2">
      <c r="A1335" s="1201"/>
      <c r="B1335" s="1010">
        <v>32055.440000000002</v>
      </c>
      <c r="C1335" s="1010">
        <v>32055.439999999995</v>
      </c>
      <c r="D1335" s="1011" t="s">
        <v>1463</v>
      </c>
    </row>
    <row r="1336" spans="1:4" s="994" customFormat="1" ht="11.25" customHeight="1" x14ac:dyDescent="0.2">
      <c r="A1336" s="1201"/>
      <c r="B1336" s="1010">
        <v>8759</v>
      </c>
      <c r="C1336" s="1010">
        <v>8759</v>
      </c>
      <c r="D1336" s="1011" t="s">
        <v>2062</v>
      </c>
    </row>
    <row r="1337" spans="1:4" s="994" customFormat="1" ht="11.25" customHeight="1" x14ac:dyDescent="0.2">
      <c r="A1337" s="1201"/>
      <c r="B1337" s="1010">
        <v>1285</v>
      </c>
      <c r="C1337" s="1010">
        <v>1285</v>
      </c>
      <c r="D1337" s="1011" t="s">
        <v>2063</v>
      </c>
    </row>
    <row r="1338" spans="1:4" s="994" customFormat="1" ht="11.25" customHeight="1" x14ac:dyDescent="0.2">
      <c r="A1338" s="1201"/>
      <c r="B1338" s="1010">
        <v>515.70000000000005</v>
      </c>
      <c r="C1338" s="1010">
        <v>515.70000000000005</v>
      </c>
      <c r="D1338" s="1011" t="s">
        <v>2065</v>
      </c>
    </row>
    <row r="1339" spans="1:4" s="994" customFormat="1" ht="11.25" customHeight="1" x14ac:dyDescent="0.2">
      <c r="A1339" s="1201"/>
      <c r="B1339" s="1010">
        <v>467.16</v>
      </c>
      <c r="C1339" s="1010">
        <v>466.923</v>
      </c>
      <c r="D1339" s="1011" t="s">
        <v>3822</v>
      </c>
    </row>
    <row r="1340" spans="1:4" s="994" customFormat="1" ht="11.25" customHeight="1" x14ac:dyDescent="0.2">
      <c r="A1340" s="1201"/>
      <c r="B1340" s="1010">
        <v>44831.79</v>
      </c>
      <c r="C1340" s="1010">
        <v>44831.552899999995</v>
      </c>
      <c r="D1340" s="1011" t="s">
        <v>11</v>
      </c>
    </row>
    <row r="1341" spans="1:4" s="994" customFormat="1" ht="11.25" customHeight="1" x14ac:dyDescent="0.2">
      <c r="A1341" s="1200" t="s">
        <v>2751</v>
      </c>
      <c r="B1341" s="1008">
        <v>40</v>
      </c>
      <c r="C1341" s="1008">
        <v>40</v>
      </c>
      <c r="D1341" s="1009" t="s">
        <v>2157</v>
      </c>
    </row>
    <row r="1342" spans="1:4" s="994" customFormat="1" ht="11.25" customHeight="1" x14ac:dyDescent="0.2">
      <c r="A1342" s="1201"/>
      <c r="B1342" s="1010">
        <v>26427.37</v>
      </c>
      <c r="C1342" s="1010">
        <v>26427.368000000002</v>
      </c>
      <c r="D1342" s="1011" t="s">
        <v>1463</v>
      </c>
    </row>
    <row r="1343" spans="1:4" s="994" customFormat="1" ht="11.25" customHeight="1" x14ac:dyDescent="0.2">
      <c r="A1343" s="1201"/>
      <c r="B1343" s="1010">
        <v>6263</v>
      </c>
      <c r="C1343" s="1010">
        <v>6263</v>
      </c>
      <c r="D1343" s="1011" t="s">
        <v>2062</v>
      </c>
    </row>
    <row r="1344" spans="1:4" s="994" customFormat="1" ht="11.25" customHeight="1" x14ac:dyDescent="0.2">
      <c r="A1344" s="1201"/>
      <c r="B1344" s="1010">
        <v>462</v>
      </c>
      <c r="C1344" s="1010">
        <v>462</v>
      </c>
      <c r="D1344" s="1011" t="s">
        <v>2063</v>
      </c>
    </row>
    <row r="1345" spans="1:4" s="994" customFormat="1" ht="11.25" customHeight="1" x14ac:dyDescent="0.2">
      <c r="A1345" s="1201"/>
      <c r="B1345" s="1010">
        <v>149.38</v>
      </c>
      <c r="C1345" s="1010">
        <v>149.37799999999999</v>
      </c>
      <c r="D1345" s="1011" t="s">
        <v>3822</v>
      </c>
    </row>
    <row r="1346" spans="1:4" s="994" customFormat="1" ht="11.25" customHeight="1" x14ac:dyDescent="0.2">
      <c r="A1346" s="1202"/>
      <c r="B1346" s="1012">
        <v>33341.749999999993</v>
      </c>
      <c r="C1346" s="1012">
        <v>33341.745999999999</v>
      </c>
      <c r="D1346" s="1013" t="s">
        <v>11</v>
      </c>
    </row>
    <row r="1347" spans="1:4" s="994" customFormat="1" ht="11.25" customHeight="1" x14ac:dyDescent="0.2">
      <c r="A1347" s="1201" t="s">
        <v>2657</v>
      </c>
      <c r="B1347" s="1010">
        <v>21.56</v>
      </c>
      <c r="C1347" s="1010">
        <v>21.558</v>
      </c>
      <c r="D1347" s="1011" t="s">
        <v>1443</v>
      </c>
    </row>
    <row r="1348" spans="1:4" s="994" customFormat="1" ht="11.25" customHeight="1" x14ac:dyDescent="0.2">
      <c r="A1348" s="1201"/>
      <c r="B1348" s="1010">
        <v>150</v>
      </c>
      <c r="C1348" s="1010">
        <v>150</v>
      </c>
      <c r="D1348" s="1011" t="s">
        <v>1174</v>
      </c>
    </row>
    <row r="1349" spans="1:4" s="994" customFormat="1" ht="11.25" customHeight="1" x14ac:dyDescent="0.2">
      <c r="A1349" s="1201"/>
      <c r="B1349" s="1010">
        <v>90</v>
      </c>
      <c r="C1349" s="1010">
        <v>90</v>
      </c>
      <c r="D1349" s="1011" t="s">
        <v>2074</v>
      </c>
    </row>
    <row r="1350" spans="1:4" s="994" customFormat="1" ht="11.25" customHeight="1" x14ac:dyDescent="0.2">
      <c r="A1350" s="1201"/>
      <c r="B1350" s="1010">
        <v>12.8</v>
      </c>
      <c r="C1350" s="1010">
        <v>12.8</v>
      </c>
      <c r="D1350" s="1011" t="s">
        <v>2069</v>
      </c>
    </row>
    <row r="1351" spans="1:4" s="994" customFormat="1" ht="11.25" customHeight="1" x14ac:dyDescent="0.2">
      <c r="A1351" s="1201"/>
      <c r="B1351" s="1010">
        <v>11.41</v>
      </c>
      <c r="C1351" s="1010">
        <v>11.407999999999999</v>
      </c>
      <c r="D1351" s="1011" t="s">
        <v>1460</v>
      </c>
    </row>
    <row r="1352" spans="1:4" s="994" customFormat="1" ht="11.25" customHeight="1" x14ac:dyDescent="0.2">
      <c r="A1352" s="1201"/>
      <c r="B1352" s="1010">
        <v>33743.06</v>
      </c>
      <c r="C1352" s="1010">
        <v>33743.055999999997</v>
      </c>
      <c r="D1352" s="1011" t="s">
        <v>1463</v>
      </c>
    </row>
    <row r="1353" spans="1:4" s="994" customFormat="1" ht="11.25" customHeight="1" x14ac:dyDescent="0.2">
      <c r="A1353" s="1201"/>
      <c r="B1353" s="1010">
        <v>6987</v>
      </c>
      <c r="C1353" s="1010">
        <v>6987</v>
      </c>
      <c r="D1353" s="1011" t="s">
        <v>2062</v>
      </c>
    </row>
    <row r="1354" spans="1:4" s="994" customFormat="1" ht="11.25" customHeight="1" x14ac:dyDescent="0.2">
      <c r="A1354" s="1201"/>
      <c r="B1354" s="1010">
        <v>837</v>
      </c>
      <c r="C1354" s="1010">
        <v>837</v>
      </c>
      <c r="D1354" s="1011" t="s">
        <v>2063</v>
      </c>
    </row>
    <row r="1355" spans="1:4" s="994" customFormat="1" ht="11.25" customHeight="1" x14ac:dyDescent="0.2">
      <c r="A1355" s="1201"/>
      <c r="B1355" s="1010">
        <v>1770</v>
      </c>
      <c r="C1355" s="1010">
        <v>1770</v>
      </c>
      <c r="D1355" s="1011" t="s">
        <v>3897</v>
      </c>
    </row>
    <row r="1356" spans="1:4" s="994" customFormat="1" ht="11.25" customHeight="1" x14ac:dyDescent="0.2">
      <c r="A1356" s="1201"/>
      <c r="B1356" s="1010">
        <v>1770.06</v>
      </c>
      <c r="C1356" s="1010">
        <v>1770.0589999999997</v>
      </c>
      <c r="D1356" s="1011" t="s">
        <v>2207</v>
      </c>
    </row>
    <row r="1357" spans="1:4" s="994" customFormat="1" ht="11.25" customHeight="1" x14ac:dyDescent="0.2">
      <c r="A1357" s="1201"/>
      <c r="B1357" s="1010">
        <v>532.74</v>
      </c>
      <c r="C1357" s="1010">
        <v>532.74199999999996</v>
      </c>
      <c r="D1357" s="1011" t="s">
        <v>3822</v>
      </c>
    </row>
    <row r="1358" spans="1:4" s="994" customFormat="1" ht="11.25" customHeight="1" x14ac:dyDescent="0.2">
      <c r="A1358" s="1201"/>
      <c r="B1358" s="1010">
        <v>28</v>
      </c>
      <c r="C1358" s="1010">
        <v>28</v>
      </c>
      <c r="D1358" s="1011" t="s">
        <v>2068</v>
      </c>
    </row>
    <row r="1359" spans="1:4" s="994" customFormat="1" ht="11.25" customHeight="1" x14ac:dyDescent="0.2">
      <c r="A1359" s="1201"/>
      <c r="B1359" s="1010">
        <v>45953.62999999999</v>
      </c>
      <c r="C1359" s="1010">
        <v>45953.623</v>
      </c>
      <c r="D1359" s="1011" t="s">
        <v>11</v>
      </c>
    </row>
    <row r="1360" spans="1:4" s="994" customFormat="1" ht="11.25" customHeight="1" x14ac:dyDescent="0.2">
      <c r="A1360" s="1200" t="s">
        <v>2659</v>
      </c>
      <c r="B1360" s="1008">
        <v>150</v>
      </c>
      <c r="C1360" s="1008">
        <v>150</v>
      </c>
      <c r="D1360" s="1009" t="s">
        <v>2157</v>
      </c>
    </row>
    <row r="1361" spans="1:4" s="994" customFormat="1" ht="11.25" customHeight="1" x14ac:dyDescent="0.2">
      <c r="A1361" s="1201"/>
      <c r="B1361" s="1010">
        <v>1400</v>
      </c>
      <c r="C1361" s="1010">
        <v>1400</v>
      </c>
      <c r="D1361" s="1011" t="s">
        <v>1384</v>
      </c>
    </row>
    <row r="1362" spans="1:4" s="994" customFormat="1" ht="11.25" customHeight="1" x14ac:dyDescent="0.2">
      <c r="A1362" s="1201"/>
      <c r="B1362" s="1010">
        <v>505.48</v>
      </c>
      <c r="C1362" s="1010">
        <v>308.05687</v>
      </c>
      <c r="D1362" s="1011" t="s">
        <v>3821</v>
      </c>
    </row>
    <row r="1363" spans="1:4" s="994" customFormat="1" ht="11.25" customHeight="1" x14ac:dyDescent="0.2">
      <c r="A1363" s="1201"/>
      <c r="B1363" s="1010">
        <v>316.99</v>
      </c>
      <c r="C1363" s="1010">
        <v>316.98500000000001</v>
      </c>
      <c r="D1363" s="1011" t="s">
        <v>1445</v>
      </c>
    </row>
    <row r="1364" spans="1:4" s="994" customFormat="1" ht="11.25" customHeight="1" x14ac:dyDescent="0.2">
      <c r="A1364" s="1201"/>
      <c r="B1364" s="1010">
        <v>754</v>
      </c>
      <c r="C1364" s="1010">
        <v>754</v>
      </c>
      <c r="D1364" s="1011" t="s">
        <v>2074</v>
      </c>
    </row>
    <row r="1365" spans="1:4" s="994" customFormat="1" ht="21" x14ac:dyDescent="0.2">
      <c r="A1365" s="1201"/>
      <c r="B1365" s="1010">
        <v>74.42</v>
      </c>
      <c r="C1365" s="1010">
        <v>68.405200000000008</v>
      </c>
      <c r="D1365" s="1011" t="s">
        <v>1442</v>
      </c>
    </row>
    <row r="1366" spans="1:4" s="994" customFormat="1" ht="11.25" customHeight="1" x14ac:dyDescent="0.2">
      <c r="A1366" s="1201"/>
      <c r="B1366" s="1010">
        <v>31201.61</v>
      </c>
      <c r="C1366" s="1010">
        <v>31201.61</v>
      </c>
      <c r="D1366" s="1011" t="s">
        <v>1463</v>
      </c>
    </row>
    <row r="1367" spans="1:4" s="994" customFormat="1" ht="11.25" customHeight="1" x14ac:dyDescent="0.2">
      <c r="A1367" s="1201"/>
      <c r="B1367" s="1010">
        <v>6482</v>
      </c>
      <c r="C1367" s="1010">
        <v>6482</v>
      </c>
      <c r="D1367" s="1011" t="s">
        <v>2062</v>
      </c>
    </row>
    <row r="1368" spans="1:4" s="994" customFormat="1" ht="11.25" customHeight="1" x14ac:dyDescent="0.2">
      <c r="A1368" s="1201"/>
      <c r="B1368" s="1010">
        <v>842</v>
      </c>
      <c r="C1368" s="1010">
        <v>842</v>
      </c>
      <c r="D1368" s="1011" t="s">
        <v>2063</v>
      </c>
    </row>
    <row r="1369" spans="1:4" s="994" customFormat="1" ht="11.25" customHeight="1" x14ac:dyDescent="0.2">
      <c r="A1369" s="1201"/>
      <c r="B1369" s="1010">
        <v>1296.1200000000001</v>
      </c>
      <c r="C1369" s="1010">
        <v>1296.1189999999999</v>
      </c>
      <c r="D1369" s="1011" t="s">
        <v>2207</v>
      </c>
    </row>
    <row r="1370" spans="1:4" s="994" customFormat="1" ht="11.25" customHeight="1" x14ac:dyDescent="0.2">
      <c r="A1370" s="1201"/>
      <c r="B1370" s="1010">
        <v>473.39</v>
      </c>
      <c r="C1370" s="1010">
        <v>473.38900000000001</v>
      </c>
      <c r="D1370" s="1011" t="s">
        <v>3822</v>
      </c>
    </row>
    <row r="1371" spans="1:4" s="994" customFormat="1" ht="11.25" customHeight="1" x14ac:dyDescent="0.2">
      <c r="A1371" s="1202"/>
      <c r="B1371" s="1012">
        <v>43496.01</v>
      </c>
      <c r="C1371" s="1012">
        <v>43292.565070000004</v>
      </c>
      <c r="D1371" s="1013" t="s">
        <v>11</v>
      </c>
    </row>
    <row r="1372" spans="1:4" s="994" customFormat="1" ht="11.25" customHeight="1" x14ac:dyDescent="0.2">
      <c r="A1372" s="1201" t="s">
        <v>2671</v>
      </c>
      <c r="B1372" s="1010">
        <v>70.400000000000006</v>
      </c>
      <c r="C1372" s="1010">
        <v>70.400999999999996</v>
      </c>
      <c r="D1372" s="1011" t="s">
        <v>1445</v>
      </c>
    </row>
    <row r="1373" spans="1:4" s="994" customFormat="1" ht="11.25" customHeight="1" x14ac:dyDescent="0.2">
      <c r="A1373" s="1201"/>
      <c r="B1373" s="1010">
        <v>144</v>
      </c>
      <c r="C1373" s="1010">
        <v>144</v>
      </c>
      <c r="D1373" s="1011" t="s">
        <v>2074</v>
      </c>
    </row>
    <row r="1374" spans="1:4" s="994" customFormat="1" ht="11.25" customHeight="1" x14ac:dyDescent="0.2">
      <c r="A1374" s="1201"/>
      <c r="B1374" s="1010">
        <v>18244.11</v>
      </c>
      <c r="C1374" s="1010">
        <v>18244.108999999997</v>
      </c>
      <c r="D1374" s="1011" t="s">
        <v>1463</v>
      </c>
    </row>
    <row r="1375" spans="1:4" s="994" customFormat="1" ht="11.25" customHeight="1" x14ac:dyDescent="0.2">
      <c r="A1375" s="1201"/>
      <c r="B1375" s="1010">
        <v>4658</v>
      </c>
      <c r="C1375" s="1010">
        <v>4658</v>
      </c>
      <c r="D1375" s="1011" t="s">
        <v>2062</v>
      </c>
    </row>
    <row r="1376" spans="1:4" s="994" customFormat="1" ht="11.25" customHeight="1" x14ac:dyDescent="0.2">
      <c r="A1376" s="1201"/>
      <c r="B1376" s="1010">
        <v>471</v>
      </c>
      <c r="C1376" s="1010">
        <v>471</v>
      </c>
      <c r="D1376" s="1011" t="s">
        <v>2063</v>
      </c>
    </row>
    <row r="1377" spans="1:4" s="994" customFormat="1" ht="11.25" customHeight="1" x14ac:dyDescent="0.2">
      <c r="A1377" s="1201"/>
      <c r="B1377" s="1010">
        <v>1201.8600000000001</v>
      </c>
      <c r="C1377" s="1010">
        <v>1201.8519999999999</v>
      </c>
      <c r="D1377" s="1011" t="s">
        <v>2207</v>
      </c>
    </row>
    <row r="1378" spans="1:4" s="994" customFormat="1" ht="21" x14ac:dyDescent="0.2">
      <c r="A1378" s="1201"/>
      <c r="B1378" s="1010">
        <v>2720</v>
      </c>
      <c r="C1378" s="1010">
        <v>2720</v>
      </c>
      <c r="D1378" s="1011" t="s">
        <v>2064</v>
      </c>
    </row>
    <row r="1379" spans="1:4" s="994" customFormat="1" ht="11.25" customHeight="1" x14ac:dyDescent="0.2">
      <c r="A1379" s="1201"/>
      <c r="B1379" s="1010">
        <v>310</v>
      </c>
      <c r="C1379" s="1010">
        <v>309.74599999999998</v>
      </c>
      <c r="D1379" s="1011" t="s">
        <v>2065</v>
      </c>
    </row>
    <row r="1380" spans="1:4" s="994" customFormat="1" ht="11.25" customHeight="1" x14ac:dyDescent="0.2">
      <c r="A1380" s="1201"/>
      <c r="B1380" s="1010">
        <v>325.8</v>
      </c>
      <c r="C1380" s="1010">
        <v>325.517</v>
      </c>
      <c r="D1380" s="1011" t="s">
        <v>3822</v>
      </c>
    </row>
    <row r="1381" spans="1:4" s="994" customFormat="1" ht="11.25" customHeight="1" x14ac:dyDescent="0.2">
      <c r="A1381" s="1201"/>
      <c r="B1381" s="1010">
        <v>28145.17</v>
      </c>
      <c r="C1381" s="1010">
        <v>28144.624999999996</v>
      </c>
      <c r="D1381" s="1011" t="s">
        <v>11</v>
      </c>
    </row>
    <row r="1382" spans="1:4" s="994" customFormat="1" ht="11.25" customHeight="1" x14ac:dyDescent="0.2">
      <c r="A1382" s="1200" t="s">
        <v>2755</v>
      </c>
      <c r="B1382" s="1008">
        <v>140.08000000000001</v>
      </c>
      <c r="C1382" s="1008">
        <v>140.07599999999999</v>
      </c>
      <c r="D1382" s="1009" t="s">
        <v>3855</v>
      </c>
    </row>
    <row r="1383" spans="1:4" s="994" customFormat="1" ht="11.25" customHeight="1" x14ac:dyDescent="0.2">
      <c r="A1383" s="1201"/>
      <c r="B1383" s="1010">
        <v>68.8</v>
      </c>
      <c r="C1383" s="1010">
        <v>68.8</v>
      </c>
      <c r="D1383" s="1011" t="s">
        <v>2380</v>
      </c>
    </row>
    <row r="1384" spans="1:4" s="994" customFormat="1" ht="11.25" customHeight="1" x14ac:dyDescent="0.2">
      <c r="A1384" s="1201"/>
      <c r="B1384" s="1010">
        <v>80.180000000000007</v>
      </c>
      <c r="C1384" s="1010">
        <v>21.039000000000009</v>
      </c>
      <c r="D1384" s="1011" t="s">
        <v>3821</v>
      </c>
    </row>
    <row r="1385" spans="1:4" s="994" customFormat="1" ht="11.25" customHeight="1" x14ac:dyDescent="0.2">
      <c r="A1385" s="1201"/>
      <c r="B1385" s="1010">
        <v>33.700000000000003</v>
      </c>
      <c r="C1385" s="1010">
        <v>33.700000000000003</v>
      </c>
      <c r="D1385" s="1011" t="s">
        <v>1444</v>
      </c>
    </row>
    <row r="1386" spans="1:4" s="994" customFormat="1" ht="11.25" customHeight="1" x14ac:dyDescent="0.2">
      <c r="A1386" s="1201"/>
      <c r="B1386" s="1010">
        <v>133.56</v>
      </c>
      <c r="C1386" s="1010">
        <v>133.53480000000002</v>
      </c>
      <c r="D1386" s="1011" t="s">
        <v>1394</v>
      </c>
    </row>
    <row r="1387" spans="1:4" s="994" customFormat="1" ht="11.25" customHeight="1" x14ac:dyDescent="0.2">
      <c r="A1387" s="1201"/>
      <c r="B1387" s="1010">
        <v>24955.34</v>
      </c>
      <c r="C1387" s="1010">
        <v>24955.342000000001</v>
      </c>
      <c r="D1387" s="1011" t="s">
        <v>1463</v>
      </c>
    </row>
    <row r="1388" spans="1:4" s="994" customFormat="1" ht="11.25" customHeight="1" x14ac:dyDescent="0.2">
      <c r="A1388" s="1201"/>
      <c r="B1388" s="1010">
        <v>2353</v>
      </c>
      <c r="C1388" s="1010">
        <v>2353</v>
      </c>
      <c r="D1388" s="1011" t="s">
        <v>2062</v>
      </c>
    </row>
    <row r="1389" spans="1:4" s="994" customFormat="1" ht="11.25" customHeight="1" x14ac:dyDescent="0.2">
      <c r="A1389" s="1201"/>
      <c r="B1389" s="1010">
        <v>500</v>
      </c>
      <c r="C1389" s="1010">
        <v>500</v>
      </c>
      <c r="D1389" s="1011" t="s">
        <v>2063</v>
      </c>
    </row>
    <row r="1390" spans="1:4" s="994" customFormat="1" ht="11.25" customHeight="1" x14ac:dyDescent="0.2">
      <c r="A1390" s="1201"/>
      <c r="B1390" s="1010">
        <v>532.9</v>
      </c>
      <c r="C1390" s="1010">
        <v>532.9</v>
      </c>
      <c r="D1390" s="1011" t="s">
        <v>2065</v>
      </c>
    </row>
    <row r="1391" spans="1:4" s="994" customFormat="1" ht="11.25" customHeight="1" x14ac:dyDescent="0.2">
      <c r="A1391" s="1201"/>
      <c r="B1391" s="1010">
        <v>159.98999999999998</v>
      </c>
      <c r="C1391" s="1010">
        <v>159.99099999999999</v>
      </c>
      <c r="D1391" s="1011" t="s">
        <v>3822</v>
      </c>
    </row>
    <row r="1392" spans="1:4" s="994" customFormat="1" ht="11.25" customHeight="1" x14ac:dyDescent="0.2">
      <c r="A1392" s="1202"/>
      <c r="B1392" s="1012">
        <v>28957.55</v>
      </c>
      <c r="C1392" s="1012">
        <v>28898.382799999999</v>
      </c>
      <c r="D1392" s="1013" t="s">
        <v>11</v>
      </c>
    </row>
    <row r="1393" spans="1:4" s="994" customFormat="1" ht="11.25" customHeight="1" x14ac:dyDescent="0.2">
      <c r="A1393" s="1201" t="s">
        <v>2727</v>
      </c>
      <c r="B1393" s="1010">
        <v>70</v>
      </c>
      <c r="C1393" s="1010">
        <v>70</v>
      </c>
      <c r="D1393" s="1011" t="s">
        <v>2157</v>
      </c>
    </row>
    <row r="1394" spans="1:4" s="994" customFormat="1" ht="11.25" customHeight="1" x14ac:dyDescent="0.2">
      <c r="A1394" s="1201"/>
      <c r="B1394" s="1010">
        <v>1500</v>
      </c>
      <c r="C1394" s="1010">
        <v>0</v>
      </c>
      <c r="D1394" s="1011" t="s">
        <v>3898</v>
      </c>
    </row>
    <row r="1395" spans="1:4" s="994" customFormat="1" ht="11.25" customHeight="1" x14ac:dyDescent="0.2">
      <c r="A1395" s="1201"/>
      <c r="B1395" s="1010">
        <v>741.64</v>
      </c>
      <c r="C1395" s="1010">
        <v>741.64400000000001</v>
      </c>
      <c r="D1395" s="1011" t="s">
        <v>1451</v>
      </c>
    </row>
    <row r="1396" spans="1:4" s="994" customFormat="1" ht="11.25" customHeight="1" x14ac:dyDescent="0.2">
      <c r="A1396" s="1201"/>
      <c r="B1396" s="1010">
        <v>48</v>
      </c>
      <c r="C1396" s="1010">
        <v>48</v>
      </c>
      <c r="D1396" s="1011" t="s">
        <v>1444</v>
      </c>
    </row>
    <row r="1397" spans="1:4" s="994" customFormat="1" ht="11.25" customHeight="1" x14ac:dyDescent="0.2">
      <c r="A1397" s="1201"/>
      <c r="B1397" s="1010">
        <v>52343.45</v>
      </c>
      <c r="C1397" s="1010">
        <v>52343.445000000007</v>
      </c>
      <c r="D1397" s="1011" t="s">
        <v>1463</v>
      </c>
    </row>
    <row r="1398" spans="1:4" s="994" customFormat="1" ht="11.25" customHeight="1" x14ac:dyDescent="0.2">
      <c r="A1398" s="1201"/>
      <c r="B1398" s="1010">
        <v>4011</v>
      </c>
      <c r="C1398" s="1010">
        <v>4011</v>
      </c>
      <c r="D1398" s="1011" t="s">
        <v>2062</v>
      </c>
    </row>
    <row r="1399" spans="1:4" s="994" customFormat="1" ht="11.25" customHeight="1" x14ac:dyDescent="0.2">
      <c r="A1399" s="1201"/>
      <c r="B1399" s="1010">
        <v>323</v>
      </c>
      <c r="C1399" s="1010">
        <v>323</v>
      </c>
      <c r="D1399" s="1011" t="s">
        <v>2063</v>
      </c>
    </row>
    <row r="1400" spans="1:4" s="994" customFormat="1" ht="11.25" customHeight="1" x14ac:dyDescent="0.2">
      <c r="A1400" s="1201"/>
      <c r="B1400" s="1010">
        <v>945.21</v>
      </c>
      <c r="C1400" s="1010">
        <v>945.20800000000008</v>
      </c>
      <c r="D1400" s="1011" t="s">
        <v>2207</v>
      </c>
    </row>
    <row r="1401" spans="1:4" s="994" customFormat="1" ht="21" x14ac:dyDescent="0.2">
      <c r="A1401" s="1201"/>
      <c r="B1401" s="1010">
        <v>1500</v>
      </c>
      <c r="C1401" s="1010">
        <v>0</v>
      </c>
      <c r="D1401" s="1011" t="s">
        <v>2187</v>
      </c>
    </row>
    <row r="1402" spans="1:4" s="994" customFormat="1" ht="21" x14ac:dyDescent="0.2">
      <c r="A1402" s="1201"/>
      <c r="B1402" s="1010">
        <v>390</v>
      </c>
      <c r="C1402" s="1010">
        <v>390</v>
      </c>
      <c r="D1402" s="1011" t="s">
        <v>2064</v>
      </c>
    </row>
    <row r="1403" spans="1:4" s="994" customFormat="1" ht="11.25" customHeight="1" x14ac:dyDescent="0.2">
      <c r="A1403" s="1201"/>
      <c r="B1403" s="1010">
        <v>7100</v>
      </c>
      <c r="C1403" s="1010">
        <v>2928.0259999999998</v>
      </c>
      <c r="D1403" s="1011" t="s">
        <v>3899</v>
      </c>
    </row>
    <row r="1404" spans="1:4" s="994" customFormat="1" ht="11.25" customHeight="1" x14ac:dyDescent="0.2">
      <c r="A1404" s="1201"/>
      <c r="B1404" s="1010">
        <v>316.68</v>
      </c>
      <c r="C1404" s="1010">
        <v>316.67</v>
      </c>
      <c r="D1404" s="1011" t="s">
        <v>3822</v>
      </c>
    </row>
    <row r="1405" spans="1:4" s="994" customFormat="1" ht="11.25" customHeight="1" x14ac:dyDescent="0.2">
      <c r="A1405" s="1201"/>
      <c r="B1405" s="1010">
        <v>69288.979999999981</v>
      </c>
      <c r="C1405" s="1010">
        <v>62116.993000000002</v>
      </c>
      <c r="D1405" s="1011" t="s">
        <v>11</v>
      </c>
    </row>
    <row r="1406" spans="1:4" s="994" customFormat="1" ht="11.25" customHeight="1" x14ac:dyDescent="0.2">
      <c r="A1406" s="1200" t="s">
        <v>2759</v>
      </c>
      <c r="B1406" s="1008">
        <v>169.25</v>
      </c>
      <c r="C1406" s="1008">
        <v>169.251</v>
      </c>
      <c r="D1406" s="1009" t="s">
        <v>3821</v>
      </c>
    </row>
    <row r="1407" spans="1:4" s="994" customFormat="1" ht="11.25" customHeight="1" x14ac:dyDescent="0.2">
      <c r="A1407" s="1201"/>
      <c r="B1407" s="1010">
        <v>2.59</v>
      </c>
      <c r="C1407" s="1010">
        <v>2.59</v>
      </c>
      <c r="D1407" s="1011" t="s">
        <v>1452</v>
      </c>
    </row>
    <row r="1408" spans="1:4" s="994" customFormat="1" ht="11.25" customHeight="1" x14ac:dyDescent="0.2">
      <c r="A1408" s="1201"/>
      <c r="B1408" s="1010">
        <v>26674.550000000003</v>
      </c>
      <c r="C1408" s="1010">
        <v>26674.547000000002</v>
      </c>
      <c r="D1408" s="1011" t="s">
        <v>1463</v>
      </c>
    </row>
    <row r="1409" spans="1:4" s="994" customFormat="1" ht="11.25" customHeight="1" x14ac:dyDescent="0.2">
      <c r="A1409" s="1201"/>
      <c r="B1409" s="1010">
        <v>1854</v>
      </c>
      <c r="C1409" s="1010">
        <v>1854</v>
      </c>
      <c r="D1409" s="1011" t="s">
        <v>2062</v>
      </c>
    </row>
    <row r="1410" spans="1:4" s="994" customFormat="1" ht="11.25" customHeight="1" x14ac:dyDescent="0.2">
      <c r="A1410" s="1201"/>
      <c r="B1410" s="1010">
        <v>196</v>
      </c>
      <c r="C1410" s="1010">
        <v>196</v>
      </c>
      <c r="D1410" s="1011" t="s">
        <v>2063</v>
      </c>
    </row>
    <row r="1411" spans="1:4" s="994" customFormat="1" ht="11.25" customHeight="1" x14ac:dyDescent="0.2">
      <c r="A1411" s="1201"/>
      <c r="B1411" s="1010">
        <v>155.01</v>
      </c>
      <c r="C1411" s="1010">
        <v>155.005</v>
      </c>
      <c r="D1411" s="1011" t="s">
        <v>1172</v>
      </c>
    </row>
    <row r="1412" spans="1:4" s="994" customFormat="1" ht="11.25" customHeight="1" x14ac:dyDescent="0.2">
      <c r="A1412" s="1201"/>
      <c r="B1412" s="1010">
        <v>1219.1100000000001</v>
      </c>
      <c r="C1412" s="1010">
        <v>1219.0999999999999</v>
      </c>
      <c r="D1412" s="1011" t="s">
        <v>2207</v>
      </c>
    </row>
    <row r="1413" spans="1:4" s="994" customFormat="1" ht="11.25" customHeight="1" x14ac:dyDescent="0.2">
      <c r="A1413" s="1201"/>
      <c r="B1413" s="1010">
        <v>416.6</v>
      </c>
      <c r="C1413" s="1010">
        <v>416.6</v>
      </c>
      <c r="D1413" s="1011" t="s">
        <v>2065</v>
      </c>
    </row>
    <row r="1414" spans="1:4" s="994" customFormat="1" ht="11.25" customHeight="1" x14ac:dyDescent="0.2">
      <c r="A1414" s="1201"/>
      <c r="B1414" s="1010">
        <v>233.42</v>
      </c>
      <c r="C1414" s="1010">
        <v>233.23599999999999</v>
      </c>
      <c r="D1414" s="1011" t="s">
        <v>3822</v>
      </c>
    </row>
    <row r="1415" spans="1:4" s="994" customFormat="1" ht="11.25" customHeight="1" x14ac:dyDescent="0.2">
      <c r="A1415" s="1202"/>
      <c r="B1415" s="1012">
        <v>30920.53</v>
      </c>
      <c r="C1415" s="1012">
        <v>30920.328999999998</v>
      </c>
      <c r="D1415" s="1013" t="s">
        <v>11</v>
      </c>
    </row>
    <row r="1416" spans="1:4" s="994" customFormat="1" ht="11.25" customHeight="1" x14ac:dyDescent="0.2">
      <c r="A1416" s="1201" t="s">
        <v>2599</v>
      </c>
      <c r="B1416" s="1010">
        <v>4.32</v>
      </c>
      <c r="C1416" s="1010">
        <v>4.3179999999999996</v>
      </c>
      <c r="D1416" s="1011" t="s">
        <v>1443</v>
      </c>
    </row>
    <row r="1417" spans="1:4" s="994" customFormat="1" ht="11.25" customHeight="1" x14ac:dyDescent="0.2">
      <c r="A1417" s="1201"/>
      <c r="B1417" s="1010">
        <v>3683.55</v>
      </c>
      <c r="C1417" s="1010">
        <v>3683.54592</v>
      </c>
      <c r="D1417" s="1011" t="s">
        <v>2208</v>
      </c>
    </row>
    <row r="1418" spans="1:4" s="994" customFormat="1" ht="11.25" customHeight="1" x14ac:dyDescent="0.2">
      <c r="A1418" s="1201"/>
      <c r="B1418" s="1010">
        <v>37.6</v>
      </c>
      <c r="C1418" s="1010">
        <v>37.6</v>
      </c>
      <c r="D1418" s="1011" t="s">
        <v>2076</v>
      </c>
    </row>
    <row r="1419" spans="1:4" s="994" customFormat="1" ht="11.25" customHeight="1" x14ac:dyDescent="0.2">
      <c r="A1419" s="1201"/>
      <c r="B1419" s="1010">
        <v>180</v>
      </c>
      <c r="C1419" s="1010">
        <v>180</v>
      </c>
      <c r="D1419" s="1011" t="s">
        <v>2074</v>
      </c>
    </row>
    <row r="1420" spans="1:4" s="994" customFormat="1" ht="11.25" customHeight="1" x14ac:dyDescent="0.2">
      <c r="A1420" s="1201"/>
      <c r="B1420" s="1010">
        <v>50</v>
      </c>
      <c r="C1420" s="1010">
        <v>50</v>
      </c>
      <c r="D1420" s="1011" t="s">
        <v>2069</v>
      </c>
    </row>
    <row r="1421" spans="1:4" s="994" customFormat="1" ht="11.25" customHeight="1" x14ac:dyDescent="0.2">
      <c r="A1421" s="1201"/>
      <c r="B1421" s="1010">
        <v>31758.69</v>
      </c>
      <c r="C1421" s="1010">
        <v>31758.688999999998</v>
      </c>
      <c r="D1421" s="1011" t="s">
        <v>1463</v>
      </c>
    </row>
    <row r="1422" spans="1:4" s="994" customFormat="1" ht="11.25" customHeight="1" x14ac:dyDescent="0.2">
      <c r="A1422" s="1201"/>
      <c r="B1422" s="1010">
        <v>3256.3</v>
      </c>
      <c r="C1422" s="1010">
        <v>3256.3</v>
      </c>
      <c r="D1422" s="1011" t="s">
        <v>2062</v>
      </c>
    </row>
    <row r="1423" spans="1:4" s="994" customFormat="1" ht="11.25" customHeight="1" x14ac:dyDescent="0.2">
      <c r="A1423" s="1201"/>
      <c r="B1423" s="1010">
        <v>582</v>
      </c>
      <c r="C1423" s="1010">
        <v>582</v>
      </c>
      <c r="D1423" s="1011" t="s">
        <v>2063</v>
      </c>
    </row>
    <row r="1424" spans="1:4" s="994" customFormat="1" ht="11.25" customHeight="1" x14ac:dyDescent="0.2">
      <c r="A1424" s="1201"/>
      <c r="B1424" s="1010">
        <v>1070.07</v>
      </c>
      <c r="C1424" s="1010">
        <v>1070.0659999999998</v>
      </c>
      <c r="D1424" s="1011" t="s">
        <v>2207</v>
      </c>
    </row>
    <row r="1425" spans="1:4" s="994" customFormat="1" ht="11.25" customHeight="1" x14ac:dyDescent="0.2">
      <c r="A1425" s="1201"/>
      <c r="B1425" s="1010">
        <v>439.58</v>
      </c>
      <c r="C1425" s="1010">
        <v>439.577</v>
      </c>
      <c r="D1425" s="1011" t="s">
        <v>3822</v>
      </c>
    </row>
    <row r="1426" spans="1:4" s="994" customFormat="1" ht="11.25" customHeight="1" x14ac:dyDescent="0.2">
      <c r="A1426" s="1201"/>
      <c r="B1426" s="1010">
        <v>41062.11</v>
      </c>
      <c r="C1426" s="1010">
        <v>41062.09592</v>
      </c>
      <c r="D1426" s="1011" t="s">
        <v>11</v>
      </c>
    </row>
    <row r="1427" spans="1:4" s="994" customFormat="1" ht="11.25" customHeight="1" x14ac:dyDescent="0.2">
      <c r="A1427" s="1200" t="s">
        <v>3900</v>
      </c>
      <c r="B1427" s="1008">
        <v>55.7</v>
      </c>
      <c r="C1427" s="1008">
        <v>55.7</v>
      </c>
      <c r="D1427" s="1009" t="s">
        <v>2380</v>
      </c>
    </row>
    <row r="1428" spans="1:4" s="994" customFormat="1" ht="11.25" customHeight="1" x14ac:dyDescent="0.2">
      <c r="A1428" s="1201"/>
      <c r="B1428" s="1010">
        <v>96.76</v>
      </c>
      <c r="C1428" s="1010">
        <v>96.757999999999996</v>
      </c>
      <c r="D1428" s="1011" t="s">
        <v>3821</v>
      </c>
    </row>
    <row r="1429" spans="1:4" s="994" customFormat="1" ht="11.25" customHeight="1" x14ac:dyDescent="0.2">
      <c r="A1429" s="1201"/>
      <c r="B1429" s="1010">
        <v>70.400000000000006</v>
      </c>
      <c r="C1429" s="1010">
        <v>70.400000000000006</v>
      </c>
      <c r="D1429" s="1011" t="s">
        <v>1445</v>
      </c>
    </row>
    <row r="1430" spans="1:4" s="994" customFormat="1" ht="11.25" customHeight="1" x14ac:dyDescent="0.2">
      <c r="A1430" s="1201"/>
      <c r="B1430" s="1010">
        <v>9.8000000000000007</v>
      </c>
      <c r="C1430" s="1010">
        <v>9.8000000000000007</v>
      </c>
      <c r="D1430" s="1011" t="s">
        <v>2070</v>
      </c>
    </row>
    <row r="1431" spans="1:4" s="994" customFormat="1" ht="11.25" customHeight="1" x14ac:dyDescent="0.2">
      <c r="A1431" s="1201"/>
      <c r="B1431" s="1010">
        <v>23703.82</v>
      </c>
      <c r="C1431" s="1010">
        <v>23703.815999999999</v>
      </c>
      <c r="D1431" s="1011" t="s">
        <v>1463</v>
      </c>
    </row>
    <row r="1432" spans="1:4" s="994" customFormat="1" ht="11.25" customHeight="1" x14ac:dyDescent="0.2">
      <c r="A1432" s="1201"/>
      <c r="B1432" s="1010">
        <v>9678</v>
      </c>
      <c r="C1432" s="1010">
        <v>9678</v>
      </c>
      <c r="D1432" s="1011" t="s">
        <v>2062</v>
      </c>
    </row>
    <row r="1433" spans="1:4" s="994" customFormat="1" ht="11.25" customHeight="1" x14ac:dyDescent="0.2">
      <c r="A1433" s="1201"/>
      <c r="B1433" s="1010">
        <v>2470</v>
      </c>
      <c r="C1433" s="1010">
        <v>2470</v>
      </c>
      <c r="D1433" s="1011" t="s">
        <v>2063</v>
      </c>
    </row>
    <row r="1434" spans="1:4" s="994" customFormat="1" ht="11.25" customHeight="1" x14ac:dyDescent="0.2">
      <c r="A1434" s="1201"/>
      <c r="B1434" s="1010">
        <v>1143.21</v>
      </c>
      <c r="C1434" s="1010">
        <v>1143.212</v>
      </c>
      <c r="D1434" s="1011" t="s">
        <v>2207</v>
      </c>
    </row>
    <row r="1435" spans="1:4" s="994" customFormat="1" ht="11.25" customHeight="1" x14ac:dyDescent="0.2">
      <c r="A1435" s="1201"/>
      <c r="B1435" s="1010">
        <v>321.62</v>
      </c>
      <c r="C1435" s="1010">
        <v>321.39000000000004</v>
      </c>
      <c r="D1435" s="1011" t="s">
        <v>3822</v>
      </c>
    </row>
    <row r="1436" spans="1:4" s="994" customFormat="1" ht="11.25" customHeight="1" x14ac:dyDescent="0.2">
      <c r="A1436" s="1202"/>
      <c r="B1436" s="1012">
        <v>37549.31</v>
      </c>
      <c r="C1436" s="1012">
        <v>37549.076000000001</v>
      </c>
      <c r="D1436" s="1013" t="s">
        <v>11</v>
      </c>
    </row>
    <row r="1437" spans="1:4" s="994" customFormat="1" ht="11.25" customHeight="1" x14ac:dyDescent="0.2">
      <c r="A1437" s="1201" t="s">
        <v>2601</v>
      </c>
      <c r="B1437" s="1010">
        <v>930</v>
      </c>
      <c r="C1437" s="1010">
        <v>616.61599999999999</v>
      </c>
      <c r="D1437" s="1011" t="s">
        <v>1402</v>
      </c>
    </row>
    <row r="1438" spans="1:4" s="994" customFormat="1" ht="11.25" customHeight="1" x14ac:dyDescent="0.2">
      <c r="A1438" s="1201"/>
      <c r="B1438" s="1010">
        <v>96.8</v>
      </c>
      <c r="C1438" s="1010">
        <v>96.8</v>
      </c>
      <c r="D1438" s="1011" t="s">
        <v>2076</v>
      </c>
    </row>
    <row r="1439" spans="1:4" s="994" customFormat="1" ht="11.25" customHeight="1" x14ac:dyDescent="0.2">
      <c r="A1439" s="1201"/>
      <c r="B1439" s="1010">
        <v>1503.87</v>
      </c>
      <c r="C1439" s="1010">
        <v>720.28099999999995</v>
      </c>
      <c r="D1439" s="1011" t="s">
        <v>3821</v>
      </c>
    </row>
    <row r="1440" spans="1:4" s="994" customFormat="1" ht="11.25" customHeight="1" x14ac:dyDescent="0.2">
      <c r="A1440" s="1201"/>
      <c r="B1440" s="1010">
        <v>215.2</v>
      </c>
      <c r="C1440" s="1010">
        <v>215.2</v>
      </c>
      <c r="D1440" s="1011" t="s">
        <v>2074</v>
      </c>
    </row>
    <row r="1441" spans="1:4" s="994" customFormat="1" ht="21" x14ac:dyDescent="0.2">
      <c r="A1441" s="1201"/>
      <c r="B1441" s="1010">
        <v>86.46</v>
      </c>
      <c r="C1441" s="1010">
        <v>86.456999999999994</v>
      </c>
      <c r="D1441" s="1011" t="s">
        <v>1442</v>
      </c>
    </row>
    <row r="1442" spans="1:4" s="994" customFormat="1" ht="11.25" customHeight="1" x14ac:dyDescent="0.2">
      <c r="A1442" s="1201"/>
      <c r="B1442" s="1010">
        <v>77728.45</v>
      </c>
      <c r="C1442" s="1010">
        <v>77659.941000000006</v>
      </c>
      <c r="D1442" s="1011" t="s">
        <v>1463</v>
      </c>
    </row>
    <row r="1443" spans="1:4" s="994" customFormat="1" ht="11.25" customHeight="1" x14ac:dyDescent="0.2">
      <c r="A1443" s="1201"/>
      <c r="B1443" s="1010">
        <v>7614</v>
      </c>
      <c r="C1443" s="1010">
        <v>7614</v>
      </c>
      <c r="D1443" s="1011" t="s">
        <v>2062</v>
      </c>
    </row>
    <row r="1444" spans="1:4" s="994" customFormat="1" ht="11.25" customHeight="1" x14ac:dyDescent="0.2">
      <c r="A1444" s="1201"/>
      <c r="B1444" s="1010">
        <v>1027</v>
      </c>
      <c r="C1444" s="1010">
        <v>992.11860000000001</v>
      </c>
      <c r="D1444" s="1011" t="s">
        <v>2063</v>
      </c>
    </row>
    <row r="1445" spans="1:4" s="994" customFormat="1" ht="11.25" customHeight="1" x14ac:dyDescent="0.2">
      <c r="A1445" s="1201"/>
      <c r="B1445" s="1010">
        <v>18100</v>
      </c>
      <c r="C1445" s="1010">
        <v>422.30293</v>
      </c>
      <c r="D1445" s="1011" t="s">
        <v>3901</v>
      </c>
    </row>
    <row r="1446" spans="1:4" s="994" customFormat="1" ht="11.25" customHeight="1" x14ac:dyDescent="0.2">
      <c r="A1446" s="1201"/>
      <c r="B1446" s="1010">
        <v>965.13</v>
      </c>
      <c r="C1446" s="1010">
        <v>965.12065000000007</v>
      </c>
      <c r="D1446" s="1011" t="s">
        <v>3902</v>
      </c>
    </row>
    <row r="1447" spans="1:4" s="994" customFormat="1" ht="11.25" customHeight="1" x14ac:dyDescent="0.2">
      <c r="A1447" s="1201"/>
      <c r="B1447" s="1010">
        <v>13743.72</v>
      </c>
      <c r="C1447" s="1010">
        <v>13743.712</v>
      </c>
      <c r="D1447" s="1011" t="s">
        <v>2207</v>
      </c>
    </row>
    <row r="1448" spans="1:4" s="994" customFormat="1" ht="11.25" customHeight="1" x14ac:dyDescent="0.2">
      <c r="A1448" s="1201"/>
      <c r="B1448" s="1010">
        <v>704.06</v>
      </c>
      <c r="C1448" s="1010">
        <v>703.029</v>
      </c>
      <c r="D1448" s="1011" t="s">
        <v>3822</v>
      </c>
    </row>
    <row r="1449" spans="1:4" s="994" customFormat="1" ht="11.25" customHeight="1" x14ac:dyDescent="0.2">
      <c r="A1449" s="1201"/>
      <c r="B1449" s="1010">
        <v>122714.69</v>
      </c>
      <c r="C1449" s="1010">
        <v>103835.57818000001</v>
      </c>
      <c r="D1449" s="1011" t="s">
        <v>11</v>
      </c>
    </row>
    <row r="1450" spans="1:4" s="994" customFormat="1" ht="11.25" customHeight="1" x14ac:dyDescent="0.2">
      <c r="A1450" s="1200" t="s">
        <v>2629</v>
      </c>
      <c r="B1450" s="1008">
        <v>202.6</v>
      </c>
      <c r="C1450" s="1008">
        <v>202.6</v>
      </c>
      <c r="D1450" s="1009" t="s">
        <v>2074</v>
      </c>
    </row>
    <row r="1451" spans="1:4" s="994" customFormat="1" ht="21" x14ac:dyDescent="0.2">
      <c r="A1451" s="1201"/>
      <c r="B1451" s="1010">
        <v>125.57</v>
      </c>
      <c r="C1451" s="1010">
        <v>125.569</v>
      </c>
      <c r="D1451" s="1011" t="s">
        <v>1442</v>
      </c>
    </row>
    <row r="1452" spans="1:4" s="994" customFormat="1" ht="11.25" customHeight="1" x14ac:dyDescent="0.2">
      <c r="A1452" s="1201"/>
      <c r="B1452" s="1010">
        <v>27</v>
      </c>
      <c r="C1452" s="1010">
        <v>27</v>
      </c>
      <c r="D1452" s="1011" t="s">
        <v>2069</v>
      </c>
    </row>
    <row r="1453" spans="1:4" s="994" customFormat="1" ht="11.25" customHeight="1" x14ac:dyDescent="0.2">
      <c r="A1453" s="1201"/>
      <c r="B1453" s="1010">
        <v>24177.65</v>
      </c>
      <c r="C1453" s="1010">
        <v>24177.647000000001</v>
      </c>
      <c r="D1453" s="1011" t="s">
        <v>1463</v>
      </c>
    </row>
    <row r="1454" spans="1:4" s="994" customFormat="1" ht="11.25" customHeight="1" x14ac:dyDescent="0.2">
      <c r="A1454" s="1201"/>
      <c r="B1454" s="1010">
        <v>2143</v>
      </c>
      <c r="C1454" s="1010">
        <v>2143</v>
      </c>
      <c r="D1454" s="1011" t="s">
        <v>2062</v>
      </c>
    </row>
    <row r="1455" spans="1:4" s="994" customFormat="1" ht="11.25" customHeight="1" x14ac:dyDescent="0.2">
      <c r="A1455" s="1201"/>
      <c r="B1455" s="1010">
        <v>61</v>
      </c>
      <c r="C1455" s="1010">
        <v>61</v>
      </c>
      <c r="D1455" s="1011" t="s">
        <v>2063</v>
      </c>
    </row>
    <row r="1456" spans="1:4" s="994" customFormat="1" ht="11.25" customHeight="1" x14ac:dyDescent="0.2">
      <c r="A1456" s="1201"/>
      <c r="B1456" s="1010">
        <v>390.93</v>
      </c>
      <c r="C1456" s="1010">
        <v>390.92899999999997</v>
      </c>
      <c r="D1456" s="1011" t="s">
        <v>3822</v>
      </c>
    </row>
    <row r="1457" spans="1:4" s="994" customFormat="1" ht="11.25" customHeight="1" x14ac:dyDescent="0.2">
      <c r="A1457" s="1202"/>
      <c r="B1457" s="1012">
        <v>27127.75</v>
      </c>
      <c r="C1457" s="1012">
        <v>27127.745000000003</v>
      </c>
      <c r="D1457" s="1013" t="s">
        <v>11</v>
      </c>
    </row>
    <row r="1458" spans="1:4" s="994" customFormat="1" ht="11.25" customHeight="1" x14ac:dyDescent="0.2">
      <c r="A1458" s="1201" t="s">
        <v>2611</v>
      </c>
      <c r="B1458" s="1010">
        <v>497.68</v>
      </c>
      <c r="C1458" s="1010">
        <v>497.68200000000002</v>
      </c>
      <c r="D1458" s="1011" t="s">
        <v>3821</v>
      </c>
    </row>
    <row r="1459" spans="1:4" s="994" customFormat="1" ht="11.25" customHeight="1" x14ac:dyDescent="0.2">
      <c r="A1459" s="1201"/>
      <c r="B1459" s="1010">
        <v>22.6</v>
      </c>
      <c r="C1459" s="1010">
        <v>22.6</v>
      </c>
      <c r="D1459" s="1011" t="s">
        <v>2074</v>
      </c>
    </row>
    <row r="1460" spans="1:4" s="994" customFormat="1" ht="11.25" customHeight="1" x14ac:dyDescent="0.2">
      <c r="A1460" s="1201"/>
      <c r="B1460" s="1010">
        <v>27238.23</v>
      </c>
      <c r="C1460" s="1010">
        <v>27238.226999999999</v>
      </c>
      <c r="D1460" s="1011" t="s">
        <v>1463</v>
      </c>
    </row>
    <row r="1461" spans="1:4" s="994" customFormat="1" ht="11.25" customHeight="1" x14ac:dyDescent="0.2">
      <c r="A1461" s="1201"/>
      <c r="B1461" s="1010">
        <v>2065</v>
      </c>
      <c r="C1461" s="1010">
        <v>2065</v>
      </c>
      <c r="D1461" s="1011" t="s">
        <v>2062</v>
      </c>
    </row>
    <row r="1462" spans="1:4" s="994" customFormat="1" ht="11.25" customHeight="1" x14ac:dyDescent="0.2">
      <c r="A1462" s="1201"/>
      <c r="B1462" s="1010">
        <v>517</v>
      </c>
      <c r="C1462" s="1010">
        <v>492.27656999999999</v>
      </c>
      <c r="D1462" s="1011" t="s">
        <v>2063</v>
      </c>
    </row>
    <row r="1463" spans="1:4" s="994" customFormat="1" ht="11.25" customHeight="1" x14ac:dyDescent="0.2">
      <c r="A1463" s="1201"/>
      <c r="B1463" s="1010">
        <v>3044.82</v>
      </c>
      <c r="C1463" s="1010">
        <v>3018.1048700000001</v>
      </c>
      <c r="D1463" s="1011" t="s">
        <v>3903</v>
      </c>
    </row>
    <row r="1464" spans="1:4" s="994" customFormat="1" ht="11.25" customHeight="1" x14ac:dyDescent="0.2">
      <c r="A1464" s="1201"/>
      <c r="B1464" s="1010">
        <v>500</v>
      </c>
      <c r="C1464" s="1010">
        <v>500</v>
      </c>
      <c r="D1464" s="1011" t="s">
        <v>1172</v>
      </c>
    </row>
    <row r="1465" spans="1:4" s="994" customFormat="1" ht="11.25" customHeight="1" x14ac:dyDescent="0.2">
      <c r="A1465" s="1201"/>
      <c r="B1465" s="1010">
        <v>424.74</v>
      </c>
      <c r="C1465" s="1010">
        <v>424.41999999999996</v>
      </c>
      <c r="D1465" s="1011" t="s">
        <v>3822</v>
      </c>
    </row>
    <row r="1466" spans="1:4" s="994" customFormat="1" ht="11.25" customHeight="1" x14ac:dyDescent="0.2">
      <c r="A1466" s="1201"/>
      <c r="B1466" s="1010">
        <v>34310.07</v>
      </c>
      <c r="C1466" s="1010">
        <v>34258.310440000001</v>
      </c>
      <c r="D1466" s="1011" t="s">
        <v>11</v>
      </c>
    </row>
    <row r="1467" spans="1:4" s="994" customFormat="1" ht="11.25" customHeight="1" x14ac:dyDescent="0.2">
      <c r="A1467" s="1200" t="s">
        <v>2617</v>
      </c>
      <c r="B1467" s="1008">
        <v>510.04</v>
      </c>
      <c r="C1467" s="1008">
        <v>510.03800000000001</v>
      </c>
      <c r="D1467" s="1009" t="s">
        <v>3821</v>
      </c>
    </row>
    <row r="1468" spans="1:4" s="994" customFormat="1" ht="11.25" customHeight="1" x14ac:dyDescent="0.2">
      <c r="A1468" s="1201"/>
      <c r="B1468" s="1010">
        <v>70.400000000000006</v>
      </c>
      <c r="C1468" s="1010">
        <v>70.400000000000006</v>
      </c>
      <c r="D1468" s="1011" t="s">
        <v>1445</v>
      </c>
    </row>
    <row r="1469" spans="1:4" s="994" customFormat="1" ht="11.25" customHeight="1" x14ac:dyDescent="0.2">
      <c r="A1469" s="1201"/>
      <c r="B1469" s="1010">
        <v>22.6</v>
      </c>
      <c r="C1469" s="1010">
        <v>22.6</v>
      </c>
      <c r="D1469" s="1011" t="s">
        <v>2074</v>
      </c>
    </row>
    <row r="1470" spans="1:4" s="994" customFormat="1" ht="11.25" customHeight="1" x14ac:dyDescent="0.2">
      <c r="A1470" s="1201"/>
      <c r="B1470" s="1010">
        <v>5.5</v>
      </c>
      <c r="C1470" s="1010">
        <v>5.5</v>
      </c>
      <c r="D1470" s="1011" t="s">
        <v>2069</v>
      </c>
    </row>
    <row r="1471" spans="1:4" s="994" customFormat="1" ht="11.25" customHeight="1" x14ac:dyDescent="0.2">
      <c r="A1471" s="1201"/>
      <c r="B1471" s="1010">
        <v>27539.829999999998</v>
      </c>
      <c r="C1471" s="1010">
        <v>27539.821</v>
      </c>
      <c r="D1471" s="1011" t="s">
        <v>1463</v>
      </c>
    </row>
    <row r="1472" spans="1:4" s="994" customFormat="1" ht="11.25" customHeight="1" x14ac:dyDescent="0.2">
      <c r="A1472" s="1201"/>
      <c r="B1472" s="1010">
        <v>1722</v>
      </c>
      <c r="C1472" s="1010">
        <v>1722</v>
      </c>
      <c r="D1472" s="1011" t="s">
        <v>2062</v>
      </c>
    </row>
    <row r="1473" spans="1:4" s="994" customFormat="1" ht="11.25" customHeight="1" x14ac:dyDescent="0.2">
      <c r="A1473" s="1201"/>
      <c r="B1473" s="1010">
        <v>70</v>
      </c>
      <c r="C1473" s="1010">
        <v>70</v>
      </c>
      <c r="D1473" s="1011" t="s">
        <v>2063</v>
      </c>
    </row>
    <row r="1474" spans="1:4" s="994" customFormat="1" ht="11.25" customHeight="1" x14ac:dyDescent="0.2">
      <c r="A1474" s="1201"/>
      <c r="B1474" s="1010">
        <v>80</v>
      </c>
      <c r="C1474" s="1010">
        <v>80</v>
      </c>
      <c r="D1474" s="1011" t="s">
        <v>1172</v>
      </c>
    </row>
    <row r="1475" spans="1:4" s="994" customFormat="1" ht="11.25" customHeight="1" x14ac:dyDescent="0.2">
      <c r="A1475" s="1201"/>
      <c r="B1475" s="1010">
        <v>436.02</v>
      </c>
      <c r="C1475" s="1010">
        <v>436.01600000000002</v>
      </c>
      <c r="D1475" s="1011" t="s">
        <v>3822</v>
      </c>
    </row>
    <row r="1476" spans="1:4" s="994" customFormat="1" ht="11.25" customHeight="1" x14ac:dyDescent="0.2">
      <c r="A1476" s="1202"/>
      <c r="B1476" s="1012">
        <v>30456.39</v>
      </c>
      <c r="C1476" s="1012">
        <v>30456.375</v>
      </c>
      <c r="D1476" s="1013" t="s">
        <v>11</v>
      </c>
    </row>
    <row r="1477" spans="1:4" s="994" customFormat="1" ht="11.25" customHeight="1" x14ac:dyDescent="0.2">
      <c r="A1477" s="1200" t="s">
        <v>2852</v>
      </c>
      <c r="B1477" s="1008">
        <v>145.72999999999999</v>
      </c>
      <c r="C1477" s="1008">
        <v>145.726</v>
      </c>
      <c r="D1477" s="1009" t="s">
        <v>3904</v>
      </c>
    </row>
    <row r="1478" spans="1:4" s="994" customFormat="1" ht="11.25" customHeight="1" x14ac:dyDescent="0.2">
      <c r="A1478" s="1201"/>
      <c r="B1478" s="1010">
        <v>5475.07</v>
      </c>
      <c r="C1478" s="1010">
        <v>5475.0560300000006</v>
      </c>
      <c r="D1478" s="1011" t="s">
        <v>2208</v>
      </c>
    </row>
    <row r="1479" spans="1:4" s="994" customFormat="1" ht="11.25" customHeight="1" x14ac:dyDescent="0.2">
      <c r="A1479" s="1201"/>
      <c r="B1479" s="1010">
        <v>3831</v>
      </c>
      <c r="C1479" s="1010">
        <v>3831</v>
      </c>
      <c r="D1479" s="1011" t="s">
        <v>2062</v>
      </c>
    </row>
    <row r="1480" spans="1:4" s="994" customFormat="1" ht="11.25" customHeight="1" x14ac:dyDescent="0.2">
      <c r="A1480" s="1201"/>
      <c r="B1480" s="1010">
        <v>223</v>
      </c>
      <c r="C1480" s="1010">
        <v>210.47651999999999</v>
      </c>
      <c r="D1480" s="1011" t="s">
        <v>2063</v>
      </c>
    </row>
    <row r="1481" spans="1:4" s="994" customFormat="1" ht="11.25" customHeight="1" x14ac:dyDescent="0.2">
      <c r="A1481" s="1202"/>
      <c r="B1481" s="1012">
        <v>9674.7999999999993</v>
      </c>
      <c r="C1481" s="1012">
        <v>9662.2585500000005</v>
      </c>
      <c r="D1481" s="1013" t="s">
        <v>11</v>
      </c>
    </row>
    <row r="1482" spans="1:4" s="994" customFormat="1" ht="11.25" customHeight="1" x14ac:dyDescent="0.2">
      <c r="A1482" s="1200" t="s">
        <v>2577</v>
      </c>
      <c r="B1482" s="1008">
        <v>4.32</v>
      </c>
      <c r="C1482" s="1008">
        <v>4.3179999999999996</v>
      </c>
      <c r="D1482" s="1009" t="s">
        <v>1443</v>
      </c>
    </row>
    <row r="1483" spans="1:4" s="994" customFormat="1" ht="11.25" customHeight="1" x14ac:dyDescent="0.2">
      <c r="A1483" s="1201"/>
      <c r="B1483" s="1010">
        <v>66.2</v>
      </c>
      <c r="C1483" s="1010">
        <v>66.2</v>
      </c>
      <c r="D1483" s="1011" t="s">
        <v>2380</v>
      </c>
    </row>
    <row r="1484" spans="1:4" s="994" customFormat="1" ht="11.25" customHeight="1" x14ac:dyDescent="0.2">
      <c r="A1484" s="1201"/>
      <c r="B1484" s="1010">
        <v>285.33999999999997</v>
      </c>
      <c r="C1484" s="1010">
        <v>285.34199999999998</v>
      </c>
      <c r="D1484" s="1011" t="s">
        <v>3821</v>
      </c>
    </row>
    <row r="1485" spans="1:4" s="994" customFormat="1" ht="11.25" customHeight="1" x14ac:dyDescent="0.2">
      <c r="A1485" s="1201"/>
      <c r="B1485" s="1010">
        <v>11</v>
      </c>
      <c r="C1485" s="1010">
        <v>11</v>
      </c>
      <c r="D1485" s="1011" t="s">
        <v>2069</v>
      </c>
    </row>
    <row r="1486" spans="1:4" s="994" customFormat="1" ht="11.25" customHeight="1" x14ac:dyDescent="0.2">
      <c r="A1486" s="1201"/>
      <c r="B1486" s="1010">
        <v>19391.77</v>
      </c>
      <c r="C1486" s="1010">
        <v>19391.77</v>
      </c>
      <c r="D1486" s="1011" t="s">
        <v>1463</v>
      </c>
    </row>
    <row r="1487" spans="1:4" s="994" customFormat="1" ht="11.25" customHeight="1" x14ac:dyDescent="0.2">
      <c r="A1487" s="1201"/>
      <c r="B1487" s="1010">
        <v>1039.0999999999999</v>
      </c>
      <c r="C1487" s="1010">
        <v>1039.0999999999999</v>
      </c>
      <c r="D1487" s="1011" t="s">
        <v>1464</v>
      </c>
    </row>
    <row r="1488" spans="1:4" s="994" customFormat="1" ht="11.25" customHeight="1" x14ac:dyDescent="0.2">
      <c r="A1488" s="1201"/>
      <c r="B1488" s="1010">
        <v>3528</v>
      </c>
      <c r="C1488" s="1010">
        <v>3528</v>
      </c>
      <c r="D1488" s="1011" t="s">
        <v>2062</v>
      </c>
    </row>
    <row r="1489" spans="1:4" s="994" customFormat="1" ht="11.25" customHeight="1" x14ac:dyDescent="0.2">
      <c r="A1489" s="1201"/>
      <c r="B1489" s="1010">
        <v>425</v>
      </c>
      <c r="C1489" s="1010">
        <v>425</v>
      </c>
      <c r="D1489" s="1011" t="s">
        <v>2063</v>
      </c>
    </row>
    <row r="1490" spans="1:4" s="994" customFormat="1" ht="11.25" customHeight="1" x14ac:dyDescent="0.2">
      <c r="A1490" s="1201"/>
      <c r="B1490" s="1010">
        <v>222.2</v>
      </c>
      <c r="C1490" s="1010">
        <v>222.2</v>
      </c>
      <c r="D1490" s="1011" t="s">
        <v>2065</v>
      </c>
    </row>
    <row r="1491" spans="1:4" s="994" customFormat="1" ht="11.25" customHeight="1" x14ac:dyDescent="0.2">
      <c r="A1491" s="1201"/>
      <c r="B1491" s="1010">
        <v>330.13</v>
      </c>
      <c r="C1491" s="1010">
        <v>330.12700000000001</v>
      </c>
      <c r="D1491" s="1011" t="s">
        <v>3822</v>
      </c>
    </row>
    <row r="1492" spans="1:4" s="994" customFormat="1" ht="11.25" customHeight="1" x14ac:dyDescent="0.2">
      <c r="A1492" s="1202"/>
      <c r="B1492" s="1012">
        <v>25303.06</v>
      </c>
      <c r="C1492" s="1012">
        <v>25303.057000000001</v>
      </c>
      <c r="D1492" s="1013" t="s">
        <v>11</v>
      </c>
    </row>
    <row r="1493" spans="1:4" s="994" customFormat="1" ht="11.25" customHeight="1" x14ac:dyDescent="0.2">
      <c r="A1493" s="1201" t="s">
        <v>2613</v>
      </c>
      <c r="B1493" s="1010">
        <v>4600</v>
      </c>
      <c r="C1493" s="1010">
        <v>3001.5281099999997</v>
      </c>
      <c r="D1493" s="1011" t="s">
        <v>3905</v>
      </c>
    </row>
    <row r="1494" spans="1:4" s="994" customFormat="1" ht="11.25" customHeight="1" x14ac:dyDescent="0.2">
      <c r="A1494" s="1201"/>
      <c r="B1494" s="1010">
        <v>8.64</v>
      </c>
      <c r="C1494" s="1010">
        <v>8.6349999999999998</v>
      </c>
      <c r="D1494" s="1011" t="s">
        <v>1443</v>
      </c>
    </row>
    <row r="1495" spans="1:4" s="994" customFormat="1" ht="11.25" customHeight="1" x14ac:dyDescent="0.2">
      <c r="A1495" s="1201"/>
      <c r="B1495" s="1010">
        <v>161.26</v>
      </c>
      <c r="C1495" s="1010">
        <v>100.88300000000001</v>
      </c>
      <c r="D1495" s="1011" t="s">
        <v>3821</v>
      </c>
    </row>
    <row r="1496" spans="1:4" s="994" customFormat="1" ht="11.25" customHeight="1" x14ac:dyDescent="0.2">
      <c r="A1496" s="1201"/>
      <c r="B1496" s="1010">
        <v>386.99</v>
      </c>
      <c r="C1496" s="1010">
        <v>386.99400000000003</v>
      </c>
      <c r="D1496" s="1011" t="s">
        <v>1445</v>
      </c>
    </row>
    <row r="1497" spans="1:4" s="994" customFormat="1" ht="11.25" customHeight="1" x14ac:dyDescent="0.2">
      <c r="A1497" s="1201"/>
      <c r="B1497" s="1010">
        <v>896</v>
      </c>
      <c r="C1497" s="1010">
        <v>896</v>
      </c>
      <c r="D1497" s="1011" t="s">
        <v>2074</v>
      </c>
    </row>
    <row r="1498" spans="1:4" s="994" customFormat="1" ht="11.25" customHeight="1" x14ac:dyDescent="0.2">
      <c r="A1498" s="1201"/>
      <c r="B1498" s="1010">
        <v>20</v>
      </c>
      <c r="C1498" s="1010">
        <v>20</v>
      </c>
      <c r="D1498" s="1011" t="s">
        <v>2069</v>
      </c>
    </row>
    <row r="1499" spans="1:4" s="994" customFormat="1" ht="11.25" customHeight="1" x14ac:dyDescent="0.2">
      <c r="A1499" s="1201"/>
      <c r="B1499" s="1010">
        <v>36675.630000000005</v>
      </c>
      <c r="C1499" s="1010">
        <v>36675.633000000002</v>
      </c>
      <c r="D1499" s="1011" t="s">
        <v>1463</v>
      </c>
    </row>
    <row r="1500" spans="1:4" s="994" customFormat="1" ht="11.25" customHeight="1" x14ac:dyDescent="0.2">
      <c r="A1500" s="1201"/>
      <c r="B1500" s="1010">
        <v>16526</v>
      </c>
      <c r="C1500" s="1010">
        <v>16526</v>
      </c>
      <c r="D1500" s="1011" t="s">
        <v>2062</v>
      </c>
    </row>
    <row r="1501" spans="1:4" s="994" customFormat="1" ht="11.25" customHeight="1" x14ac:dyDescent="0.2">
      <c r="A1501" s="1201"/>
      <c r="B1501" s="1010">
        <v>3347</v>
      </c>
      <c r="C1501" s="1010">
        <v>3347</v>
      </c>
      <c r="D1501" s="1011" t="s">
        <v>2063</v>
      </c>
    </row>
    <row r="1502" spans="1:4" s="994" customFormat="1" ht="21" x14ac:dyDescent="0.2">
      <c r="A1502" s="1201"/>
      <c r="B1502" s="1010">
        <v>4288</v>
      </c>
      <c r="C1502" s="1010">
        <v>4288</v>
      </c>
      <c r="D1502" s="1011" t="s">
        <v>2064</v>
      </c>
    </row>
    <row r="1503" spans="1:4" s="994" customFormat="1" ht="11.25" customHeight="1" x14ac:dyDescent="0.2">
      <c r="A1503" s="1201"/>
      <c r="B1503" s="1010">
        <v>323.89999999999998</v>
      </c>
      <c r="C1503" s="1010">
        <v>301.86369999999999</v>
      </c>
      <c r="D1503" s="1011" t="s">
        <v>2065</v>
      </c>
    </row>
    <row r="1504" spans="1:4" s="994" customFormat="1" ht="11.25" customHeight="1" x14ac:dyDescent="0.2">
      <c r="A1504" s="1201"/>
      <c r="B1504" s="1010">
        <v>529.64</v>
      </c>
      <c r="C1504" s="1010">
        <v>529.64400000000001</v>
      </c>
      <c r="D1504" s="1011" t="s">
        <v>3822</v>
      </c>
    </row>
    <row r="1505" spans="1:4" s="994" customFormat="1" ht="11.25" customHeight="1" x14ac:dyDescent="0.2">
      <c r="A1505" s="1201"/>
      <c r="B1505" s="1010">
        <v>67763.06</v>
      </c>
      <c r="C1505" s="1010">
        <v>66082.180810000005</v>
      </c>
      <c r="D1505" s="1011" t="s">
        <v>11</v>
      </c>
    </row>
    <row r="1506" spans="1:4" s="994" customFormat="1" ht="11.25" customHeight="1" x14ac:dyDescent="0.2">
      <c r="A1506" s="1200" t="s">
        <v>2886</v>
      </c>
      <c r="B1506" s="1008">
        <v>540</v>
      </c>
      <c r="C1506" s="1008">
        <v>540</v>
      </c>
      <c r="D1506" s="1009" t="s">
        <v>1174</v>
      </c>
    </row>
    <row r="1507" spans="1:4" s="994" customFormat="1" ht="11.25" customHeight="1" x14ac:dyDescent="0.2">
      <c r="A1507" s="1201"/>
      <c r="B1507" s="1010">
        <v>2100</v>
      </c>
      <c r="C1507" s="1010">
        <v>2100</v>
      </c>
      <c r="D1507" s="1011" t="s">
        <v>2062</v>
      </c>
    </row>
    <row r="1508" spans="1:4" s="994" customFormat="1" ht="11.25" customHeight="1" x14ac:dyDescent="0.2">
      <c r="A1508" s="1201"/>
      <c r="B1508" s="1010">
        <v>367</v>
      </c>
      <c r="C1508" s="1010">
        <v>367</v>
      </c>
      <c r="D1508" s="1011" t="s">
        <v>2063</v>
      </c>
    </row>
    <row r="1509" spans="1:4" s="994" customFormat="1" ht="11.25" customHeight="1" x14ac:dyDescent="0.2">
      <c r="A1509" s="1201"/>
      <c r="B1509" s="1010">
        <v>505.56</v>
      </c>
      <c r="C1509" s="1010">
        <v>505.55746000000005</v>
      </c>
      <c r="D1509" s="1011" t="s">
        <v>1172</v>
      </c>
    </row>
    <row r="1510" spans="1:4" s="994" customFormat="1" ht="11.25" customHeight="1" x14ac:dyDescent="0.2">
      <c r="A1510" s="1201"/>
      <c r="B1510" s="1010">
        <v>800</v>
      </c>
      <c r="C1510" s="1010">
        <v>673.59299999999996</v>
      </c>
      <c r="D1510" s="1011" t="s">
        <v>3906</v>
      </c>
    </row>
    <row r="1511" spans="1:4" s="994" customFormat="1" ht="11.25" customHeight="1" x14ac:dyDescent="0.2">
      <c r="A1511" s="1202"/>
      <c r="B1511" s="1012">
        <v>4312.5599999999995</v>
      </c>
      <c r="C1511" s="1012">
        <v>4186.1504599999998</v>
      </c>
      <c r="D1511" s="1013" t="s">
        <v>11</v>
      </c>
    </row>
    <row r="1512" spans="1:4" s="994" customFormat="1" ht="11.25" customHeight="1" x14ac:dyDescent="0.2">
      <c r="A1512" s="1201" t="s">
        <v>2533</v>
      </c>
      <c r="B1512" s="1010">
        <v>181.09</v>
      </c>
      <c r="C1512" s="1010">
        <v>181.089</v>
      </c>
      <c r="D1512" s="1011" t="s">
        <v>1443</v>
      </c>
    </row>
    <row r="1513" spans="1:4" s="994" customFormat="1" ht="11.25" customHeight="1" x14ac:dyDescent="0.2">
      <c r="A1513" s="1201"/>
      <c r="B1513" s="1010">
        <v>29.6</v>
      </c>
      <c r="C1513" s="1010">
        <v>29.6</v>
      </c>
      <c r="D1513" s="1011" t="s">
        <v>1449</v>
      </c>
    </row>
    <row r="1514" spans="1:4" s="994" customFormat="1" ht="11.25" customHeight="1" x14ac:dyDescent="0.2">
      <c r="A1514" s="1201"/>
      <c r="B1514" s="1010">
        <v>12.63</v>
      </c>
      <c r="C1514" s="1010">
        <v>12.628</v>
      </c>
      <c r="D1514" s="1011" t="s">
        <v>2076</v>
      </c>
    </row>
    <row r="1515" spans="1:4" s="994" customFormat="1" ht="11.25" customHeight="1" x14ac:dyDescent="0.2">
      <c r="A1515" s="1201"/>
      <c r="B1515" s="1010">
        <v>164.06</v>
      </c>
      <c r="C1515" s="1010">
        <v>164.05799999999999</v>
      </c>
      <c r="D1515" s="1011" t="s">
        <v>3821</v>
      </c>
    </row>
    <row r="1516" spans="1:4" s="994" customFormat="1" ht="11.25" customHeight="1" x14ac:dyDescent="0.2">
      <c r="A1516" s="1201"/>
      <c r="B1516" s="1010">
        <v>214</v>
      </c>
      <c r="C1516" s="1010">
        <v>214</v>
      </c>
      <c r="D1516" s="1011" t="s">
        <v>2074</v>
      </c>
    </row>
    <row r="1517" spans="1:4" s="994" customFormat="1" ht="11.25" customHeight="1" x14ac:dyDescent="0.2">
      <c r="A1517" s="1201"/>
      <c r="B1517" s="1010">
        <v>87.6</v>
      </c>
      <c r="C1517" s="1010">
        <v>87.6</v>
      </c>
      <c r="D1517" s="1011" t="s">
        <v>2069</v>
      </c>
    </row>
    <row r="1518" spans="1:4" s="994" customFormat="1" ht="11.25" customHeight="1" x14ac:dyDescent="0.2">
      <c r="A1518" s="1201"/>
      <c r="B1518" s="1010">
        <v>36368.74</v>
      </c>
      <c r="C1518" s="1010">
        <v>36368.743999999999</v>
      </c>
      <c r="D1518" s="1011" t="s">
        <v>1463</v>
      </c>
    </row>
    <row r="1519" spans="1:4" s="994" customFormat="1" ht="11.25" customHeight="1" x14ac:dyDescent="0.2">
      <c r="A1519" s="1201"/>
      <c r="B1519" s="1010">
        <v>3270</v>
      </c>
      <c r="C1519" s="1010">
        <v>3270</v>
      </c>
      <c r="D1519" s="1011" t="s">
        <v>2062</v>
      </c>
    </row>
    <row r="1520" spans="1:4" s="994" customFormat="1" ht="11.25" customHeight="1" x14ac:dyDescent="0.2">
      <c r="A1520" s="1201"/>
      <c r="B1520" s="1010">
        <v>138</v>
      </c>
      <c r="C1520" s="1010">
        <v>138</v>
      </c>
      <c r="D1520" s="1011" t="s">
        <v>2063</v>
      </c>
    </row>
    <row r="1521" spans="1:4" s="994" customFormat="1" ht="11.25" customHeight="1" x14ac:dyDescent="0.2">
      <c r="A1521" s="1201"/>
      <c r="B1521" s="1010">
        <v>547.33000000000004</v>
      </c>
      <c r="C1521" s="1010">
        <v>547.32899999999995</v>
      </c>
      <c r="D1521" s="1011" t="s">
        <v>3822</v>
      </c>
    </row>
    <row r="1522" spans="1:4" s="994" customFormat="1" ht="11.25" customHeight="1" x14ac:dyDescent="0.2">
      <c r="A1522" s="1201"/>
      <c r="B1522" s="1010">
        <v>41013.050000000003</v>
      </c>
      <c r="C1522" s="1010">
        <v>41013.047999999995</v>
      </c>
      <c r="D1522" s="1011" t="s">
        <v>11</v>
      </c>
    </row>
    <row r="1523" spans="1:4" s="994" customFormat="1" ht="21" x14ac:dyDescent="0.2">
      <c r="A1523" s="1200" t="s">
        <v>2733</v>
      </c>
      <c r="B1523" s="1008">
        <v>1500</v>
      </c>
      <c r="C1523" s="1008">
        <v>627.99</v>
      </c>
      <c r="D1523" s="1009" t="s">
        <v>1390</v>
      </c>
    </row>
    <row r="1524" spans="1:4" s="994" customFormat="1" ht="11.25" customHeight="1" x14ac:dyDescent="0.2">
      <c r="A1524" s="1201"/>
      <c r="B1524" s="1010">
        <v>115.81</v>
      </c>
      <c r="C1524" s="1010">
        <v>115.81399999999999</v>
      </c>
      <c r="D1524" s="1011" t="s">
        <v>3855</v>
      </c>
    </row>
    <row r="1525" spans="1:4" s="994" customFormat="1" ht="11.25" customHeight="1" x14ac:dyDescent="0.2">
      <c r="A1525" s="1201"/>
      <c r="B1525" s="1010">
        <v>40</v>
      </c>
      <c r="C1525" s="1010">
        <v>40</v>
      </c>
      <c r="D1525" s="1011" t="s">
        <v>2157</v>
      </c>
    </row>
    <row r="1526" spans="1:4" s="994" customFormat="1" ht="11.25" customHeight="1" x14ac:dyDescent="0.2">
      <c r="A1526" s="1201"/>
      <c r="B1526" s="1010">
        <v>70</v>
      </c>
      <c r="C1526" s="1010">
        <v>70</v>
      </c>
      <c r="D1526" s="1011" t="s">
        <v>2380</v>
      </c>
    </row>
    <row r="1527" spans="1:4" s="994" customFormat="1" ht="11.25" customHeight="1" x14ac:dyDescent="0.2">
      <c r="A1527" s="1201"/>
      <c r="B1527" s="1010">
        <v>24.19</v>
      </c>
      <c r="C1527" s="1010">
        <v>24.193999999999999</v>
      </c>
      <c r="D1527" s="1011" t="s">
        <v>1452</v>
      </c>
    </row>
    <row r="1528" spans="1:4" s="994" customFormat="1" ht="11.25" customHeight="1" x14ac:dyDescent="0.2">
      <c r="A1528" s="1201"/>
      <c r="B1528" s="1010">
        <v>27912.07</v>
      </c>
      <c r="C1528" s="1010">
        <v>27912.071</v>
      </c>
      <c r="D1528" s="1011" t="s">
        <v>1463</v>
      </c>
    </row>
    <row r="1529" spans="1:4" s="994" customFormat="1" ht="11.25" customHeight="1" x14ac:dyDescent="0.2">
      <c r="A1529" s="1201"/>
      <c r="B1529" s="1010">
        <v>1408</v>
      </c>
      <c r="C1529" s="1010">
        <v>1408</v>
      </c>
      <c r="D1529" s="1011" t="s">
        <v>2062</v>
      </c>
    </row>
    <row r="1530" spans="1:4" s="994" customFormat="1" ht="11.25" customHeight="1" x14ac:dyDescent="0.2">
      <c r="A1530" s="1201"/>
      <c r="B1530" s="1010">
        <v>173</v>
      </c>
      <c r="C1530" s="1010">
        <v>173</v>
      </c>
      <c r="D1530" s="1011" t="s">
        <v>2063</v>
      </c>
    </row>
    <row r="1531" spans="1:4" s="994" customFormat="1" ht="11.25" customHeight="1" x14ac:dyDescent="0.2">
      <c r="A1531" s="1201"/>
      <c r="B1531" s="1010">
        <v>50</v>
      </c>
      <c r="C1531" s="1010">
        <v>50</v>
      </c>
      <c r="D1531" s="1011" t="s">
        <v>1172</v>
      </c>
    </row>
    <row r="1532" spans="1:4" s="994" customFormat="1" ht="11.25" customHeight="1" x14ac:dyDescent="0.2">
      <c r="A1532" s="1201"/>
      <c r="B1532" s="1010">
        <v>300.7</v>
      </c>
      <c r="C1532" s="1010">
        <v>300.548</v>
      </c>
      <c r="D1532" s="1011" t="s">
        <v>3822</v>
      </c>
    </row>
    <row r="1533" spans="1:4" s="994" customFormat="1" ht="11.25" customHeight="1" x14ac:dyDescent="0.2">
      <c r="A1533" s="1202"/>
      <c r="B1533" s="1012">
        <v>31593.77</v>
      </c>
      <c r="C1533" s="1012">
        <v>30721.616999999998</v>
      </c>
      <c r="D1533" s="1013" t="s">
        <v>11</v>
      </c>
    </row>
    <row r="1534" spans="1:4" s="994" customFormat="1" ht="11.25" customHeight="1" x14ac:dyDescent="0.2">
      <c r="A1534" s="1201" t="s">
        <v>2731</v>
      </c>
      <c r="B1534" s="1010">
        <v>7768.82</v>
      </c>
      <c r="C1534" s="1010">
        <v>7768.8159999999989</v>
      </c>
      <c r="D1534" s="1011" t="s">
        <v>1463</v>
      </c>
    </row>
    <row r="1535" spans="1:4" s="994" customFormat="1" ht="11.25" customHeight="1" x14ac:dyDescent="0.2">
      <c r="A1535" s="1201"/>
      <c r="B1535" s="1010">
        <v>535</v>
      </c>
      <c r="C1535" s="1010">
        <v>535</v>
      </c>
      <c r="D1535" s="1011" t="s">
        <v>2062</v>
      </c>
    </row>
    <row r="1536" spans="1:4" s="994" customFormat="1" ht="11.25" customHeight="1" x14ac:dyDescent="0.2">
      <c r="A1536" s="1201"/>
      <c r="B1536" s="1010">
        <v>218</v>
      </c>
      <c r="C1536" s="1010">
        <v>218</v>
      </c>
      <c r="D1536" s="1011" t="s">
        <v>1172</v>
      </c>
    </row>
    <row r="1537" spans="1:4" s="994" customFormat="1" ht="11.25" customHeight="1" x14ac:dyDescent="0.2">
      <c r="A1537" s="1201"/>
      <c r="B1537" s="1010">
        <v>647.54999999999995</v>
      </c>
      <c r="C1537" s="1010">
        <v>647.55399999999997</v>
      </c>
      <c r="D1537" s="1011" t="s">
        <v>2207</v>
      </c>
    </row>
    <row r="1538" spans="1:4" s="994" customFormat="1" ht="21" x14ac:dyDescent="0.2">
      <c r="A1538" s="1201"/>
      <c r="B1538" s="1010">
        <v>409</v>
      </c>
      <c r="C1538" s="1010">
        <v>408.40069999999997</v>
      </c>
      <c r="D1538" s="1011" t="s">
        <v>2064</v>
      </c>
    </row>
    <row r="1539" spans="1:4" s="994" customFormat="1" ht="11.25" customHeight="1" x14ac:dyDescent="0.2">
      <c r="A1539" s="1201"/>
      <c r="B1539" s="1010">
        <v>78.540000000000006</v>
      </c>
      <c r="C1539" s="1010">
        <v>77.23</v>
      </c>
      <c r="D1539" s="1011" t="s">
        <v>3822</v>
      </c>
    </row>
    <row r="1540" spans="1:4" s="994" customFormat="1" ht="11.25" customHeight="1" x14ac:dyDescent="0.2">
      <c r="A1540" s="1201"/>
      <c r="B1540" s="1010">
        <v>9656.91</v>
      </c>
      <c r="C1540" s="1010">
        <v>9655.0006999999987</v>
      </c>
      <c r="D1540" s="1011" t="s">
        <v>11</v>
      </c>
    </row>
    <row r="1541" spans="1:4" s="994" customFormat="1" ht="11.25" customHeight="1" x14ac:dyDescent="0.2">
      <c r="A1541" s="1200" t="s">
        <v>2757</v>
      </c>
      <c r="B1541" s="1008">
        <v>60</v>
      </c>
      <c r="C1541" s="1008">
        <v>60</v>
      </c>
      <c r="D1541" s="1009" t="s">
        <v>2157</v>
      </c>
    </row>
    <row r="1542" spans="1:4" s="994" customFormat="1" ht="11.25" customHeight="1" x14ac:dyDescent="0.2">
      <c r="A1542" s="1201"/>
      <c r="B1542" s="1010">
        <v>70</v>
      </c>
      <c r="C1542" s="1010">
        <v>70</v>
      </c>
      <c r="D1542" s="1011" t="s">
        <v>2380</v>
      </c>
    </row>
    <row r="1543" spans="1:4" s="994" customFormat="1" ht="11.25" customHeight="1" x14ac:dyDescent="0.2">
      <c r="A1543" s="1201"/>
      <c r="B1543" s="1010">
        <v>11311.07</v>
      </c>
      <c r="C1543" s="1010">
        <v>11311.066000000001</v>
      </c>
      <c r="D1543" s="1011" t="s">
        <v>1463</v>
      </c>
    </row>
    <row r="1544" spans="1:4" s="994" customFormat="1" ht="11.25" customHeight="1" x14ac:dyDescent="0.2">
      <c r="A1544" s="1201"/>
      <c r="B1544" s="1010">
        <v>661</v>
      </c>
      <c r="C1544" s="1010">
        <v>661</v>
      </c>
      <c r="D1544" s="1011" t="s">
        <v>2062</v>
      </c>
    </row>
    <row r="1545" spans="1:4" s="994" customFormat="1" ht="11.25" customHeight="1" x14ac:dyDescent="0.2">
      <c r="A1545" s="1201"/>
      <c r="B1545" s="1010">
        <v>3</v>
      </c>
      <c r="C1545" s="1010">
        <v>3</v>
      </c>
      <c r="D1545" s="1011" t="s">
        <v>2063</v>
      </c>
    </row>
    <row r="1546" spans="1:4" s="994" customFormat="1" ht="11.25" customHeight="1" x14ac:dyDescent="0.2">
      <c r="A1546" s="1201"/>
      <c r="B1546" s="1010">
        <v>25</v>
      </c>
      <c r="C1546" s="1010">
        <v>25</v>
      </c>
      <c r="D1546" s="1011" t="s">
        <v>1172</v>
      </c>
    </row>
    <row r="1547" spans="1:4" s="994" customFormat="1" ht="11.25" customHeight="1" x14ac:dyDescent="0.2">
      <c r="A1547" s="1201"/>
      <c r="B1547" s="1010">
        <v>716.46</v>
      </c>
      <c r="C1547" s="1010">
        <v>716.45699999999999</v>
      </c>
      <c r="D1547" s="1011" t="s">
        <v>2207</v>
      </c>
    </row>
    <row r="1548" spans="1:4" s="994" customFormat="1" ht="21" x14ac:dyDescent="0.2">
      <c r="A1548" s="1201"/>
      <c r="B1548" s="1010">
        <v>232</v>
      </c>
      <c r="C1548" s="1010">
        <v>232</v>
      </c>
      <c r="D1548" s="1011" t="s">
        <v>2064</v>
      </c>
    </row>
    <row r="1549" spans="1:4" s="994" customFormat="1" ht="11.25" customHeight="1" x14ac:dyDescent="0.2">
      <c r="A1549" s="1201"/>
      <c r="B1549" s="1010">
        <v>90.070000000000007</v>
      </c>
      <c r="C1549" s="1010">
        <v>89.932519999999997</v>
      </c>
      <c r="D1549" s="1011" t="s">
        <v>3822</v>
      </c>
    </row>
    <row r="1550" spans="1:4" s="994" customFormat="1" ht="11.25" customHeight="1" x14ac:dyDescent="0.2">
      <c r="A1550" s="1202"/>
      <c r="B1550" s="1012">
        <v>13168.599999999999</v>
      </c>
      <c r="C1550" s="1012">
        <v>13168.45552</v>
      </c>
      <c r="D1550" s="1013" t="s">
        <v>11</v>
      </c>
    </row>
    <row r="1551" spans="1:4" s="994" customFormat="1" ht="11.25" customHeight="1" x14ac:dyDescent="0.2">
      <c r="A1551" s="1201" t="s">
        <v>2729</v>
      </c>
      <c r="B1551" s="1010">
        <v>20</v>
      </c>
      <c r="C1551" s="1010">
        <v>20</v>
      </c>
      <c r="D1551" s="1011" t="s">
        <v>2157</v>
      </c>
    </row>
    <row r="1552" spans="1:4" s="994" customFormat="1" ht="11.25" customHeight="1" x14ac:dyDescent="0.2">
      <c r="A1552" s="1201"/>
      <c r="B1552" s="1010">
        <v>10883.33</v>
      </c>
      <c r="C1552" s="1010">
        <v>10883.332999999999</v>
      </c>
      <c r="D1552" s="1011" t="s">
        <v>1463</v>
      </c>
    </row>
    <row r="1553" spans="1:4" s="994" customFormat="1" ht="11.25" customHeight="1" x14ac:dyDescent="0.2">
      <c r="A1553" s="1201"/>
      <c r="B1553" s="1010">
        <v>1548</v>
      </c>
      <c r="C1553" s="1010">
        <v>1548</v>
      </c>
      <c r="D1553" s="1011" t="s">
        <v>2062</v>
      </c>
    </row>
    <row r="1554" spans="1:4" s="994" customFormat="1" ht="11.25" customHeight="1" x14ac:dyDescent="0.2">
      <c r="A1554" s="1201"/>
      <c r="B1554" s="1010">
        <v>425</v>
      </c>
      <c r="C1554" s="1010">
        <v>425</v>
      </c>
      <c r="D1554" s="1011" t="s">
        <v>2063</v>
      </c>
    </row>
    <row r="1555" spans="1:4" s="994" customFormat="1" ht="11.25" customHeight="1" x14ac:dyDescent="0.2">
      <c r="A1555" s="1201"/>
      <c r="B1555" s="1010">
        <v>73.3</v>
      </c>
      <c r="C1555" s="1010">
        <v>73.182999999999993</v>
      </c>
      <c r="D1555" s="1011" t="s">
        <v>3822</v>
      </c>
    </row>
    <row r="1556" spans="1:4" s="994" customFormat="1" ht="11.25" customHeight="1" x14ac:dyDescent="0.2">
      <c r="A1556" s="1201"/>
      <c r="B1556" s="1010">
        <v>12949.63</v>
      </c>
      <c r="C1556" s="1010">
        <v>12949.515999999998</v>
      </c>
      <c r="D1556" s="1011" t="s">
        <v>11</v>
      </c>
    </row>
    <row r="1557" spans="1:4" s="994" customFormat="1" ht="11.25" customHeight="1" x14ac:dyDescent="0.2">
      <c r="A1557" s="1200" t="s">
        <v>2717</v>
      </c>
      <c r="B1557" s="1008">
        <v>13.92</v>
      </c>
      <c r="C1557" s="1008">
        <v>13.919</v>
      </c>
      <c r="D1557" s="1009" t="s">
        <v>3907</v>
      </c>
    </row>
    <row r="1558" spans="1:4" s="994" customFormat="1" ht="11.25" customHeight="1" x14ac:dyDescent="0.2">
      <c r="A1558" s="1201"/>
      <c r="B1558" s="1010">
        <v>88</v>
      </c>
      <c r="C1558" s="1010">
        <v>87.998400000000004</v>
      </c>
      <c r="D1558" s="1011" t="s">
        <v>1394</v>
      </c>
    </row>
    <row r="1559" spans="1:4" s="994" customFormat="1" ht="11.25" customHeight="1" x14ac:dyDescent="0.2">
      <c r="A1559" s="1201"/>
      <c r="B1559" s="1010">
        <v>43106.77</v>
      </c>
      <c r="C1559" s="1010">
        <v>43106.764999999999</v>
      </c>
      <c r="D1559" s="1011" t="s">
        <v>1463</v>
      </c>
    </row>
    <row r="1560" spans="1:4" s="994" customFormat="1" ht="11.25" customHeight="1" x14ac:dyDescent="0.2">
      <c r="A1560" s="1201"/>
      <c r="B1560" s="1010">
        <v>2010</v>
      </c>
      <c r="C1560" s="1010">
        <v>2010</v>
      </c>
      <c r="D1560" s="1011" t="s">
        <v>2062</v>
      </c>
    </row>
    <row r="1561" spans="1:4" s="994" customFormat="1" ht="11.25" customHeight="1" x14ac:dyDescent="0.2">
      <c r="A1561" s="1201"/>
      <c r="B1561" s="1010">
        <v>296</v>
      </c>
      <c r="C1561" s="1010">
        <v>296</v>
      </c>
      <c r="D1561" s="1011" t="s">
        <v>2063</v>
      </c>
    </row>
    <row r="1562" spans="1:4" s="994" customFormat="1" ht="11.25" customHeight="1" x14ac:dyDescent="0.2">
      <c r="A1562" s="1201"/>
      <c r="B1562" s="1010">
        <v>347.51</v>
      </c>
      <c r="C1562" s="1010">
        <v>347.50799999999998</v>
      </c>
      <c r="D1562" s="1011" t="s">
        <v>2207</v>
      </c>
    </row>
    <row r="1563" spans="1:4" s="994" customFormat="1" ht="11.25" customHeight="1" x14ac:dyDescent="0.2">
      <c r="A1563" s="1201"/>
      <c r="B1563" s="1010">
        <v>1000</v>
      </c>
      <c r="C1563" s="1010">
        <v>644.32500000000005</v>
      </c>
      <c r="D1563" s="1011" t="s">
        <v>1391</v>
      </c>
    </row>
    <row r="1564" spans="1:4" s="994" customFormat="1" ht="11.25" customHeight="1" x14ac:dyDescent="0.2">
      <c r="A1564" s="1201"/>
      <c r="B1564" s="1010">
        <v>308.2</v>
      </c>
      <c r="C1564" s="1010">
        <v>308.19900000000001</v>
      </c>
      <c r="D1564" s="1011" t="s">
        <v>3822</v>
      </c>
    </row>
    <row r="1565" spans="1:4" s="994" customFormat="1" ht="11.25" customHeight="1" x14ac:dyDescent="0.2">
      <c r="A1565" s="1202"/>
      <c r="B1565" s="1012">
        <v>47170.399999999994</v>
      </c>
      <c r="C1565" s="1012">
        <v>46814.714399999997</v>
      </c>
      <c r="D1565" s="1013" t="s">
        <v>11</v>
      </c>
    </row>
    <row r="1566" spans="1:4" s="994" customFormat="1" ht="11.25" customHeight="1" x14ac:dyDescent="0.2">
      <c r="A1566" s="1201" t="s">
        <v>2747</v>
      </c>
      <c r="B1566" s="1010">
        <v>20</v>
      </c>
      <c r="C1566" s="1010">
        <v>20</v>
      </c>
      <c r="D1566" s="1011" t="s">
        <v>2157</v>
      </c>
    </row>
    <row r="1567" spans="1:4" s="994" customFormat="1" ht="11.25" customHeight="1" x14ac:dyDescent="0.2">
      <c r="A1567" s="1201"/>
      <c r="B1567" s="1010">
        <v>40.9</v>
      </c>
      <c r="C1567" s="1010">
        <v>40.9</v>
      </c>
      <c r="D1567" s="1011" t="s">
        <v>1444</v>
      </c>
    </row>
    <row r="1568" spans="1:4" s="994" customFormat="1" ht="11.25" customHeight="1" x14ac:dyDescent="0.2">
      <c r="A1568" s="1201"/>
      <c r="B1568" s="1010">
        <v>134.9</v>
      </c>
      <c r="C1568" s="1010">
        <v>134.88383999999999</v>
      </c>
      <c r="D1568" s="1011" t="s">
        <v>1394</v>
      </c>
    </row>
    <row r="1569" spans="1:4" s="994" customFormat="1" ht="11.25" customHeight="1" x14ac:dyDescent="0.2">
      <c r="A1569" s="1201"/>
      <c r="B1569" s="1010">
        <v>31367.89</v>
      </c>
      <c r="C1569" s="1010">
        <v>31367.885999999999</v>
      </c>
      <c r="D1569" s="1011" t="s">
        <v>1463</v>
      </c>
    </row>
    <row r="1570" spans="1:4" s="994" customFormat="1" ht="11.25" customHeight="1" x14ac:dyDescent="0.2">
      <c r="A1570" s="1201"/>
      <c r="B1570" s="1010">
        <v>1594</v>
      </c>
      <c r="C1570" s="1010">
        <v>1594</v>
      </c>
      <c r="D1570" s="1011" t="s">
        <v>2062</v>
      </c>
    </row>
    <row r="1571" spans="1:4" s="994" customFormat="1" ht="11.25" customHeight="1" x14ac:dyDescent="0.2">
      <c r="A1571" s="1201"/>
      <c r="B1571" s="1010">
        <v>125</v>
      </c>
      <c r="C1571" s="1010">
        <v>125</v>
      </c>
      <c r="D1571" s="1011" t="s">
        <v>2063</v>
      </c>
    </row>
    <row r="1572" spans="1:4" s="994" customFormat="1" ht="11.25" customHeight="1" x14ac:dyDescent="0.2">
      <c r="A1572" s="1201"/>
      <c r="B1572" s="1010">
        <v>1000</v>
      </c>
      <c r="C1572" s="1010">
        <v>309.76</v>
      </c>
      <c r="D1572" s="1011" t="s">
        <v>1392</v>
      </c>
    </row>
    <row r="1573" spans="1:4" s="994" customFormat="1" ht="11.25" customHeight="1" x14ac:dyDescent="0.2">
      <c r="A1573" s="1201"/>
      <c r="B1573" s="1010">
        <v>221.93</v>
      </c>
      <c r="C1573" s="1010">
        <v>221.595</v>
      </c>
      <c r="D1573" s="1011" t="s">
        <v>3822</v>
      </c>
    </row>
    <row r="1574" spans="1:4" s="994" customFormat="1" ht="11.25" customHeight="1" x14ac:dyDescent="0.2">
      <c r="A1574" s="1201"/>
      <c r="B1574" s="1010">
        <v>34504.620000000003</v>
      </c>
      <c r="C1574" s="1010">
        <v>33814.024840000005</v>
      </c>
      <c r="D1574" s="1011" t="s">
        <v>11</v>
      </c>
    </row>
    <row r="1575" spans="1:4" s="994" customFormat="1" ht="11.25" customHeight="1" x14ac:dyDescent="0.2">
      <c r="A1575" s="1200" t="s">
        <v>2739</v>
      </c>
      <c r="B1575" s="1008">
        <v>4.62</v>
      </c>
      <c r="C1575" s="1008">
        <v>4.62</v>
      </c>
      <c r="D1575" s="1009" t="s">
        <v>1452</v>
      </c>
    </row>
    <row r="1576" spans="1:4" s="994" customFormat="1" ht="11.25" customHeight="1" x14ac:dyDescent="0.2">
      <c r="A1576" s="1201"/>
      <c r="B1576" s="1010">
        <v>13171.710000000001</v>
      </c>
      <c r="C1576" s="1010">
        <v>13171.712</v>
      </c>
      <c r="D1576" s="1011" t="s">
        <v>1463</v>
      </c>
    </row>
    <row r="1577" spans="1:4" s="994" customFormat="1" ht="11.25" customHeight="1" x14ac:dyDescent="0.2">
      <c r="A1577" s="1201"/>
      <c r="B1577" s="1010">
        <v>1247</v>
      </c>
      <c r="C1577" s="1010">
        <v>1247</v>
      </c>
      <c r="D1577" s="1011" t="s">
        <v>2062</v>
      </c>
    </row>
    <row r="1578" spans="1:4" s="994" customFormat="1" ht="11.25" customHeight="1" x14ac:dyDescent="0.2">
      <c r="A1578" s="1201"/>
      <c r="B1578" s="1010">
        <v>95</v>
      </c>
      <c r="C1578" s="1010">
        <v>95</v>
      </c>
      <c r="D1578" s="1011" t="s">
        <v>2063</v>
      </c>
    </row>
    <row r="1579" spans="1:4" s="994" customFormat="1" ht="11.25" customHeight="1" x14ac:dyDescent="0.2">
      <c r="A1579" s="1201"/>
      <c r="B1579" s="1010">
        <v>707.66</v>
      </c>
      <c r="C1579" s="1010">
        <v>707.65800000000002</v>
      </c>
      <c r="D1579" s="1011" t="s">
        <v>2207</v>
      </c>
    </row>
    <row r="1580" spans="1:4" s="994" customFormat="1" ht="11.25" customHeight="1" x14ac:dyDescent="0.2">
      <c r="A1580" s="1201"/>
      <c r="B1580" s="1010">
        <v>80.819999999999993</v>
      </c>
      <c r="C1580" s="1010">
        <v>80.783000000000001</v>
      </c>
      <c r="D1580" s="1011" t="s">
        <v>3822</v>
      </c>
    </row>
    <row r="1581" spans="1:4" s="994" customFormat="1" ht="11.25" customHeight="1" x14ac:dyDescent="0.2">
      <c r="A1581" s="1202"/>
      <c r="B1581" s="1012">
        <v>15306.810000000001</v>
      </c>
      <c r="C1581" s="1012">
        <v>15306.773000000001</v>
      </c>
      <c r="D1581" s="1013" t="s">
        <v>11</v>
      </c>
    </row>
    <row r="1582" spans="1:4" s="994" customFormat="1" ht="11.25" customHeight="1" x14ac:dyDescent="0.2">
      <c r="A1582" s="1201" t="s">
        <v>2701</v>
      </c>
      <c r="B1582" s="1010">
        <v>35</v>
      </c>
      <c r="C1582" s="1010">
        <v>35</v>
      </c>
      <c r="D1582" s="1011" t="s">
        <v>2076</v>
      </c>
    </row>
    <row r="1583" spans="1:4" s="994" customFormat="1" ht="11.25" customHeight="1" x14ac:dyDescent="0.2">
      <c r="A1583" s="1201"/>
      <c r="B1583" s="1010">
        <v>66.599999999999994</v>
      </c>
      <c r="C1583" s="1010">
        <v>62.8</v>
      </c>
      <c r="D1583" s="1011" t="s">
        <v>1444</v>
      </c>
    </row>
    <row r="1584" spans="1:4" s="994" customFormat="1" ht="11.25" customHeight="1" x14ac:dyDescent="0.2">
      <c r="A1584" s="1201"/>
      <c r="B1584" s="1010">
        <v>40756.57</v>
      </c>
      <c r="C1584" s="1010">
        <v>40756.566000000006</v>
      </c>
      <c r="D1584" s="1011" t="s">
        <v>1463</v>
      </c>
    </row>
    <row r="1585" spans="1:4" s="994" customFormat="1" ht="11.25" customHeight="1" x14ac:dyDescent="0.2">
      <c r="A1585" s="1201"/>
      <c r="B1585" s="1010">
        <v>2500</v>
      </c>
      <c r="C1585" s="1010">
        <v>2500</v>
      </c>
      <c r="D1585" s="1011" t="s">
        <v>2062</v>
      </c>
    </row>
    <row r="1586" spans="1:4" s="994" customFormat="1" ht="11.25" customHeight="1" x14ac:dyDescent="0.2">
      <c r="A1586" s="1201"/>
      <c r="B1586" s="1010">
        <v>399</v>
      </c>
      <c r="C1586" s="1010">
        <v>399</v>
      </c>
      <c r="D1586" s="1011" t="s">
        <v>2063</v>
      </c>
    </row>
    <row r="1587" spans="1:4" s="994" customFormat="1" ht="11.25" customHeight="1" x14ac:dyDescent="0.2">
      <c r="A1587" s="1201"/>
      <c r="B1587" s="1010">
        <v>836.18</v>
      </c>
      <c r="C1587" s="1010">
        <v>836.17939000000001</v>
      </c>
      <c r="D1587" s="1011" t="s">
        <v>3895</v>
      </c>
    </row>
    <row r="1588" spans="1:4" s="994" customFormat="1" ht="11.25" customHeight="1" x14ac:dyDescent="0.2">
      <c r="A1588" s="1201"/>
      <c r="B1588" s="1010">
        <v>180</v>
      </c>
      <c r="C1588" s="1010">
        <v>180</v>
      </c>
      <c r="D1588" s="1011" t="s">
        <v>1172</v>
      </c>
    </row>
    <row r="1589" spans="1:4" s="994" customFormat="1" ht="11.25" customHeight="1" x14ac:dyDescent="0.2">
      <c r="A1589" s="1201"/>
      <c r="B1589" s="1010">
        <v>1199.8599999999999</v>
      </c>
      <c r="C1589" s="1010">
        <v>1199.855</v>
      </c>
      <c r="D1589" s="1011" t="s">
        <v>2207</v>
      </c>
    </row>
    <row r="1590" spans="1:4" s="994" customFormat="1" ht="11.25" customHeight="1" x14ac:dyDescent="0.2">
      <c r="A1590" s="1201"/>
      <c r="B1590" s="1010">
        <v>285.63</v>
      </c>
      <c r="C1590" s="1010">
        <v>285.57399999999996</v>
      </c>
      <c r="D1590" s="1011" t="s">
        <v>3822</v>
      </c>
    </row>
    <row r="1591" spans="1:4" s="994" customFormat="1" ht="11.25" customHeight="1" x14ac:dyDescent="0.2">
      <c r="A1591" s="1201"/>
      <c r="B1591" s="1010">
        <v>46258.84</v>
      </c>
      <c r="C1591" s="1010">
        <v>46254.974390000003</v>
      </c>
      <c r="D1591" s="1011" t="s">
        <v>11</v>
      </c>
    </row>
    <row r="1592" spans="1:4" s="994" customFormat="1" ht="11.25" customHeight="1" x14ac:dyDescent="0.2">
      <c r="A1592" s="1200" t="s">
        <v>2743</v>
      </c>
      <c r="B1592" s="1008">
        <v>13904.68</v>
      </c>
      <c r="C1592" s="1008">
        <v>13904.683999999999</v>
      </c>
      <c r="D1592" s="1009" t="s">
        <v>1463</v>
      </c>
    </row>
    <row r="1593" spans="1:4" s="994" customFormat="1" ht="11.25" customHeight="1" x14ac:dyDescent="0.2">
      <c r="A1593" s="1201"/>
      <c r="B1593" s="1010">
        <v>1051</v>
      </c>
      <c r="C1593" s="1010">
        <v>1051</v>
      </c>
      <c r="D1593" s="1011" t="s">
        <v>2062</v>
      </c>
    </row>
    <row r="1594" spans="1:4" s="994" customFormat="1" ht="11.25" customHeight="1" x14ac:dyDescent="0.2">
      <c r="A1594" s="1201"/>
      <c r="B1594" s="1010">
        <v>43</v>
      </c>
      <c r="C1594" s="1010">
        <v>43</v>
      </c>
      <c r="D1594" s="1011" t="s">
        <v>2063</v>
      </c>
    </row>
    <row r="1595" spans="1:4" s="994" customFormat="1" ht="21" x14ac:dyDescent="0.2">
      <c r="A1595" s="1201"/>
      <c r="B1595" s="1010">
        <v>725</v>
      </c>
      <c r="C1595" s="1010">
        <v>725</v>
      </c>
      <c r="D1595" s="1011" t="s">
        <v>2064</v>
      </c>
    </row>
    <row r="1596" spans="1:4" s="994" customFormat="1" ht="11.25" customHeight="1" x14ac:dyDescent="0.2">
      <c r="A1596" s="1201"/>
      <c r="B1596" s="1010">
        <v>332</v>
      </c>
      <c r="C1596" s="1010">
        <v>332</v>
      </c>
      <c r="D1596" s="1011" t="s">
        <v>2065</v>
      </c>
    </row>
    <row r="1597" spans="1:4" s="994" customFormat="1" ht="11.25" customHeight="1" x14ac:dyDescent="0.2">
      <c r="A1597" s="1201"/>
      <c r="B1597" s="1010">
        <v>100</v>
      </c>
      <c r="C1597" s="1010">
        <v>100</v>
      </c>
      <c r="D1597" s="1011" t="s">
        <v>1173</v>
      </c>
    </row>
    <row r="1598" spans="1:4" s="994" customFormat="1" ht="11.25" customHeight="1" x14ac:dyDescent="0.2">
      <c r="A1598" s="1201"/>
      <c r="B1598" s="1010">
        <v>164.06</v>
      </c>
      <c r="C1598" s="1010">
        <v>163.965</v>
      </c>
      <c r="D1598" s="1011" t="s">
        <v>3822</v>
      </c>
    </row>
    <row r="1599" spans="1:4" s="994" customFormat="1" ht="11.25" customHeight="1" x14ac:dyDescent="0.2">
      <c r="A1599" s="1202"/>
      <c r="B1599" s="1012">
        <v>16319.74</v>
      </c>
      <c r="C1599" s="1012">
        <v>16319.648999999999</v>
      </c>
      <c r="D1599" s="1013" t="s">
        <v>11</v>
      </c>
    </row>
    <row r="1600" spans="1:4" s="994" customFormat="1" ht="11.25" customHeight="1" x14ac:dyDescent="0.2">
      <c r="A1600" s="1201" t="s">
        <v>2713</v>
      </c>
      <c r="B1600" s="1010">
        <v>60</v>
      </c>
      <c r="C1600" s="1010">
        <v>60</v>
      </c>
      <c r="D1600" s="1011" t="s">
        <v>2157</v>
      </c>
    </row>
    <row r="1601" spans="1:4" s="994" customFormat="1" ht="11.25" customHeight="1" x14ac:dyDescent="0.2">
      <c r="A1601" s="1201"/>
      <c r="B1601" s="1010">
        <v>271.89999999999998</v>
      </c>
      <c r="C1601" s="1010">
        <v>271.89600000000002</v>
      </c>
      <c r="D1601" s="1011" t="s">
        <v>3821</v>
      </c>
    </row>
    <row r="1602" spans="1:4" s="994" customFormat="1" ht="11.25" customHeight="1" x14ac:dyDescent="0.2">
      <c r="A1602" s="1201"/>
      <c r="B1602" s="1010">
        <v>32.6</v>
      </c>
      <c r="C1602" s="1010">
        <v>32.6</v>
      </c>
      <c r="D1602" s="1011" t="s">
        <v>1444</v>
      </c>
    </row>
    <row r="1603" spans="1:4" s="994" customFormat="1" ht="11.25" customHeight="1" x14ac:dyDescent="0.2">
      <c r="A1603" s="1201"/>
      <c r="B1603" s="1010">
        <v>25543.89</v>
      </c>
      <c r="C1603" s="1010">
        <v>25543.888000000003</v>
      </c>
      <c r="D1603" s="1011" t="s">
        <v>1463</v>
      </c>
    </row>
    <row r="1604" spans="1:4" s="994" customFormat="1" ht="11.25" customHeight="1" x14ac:dyDescent="0.2">
      <c r="A1604" s="1201"/>
      <c r="B1604" s="1010">
        <v>1473</v>
      </c>
      <c r="C1604" s="1010">
        <v>1473</v>
      </c>
      <c r="D1604" s="1011" t="s">
        <v>2062</v>
      </c>
    </row>
    <row r="1605" spans="1:4" s="994" customFormat="1" ht="11.25" customHeight="1" x14ac:dyDescent="0.2">
      <c r="A1605" s="1201"/>
      <c r="B1605" s="1010">
        <v>1002</v>
      </c>
      <c r="C1605" s="1010">
        <v>1002</v>
      </c>
      <c r="D1605" s="1011" t="s">
        <v>2063</v>
      </c>
    </row>
    <row r="1606" spans="1:4" s="994" customFormat="1" ht="11.25" customHeight="1" x14ac:dyDescent="0.2">
      <c r="A1606" s="1201"/>
      <c r="B1606" s="1010">
        <v>221.45000000000002</v>
      </c>
      <c r="C1606" s="1010">
        <v>221.11591000000004</v>
      </c>
      <c r="D1606" s="1011" t="s">
        <v>3822</v>
      </c>
    </row>
    <row r="1607" spans="1:4" s="994" customFormat="1" ht="11.25" customHeight="1" x14ac:dyDescent="0.2">
      <c r="A1607" s="1201"/>
      <c r="B1607" s="1010">
        <v>28604.84</v>
      </c>
      <c r="C1607" s="1010">
        <v>28604.499910000002</v>
      </c>
      <c r="D1607" s="1011" t="s">
        <v>11</v>
      </c>
    </row>
    <row r="1608" spans="1:4" s="994" customFormat="1" ht="11.25" customHeight="1" x14ac:dyDescent="0.2">
      <c r="A1608" s="1200" t="s">
        <v>2703</v>
      </c>
      <c r="B1608" s="1008">
        <v>34</v>
      </c>
      <c r="C1608" s="1008">
        <v>34</v>
      </c>
      <c r="D1608" s="1009" t="s">
        <v>2071</v>
      </c>
    </row>
    <row r="1609" spans="1:4" s="994" customFormat="1" ht="11.25" customHeight="1" x14ac:dyDescent="0.2">
      <c r="A1609" s="1201"/>
      <c r="B1609" s="1010">
        <v>670</v>
      </c>
      <c r="C1609" s="1010">
        <v>0</v>
      </c>
      <c r="D1609" s="1011" t="s">
        <v>2197</v>
      </c>
    </row>
    <row r="1610" spans="1:4" s="994" customFormat="1" ht="11.25" customHeight="1" x14ac:dyDescent="0.2">
      <c r="A1610" s="1201"/>
      <c r="B1610" s="1010">
        <v>117.61</v>
      </c>
      <c r="C1610" s="1010">
        <v>117.60541000000001</v>
      </c>
      <c r="D1610" s="1011" t="s">
        <v>2209</v>
      </c>
    </row>
    <row r="1611" spans="1:4" s="994" customFormat="1" ht="11.25" customHeight="1" x14ac:dyDescent="0.2">
      <c r="A1611" s="1201"/>
      <c r="B1611" s="1010">
        <v>50</v>
      </c>
      <c r="C1611" s="1010">
        <v>50</v>
      </c>
      <c r="D1611" s="1011" t="s">
        <v>2157</v>
      </c>
    </row>
    <row r="1612" spans="1:4" s="994" customFormat="1" ht="11.25" customHeight="1" x14ac:dyDescent="0.2">
      <c r="A1612" s="1201"/>
      <c r="B1612" s="1010">
        <v>56</v>
      </c>
      <c r="C1612" s="1010">
        <v>56</v>
      </c>
      <c r="D1612" s="1011" t="s">
        <v>2380</v>
      </c>
    </row>
    <row r="1613" spans="1:4" s="994" customFormat="1" ht="11.25" customHeight="1" x14ac:dyDescent="0.2">
      <c r="A1613" s="1201"/>
      <c r="B1613" s="1010">
        <v>815.81</v>
      </c>
      <c r="C1613" s="1010">
        <v>815.80899999999997</v>
      </c>
      <c r="D1613" s="1011" t="s">
        <v>1451</v>
      </c>
    </row>
    <row r="1614" spans="1:4" s="994" customFormat="1" ht="11.25" customHeight="1" x14ac:dyDescent="0.2">
      <c r="A1614" s="1201"/>
      <c r="B1614" s="1010">
        <v>46.5</v>
      </c>
      <c r="C1614" s="1010">
        <v>46.5</v>
      </c>
      <c r="D1614" s="1011" t="s">
        <v>1444</v>
      </c>
    </row>
    <row r="1615" spans="1:4" s="994" customFormat="1" ht="11.25" customHeight="1" x14ac:dyDescent="0.2">
      <c r="A1615" s="1201"/>
      <c r="B1615" s="1010">
        <v>38157.26</v>
      </c>
      <c r="C1615" s="1010">
        <v>38157.256000000001</v>
      </c>
      <c r="D1615" s="1011" t="s">
        <v>1463</v>
      </c>
    </row>
    <row r="1616" spans="1:4" s="994" customFormat="1" ht="11.25" customHeight="1" x14ac:dyDescent="0.2">
      <c r="A1616" s="1201"/>
      <c r="B1616" s="1010">
        <v>2095</v>
      </c>
      <c r="C1616" s="1010">
        <v>2095</v>
      </c>
      <c r="D1616" s="1011" t="s">
        <v>2062</v>
      </c>
    </row>
    <row r="1617" spans="1:4" s="994" customFormat="1" ht="11.25" customHeight="1" x14ac:dyDescent="0.2">
      <c r="A1617" s="1201"/>
      <c r="B1617" s="1010">
        <v>611</v>
      </c>
      <c r="C1617" s="1010">
        <v>611</v>
      </c>
      <c r="D1617" s="1011" t="s">
        <v>2063</v>
      </c>
    </row>
    <row r="1618" spans="1:4" s="994" customFormat="1" ht="11.25" customHeight="1" x14ac:dyDescent="0.2">
      <c r="A1618" s="1201"/>
      <c r="B1618" s="1010">
        <v>50.21</v>
      </c>
      <c r="C1618" s="1010">
        <v>50.213000000000001</v>
      </c>
      <c r="D1618" s="1011" t="s">
        <v>1172</v>
      </c>
    </row>
    <row r="1619" spans="1:4" s="994" customFormat="1" ht="11.25" customHeight="1" x14ac:dyDescent="0.2">
      <c r="A1619" s="1201"/>
      <c r="B1619" s="1010">
        <v>3548.84</v>
      </c>
      <c r="C1619" s="1010">
        <v>3548.8332700000001</v>
      </c>
      <c r="D1619" s="1011" t="s">
        <v>2207</v>
      </c>
    </row>
    <row r="1620" spans="1:4" s="994" customFormat="1" ht="11.25" customHeight="1" x14ac:dyDescent="0.2">
      <c r="A1620" s="1201"/>
      <c r="B1620" s="1010">
        <v>53</v>
      </c>
      <c r="C1620" s="1010">
        <v>53</v>
      </c>
      <c r="D1620" s="1011" t="s">
        <v>1173</v>
      </c>
    </row>
    <row r="1621" spans="1:4" s="994" customFormat="1" ht="11.25" customHeight="1" x14ac:dyDescent="0.2">
      <c r="A1621" s="1201"/>
      <c r="B1621" s="1010">
        <v>141.22</v>
      </c>
      <c r="C1621" s="1010">
        <v>141.215</v>
      </c>
      <c r="D1621" s="1011" t="s">
        <v>3822</v>
      </c>
    </row>
    <row r="1622" spans="1:4" s="994" customFormat="1" ht="11.25" customHeight="1" x14ac:dyDescent="0.2">
      <c r="A1622" s="1202"/>
      <c r="B1622" s="1012">
        <v>46446.45</v>
      </c>
      <c r="C1622" s="1012">
        <v>45776.431680000002</v>
      </c>
      <c r="D1622" s="1013" t="s">
        <v>11</v>
      </c>
    </row>
    <row r="1623" spans="1:4" s="994" customFormat="1" ht="11.25" customHeight="1" x14ac:dyDescent="0.2">
      <c r="A1623" s="1201" t="s">
        <v>2762</v>
      </c>
      <c r="B1623" s="1010">
        <v>70</v>
      </c>
      <c r="C1623" s="1010">
        <v>70</v>
      </c>
      <c r="D1623" s="1011" t="s">
        <v>2157</v>
      </c>
    </row>
    <row r="1624" spans="1:4" s="994" customFormat="1" ht="11.25" customHeight="1" x14ac:dyDescent="0.2">
      <c r="A1624" s="1201"/>
      <c r="B1624" s="1010">
        <v>34.299999999999997</v>
      </c>
      <c r="C1624" s="1010">
        <v>21.999999999999996</v>
      </c>
      <c r="D1624" s="1011" t="s">
        <v>1444</v>
      </c>
    </row>
    <row r="1625" spans="1:4" s="994" customFormat="1" ht="11.25" customHeight="1" x14ac:dyDescent="0.2">
      <c r="A1625" s="1201"/>
      <c r="B1625" s="1010">
        <v>23079.78</v>
      </c>
      <c r="C1625" s="1010">
        <v>23079.778999999999</v>
      </c>
      <c r="D1625" s="1011" t="s">
        <v>1463</v>
      </c>
    </row>
    <row r="1626" spans="1:4" s="994" customFormat="1" ht="11.25" customHeight="1" x14ac:dyDescent="0.2">
      <c r="A1626" s="1201"/>
      <c r="B1626" s="1010">
        <v>1651</v>
      </c>
      <c r="C1626" s="1010">
        <v>1651</v>
      </c>
      <c r="D1626" s="1011" t="s">
        <v>2062</v>
      </c>
    </row>
    <row r="1627" spans="1:4" s="994" customFormat="1" ht="11.25" customHeight="1" x14ac:dyDescent="0.2">
      <c r="A1627" s="1201"/>
      <c r="B1627" s="1010">
        <v>236</v>
      </c>
      <c r="C1627" s="1010">
        <v>236</v>
      </c>
      <c r="D1627" s="1011" t="s">
        <v>2063</v>
      </c>
    </row>
    <row r="1628" spans="1:4" s="994" customFormat="1" ht="11.25" customHeight="1" x14ac:dyDescent="0.2">
      <c r="A1628" s="1201"/>
      <c r="B1628" s="1010">
        <v>7500</v>
      </c>
      <c r="C1628" s="1010">
        <v>7500</v>
      </c>
      <c r="D1628" s="1011" t="s">
        <v>2207</v>
      </c>
    </row>
    <row r="1629" spans="1:4" s="994" customFormat="1" ht="11.25" customHeight="1" x14ac:dyDescent="0.2">
      <c r="A1629" s="1201"/>
      <c r="B1629" s="1010">
        <v>153.06</v>
      </c>
      <c r="C1629" s="1010">
        <v>153.05799999999999</v>
      </c>
      <c r="D1629" s="1011" t="s">
        <v>3822</v>
      </c>
    </row>
    <row r="1630" spans="1:4" s="994" customFormat="1" ht="11.25" customHeight="1" x14ac:dyDescent="0.2">
      <c r="A1630" s="1201"/>
      <c r="B1630" s="1010">
        <v>32724.14</v>
      </c>
      <c r="C1630" s="1010">
        <v>32711.837</v>
      </c>
      <c r="D1630" s="1011" t="s">
        <v>11</v>
      </c>
    </row>
    <row r="1631" spans="1:4" s="994" customFormat="1" ht="11.25" customHeight="1" x14ac:dyDescent="0.2">
      <c r="A1631" s="1200" t="s">
        <v>2760</v>
      </c>
      <c r="B1631" s="1008">
        <v>20</v>
      </c>
      <c r="C1631" s="1008">
        <v>20</v>
      </c>
      <c r="D1631" s="1009" t="s">
        <v>2157</v>
      </c>
    </row>
    <row r="1632" spans="1:4" s="994" customFormat="1" ht="11.25" customHeight="1" x14ac:dyDescent="0.2">
      <c r="A1632" s="1201"/>
      <c r="B1632" s="1010">
        <v>70</v>
      </c>
      <c r="C1632" s="1010">
        <v>70</v>
      </c>
      <c r="D1632" s="1011" t="s">
        <v>2380</v>
      </c>
    </row>
    <row r="1633" spans="1:4" s="994" customFormat="1" ht="11.25" customHeight="1" x14ac:dyDescent="0.2">
      <c r="A1633" s="1201"/>
      <c r="B1633" s="1010">
        <v>23863.62</v>
      </c>
      <c r="C1633" s="1010">
        <v>23863.614000000001</v>
      </c>
      <c r="D1633" s="1011" t="s">
        <v>1463</v>
      </c>
    </row>
    <row r="1634" spans="1:4" s="994" customFormat="1" ht="11.25" customHeight="1" x14ac:dyDescent="0.2">
      <c r="A1634" s="1201"/>
      <c r="B1634" s="1010">
        <v>4272</v>
      </c>
      <c r="C1634" s="1010">
        <v>4272</v>
      </c>
      <c r="D1634" s="1011" t="s">
        <v>2062</v>
      </c>
    </row>
    <row r="1635" spans="1:4" s="994" customFormat="1" ht="11.25" customHeight="1" x14ac:dyDescent="0.2">
      <c r="A1635" s="1201"/>
      <c r="B1635" s="1010">
        <v>342</v>
      </c>
      <c r="C1635" s="1010">
        <v>342</v>
      </c>
      <c r="D1635" s="1011" t="s">
        <v>2063</v>
      </c>
    </row>
    <row r="1636" spans="1:4" s="994" customFormat="1" ht="11.25" customHeight="1" x14ac:dyDescent="0.2">
      <c r="A1636" s="1201"/>
      <c r="B1636" s="1010">
        <v>49.220000000000006</v>
      </c>
      <c r="C1636" s="1010">
        <v>49.221000000000004</v>
      </c>
      <c r="D1636" s="1011" t="s">
        <v>3822</v>
      </c>
    </row>
    <row r="1637" spans="1:4" s="994" customFormat="1" ht="11.25" customHeight="1" x14ac:dyDescent="0.2">
      <c r="A1637" s="1202"/>
      <c r="B1637" s="1012">
        <v>28616.84</v>
      </c>
      <c r="C1637" s="1012">
        <v>28616.835000000003</v>
      </c>
      <c r="D1637" s="1013" t="s">
        <v>11</v>
      </c>
    </row>
    <row r="1638" spans="1:4" s="994" customFormat="1" ht="11.25" customHeight="1" x14ac:dyDescent="0.2">
      <c r="A1638" s="1201" t="s">
        <v>2735</v>
      </c>
      <c r="B1638" s="1010">
        <v>20</v>
      </c>
      <c r="C1638" s="1010">
        <v>20</v>
      </c>
      <c r="D1638" s="1011" t="s">
        <v>2157</v>
      </c>
    </row>
    <row r="1639" spans="1:4" s="994" customFormat="1" ht="11.25" customHeight="1" x14ac:dyDescent="0.2">
      <c r="A1639" s="1201"/>
      <c r="B1639" s="1010">
        <v>53.2</v>
      </c>
      <c r="C1639" s="1010">
        <v>53.2</v>
      </c>
      <c r="D1639" s="1011" t="s">
        <v>2380</v>
      </c>
    </row>
    <row r="1640" spans="1:4" s="994" customFormat="1" ht="11.25" customHeight="1" x14ac:dyDescent="0.2">
      <c r="A1640" s="1201"/>
      <c r="B1640" s="1010">
        <v>105.94</v>
      </c>
      <c r="C1640" s="1010">
        <v>105.938</v>
      </c>
      <c r="D1640" s="1011" t="s">
        <v>3821</v>
      </c>
    </row>
    <row r="1641" spans="1:4" s="994" customFormat="1" ht="11.25" customHeight="1" x14ac:dyDescent="0.2">
      <c r="A1641" s="1201"/>
      <c r="B1641" s="1010">
        <v>6625.1900000000005</v>
      </c>
      <c r="C1641" s="1010">
        <v>6625.1869999999999</v>
      </c>
      <c r="D1641" s="1011" t="s">
        <v>1463</v>
      </c>
    </row>
    <row r="1642" spans="1:4" s="994" customFormat="1" ht="11.25" customHeight="1" x14ac:dyDescent="0.2">
      <c r="A1642" s="1201"/>
      <c r="B1642" s="1010">
        <v>1053</v>
      </c>
      <c r="C1642" s="1010">
        <v>1053</v>
      </c>
      <c r="D1642" s="1011" t="s">
        <v>2062</v>
      </c>
    </row>
    <row r="1643" spans="1:4" s="994" customFormat="1" ht="11.25" customHeight="1" x14ac:dyDescent="0.2">
      <c r="A1643" s="1201"/>
      <c r="B1643" s="1010">
        <v>368.18</v>
      </c>
      <c r="C1643" s="1010">
        <v>368.17700000000002</v>
      </c>
      <c r="D1643" s="1011" t="s">
        <v>2207</v>
      </c>
    </row>
    <row r="1644" spans="1:4" s="994" customFormat="1" ht="11.25" customHeight="1" x14ac:dyDescent="0.2">
      <c r="A1644" s="1201"/>
      <c r="B1644" s="1010">
        <v>41.81</v>
      </c>
      <c r="C1644" s="1010">
        <v>41.785000000000004</v>
      </c>
      <c r="D1644" s="1011" t="s">
        <v>3822</v>
      </c>
    </row>
    <row r="1645" spans="1:4" s="994" customFormat="1" ht="11.25" customHeight="1" x14ac:dyDescent="0.2">
      <c r="A1645" s="1201"/>
      <c r="B1645" s="1010">
        <v>8267.32</v>
      </c>
      <c r="C1645" s="1010">
        <v>8267.2870000000003</v>
      </c>
      <c r="D1645" s="1011" t="s">
        <v>11</v>
      </c>
    </row>
    <row r="1646" spans="1:4" s="994" customFormat="1" ht="11.25" customHeight="1" x14ac:dyDescent="0.2">
      <c r="A1646" s="1200" t="s">
        <v>2745</v>
      </c>
      <c r="B1646" s="1008">
        <v>6620.59</v>
      </c>
      <c r="C1646" s="1008">
        <v>6620.5889999999999</v>
      </c>
      <c r="D1646" s="1009" t="s">
        <v>1463</v>
      </c>
    </row>
    <row r="1647" spans="1:4" s="994" customFormat="1" ht="11.25" customHeight="1" x14ac:dyDescent="0.2">
      <c r="A1647" s="1201"/>
      <c r="B1647" s="1010">
        <v>899</v>
      </c>
      <c r="C1647" s="1010">
        <v>899</v>
      </c>
      <c r="D1647" s="1011" t="s">
        <v>2062</v>
      </c>
    </row>
    <row r="1648" spans="1:4" s="994" customFormat="1" ht="11.25" customHeight="1" x14ac:dyDescent="0.2">
      <c r="A1648" s="1201"/>
      <c r="B1648" s="1010">
        <v>152</v>
      </c>
      <c r="C1648" s="1010">
        <v>152</v>
      </c>
      <c r="D1648" s="1011" t="s">
        <v>2063</v>
      </c>
    </row>
    <row r="1649" spans="1:4" s="994" customFormat="1" ht="11.25" customHeight="1" x14ac:dyDescent="0.2">
      <c r="A1649" s="1201"/>
      <c r="B1649" s="1010">
        <v>438.52</v>
      </c>
      <c r="C1649" s="1010">
        <v>438.51599999999996</v>
      </c>
      <c r="D1649" s="1011" t="s">
        <v>2207</v>
      </c>
    </row>
    <row r="1650" spans="1:4" s="994" customFormat="1" ht="21" x14ac:dyDescent="0.2">
      <c r="A1650" s="1201"/>
      <c r="B1650" s="1010">
        <v>214</v>
      </c>
      <c r="C1650" s="1010">
        <v>213.68600000000001</v>
      </c>
      <c r="D1650" s="1011" t="s">
        <v>2064</v>
      </c>
    </row>
    <row r="1651" spans="1:4" s="994" customFormat="1" ht="11.25" customHeight="1" x14ac:dyDescent="0.2">
      <c r="A1651" s="1201"/>
      <c r="B1651" s="1010">
        <v>48.29</v>
      </c>
      <c r="C1651" s="1010">
        <v>48.225000000000001</v>
      </c>
      <c r="D1651" s="1011" t="s">
        <v>3822</v>
      </c>
    </row>
    <row r="1652" spans="1:4" s="994" customFormat="1" ht="11.25" customHeight="1" x14ac:dyDescent="0.2">
      <c r="A1652" s="1202"/>
      <c r="B1652" s="1012">
        <v>8372.4000000000015</v>
      </c>
      <c r="C1652" s="1012">
        <v>8372.0159999999996</v>
      </c>
      <c r="D1652" s="1013" t="s">
        <v>11</v>
      </c>
    </row>
    <row r="1653" spans="1:4" s="994" customFormat="1" ht="11.25" customHeight="1" x14ac:dyDescent="0.2">
      <c r="A1653" s="1201" t="s">
        <v>2741</v>
      </c>
      <c r="B1653" s="1010">
        <v>40</v>
      </c>
      <c r="C1653" s="1010">
        <v>40</v>
      </c>
      <c r="D1653" s="1011" t="s">
        <v>2157</v>
      </c>
    </row>
    <row r="1654" spans="1:4" s="994" customFormat="1" ht="11.25" customHeight="1" x14ac:dyDescent="0.2">
      <c r="A1654" s="1201"/>
      <c r="B1654" s="1010">
        <v>477.89</v>
      </c>
      <c r="C1654" s="1010">
        <v>477.41200000000003</v>
      </c>
      <c r="D1654" s="1011" t="s">
        <v>1451</v>
      </c>
    </row>
    <row r="1655" spans="1:4" s="994" customFormat="1" ht="11.25" customHeight="1" x14ac:dyDescent="0.2">
      <c r="A1655" s="1201"/>
      <c r="B1655" s="1010">
        <v>55.4</v>
      </c>
      <c r="C1655" s="1010">
        <v>55.4</v>
      </c>
      <c r="D1655" s="1011" t="s">
        <v>1444</v>
      </c>
    </row>
    <row r="1656" spans="1:4" s="994" customFormat="1" ht="11.25" customHeight="1" x14ac:dyDescent="0.2">
      <c r="A1656" s="1201"/>
      <c r="B1656" s="1010">
        <v>29651.08</v>
      </c>
      <c r="C1656" s="1010">
        <v>29651.072</v>
      </c>
      <c r="D1656" s="1011" t="s">
        <v>1463</v>
      </c>
    </row>
    <row r="1657" spans="1:4" s="994" customFormat="1" ht="11.25" customHeight="1" x14ac:dyDescent="0.2">
      <c r="A1657" s="1201"/>
      <c r="B1657" s="1010">
        <v>2584</v>
      </c>
      <c r="C1657" s="1010">
        <v>2584</v>
      </c>
      <c r="D1657" s="1011" t="s">
        <v>2062</v>
      </c>
    </row>
    <row r="1658" spans="1:4" s="994" customFormat="1" ht="11.25" customHeight="1" x14ac:dyDescent="0.2">
      <c r="A1658" s="1201"/>
      <c r="B1658" s="1010">
        <v>306</v>
      </c>
      <c r="C1658" s="1010">
        <v>306</v>
      </c>
      <c r="D1658" s="1011" t="s">
        <v>2063</v>
      </c>
    </row>
    <row r="1659" spans="1:4" s="994" customFormat="1" ht="11.25" customHeight="1" x14ac:dyDescent="0.2">
      <c r="A1659" s="1201"/>
      <c r="B1659" s="1010">
        <v>96.7</v>
      </c>
      <c r="C1659" s="1010">
        <v>96.703000000000003</v>
      </c>
      <c r="D1659" s="1011" t="s">
        <v>1172</v>
      </c>
    </row>
    <row r="1660" spans="1:4" s="994" customFormat="1" ht="11.25" customHeight="1" x14ac:dyDescent="0.2">
      <c r="A1660" s="1201"/>
      <c r="B1660" s="1010">
        <v>864.6400000000001</v>
      </c>
      <c r="C1660" s="1010">
        <v>864.63300000000004</v>
      </c>
      <c r="D1660" s="1011" t="s">
        <v>2207</v>
      </c>
    </row>
    <row r="1661" spans="1:4" s="994" customFormat="1" ht="11.25" customHeight="1" x14ac:dyDescent="0.2">
      <c r="A1661" s="1201"/>
      <c r="B1661" s="1010">
        <v>169.27999999999997</v>
      </c>
      <c r="C1661" s="1010">
        <v>169.03400000000002</v>
      </c>
      <c r="D1661" s="1011" t="s">
        <v>3822</v>
      </c>
    </row>
    <row r="1662" spans="1:4" s="994" customFormat="1" ht="11.25" customHeight="1" x14ac:dyDescent="0.2">
      <c r="A1662" s="1201"/>
      <c r="B1662" s="1010">
        <v>34244.99</v>
      </c>
      <c r="C1662" s="1010">
        <v>34244.254000000001</v>
      </c>
      <c r="D1662" s="1011" t="s">
        <v>11</v>
      </c>
    </row>
    <row r="1663" spans="1:4" s="994" customFormat="1" ht="11.25" customHeight="1" x14ac:dyDescent="0.2">
      <c r="A1663" s="1200" t="s">
        <v>2721</v>
      </c>
      <c r="B1663" s="1008">
        <v>33005.19</v>
      </c>
      <c r="C1663" s="1008">
        <v>33005.184000000001</v>
      </c>
      <c r="D1663" s="1009" t="s">
        <v>1463</v>
      </c>
    </row>
    <row r="1664" spans="1:4" s="994" customFormat="1" ht="11.25" customHeight="1" x14ac:dyDescent="0.2">
      <c r="A1664" s="1201"/>
      <c r="B1664" s="1010">
        <v>2113</v>
      </c>
      <c r="C1664" s="1010">
        <v>2113</v>
      </c>
      <c r="D1664" s="1011" t="s">
        <v>2062</v>
      </c>
    </row>
    <row r="1665" spans="1:4" s="994" customFormat="1" ht="11.25" customHeight="1" x14ac:dyDescent="0.2">
      <c r="A1665" s="1201"/>
      <c r="B1665" s="1010">
        <v>923</v>
      </c>
      <c r="C1665" s="1010">
        <v>923</v>
      </c>
      <c r="D1665" s="1011" t="s">
        <v>2063</v>
      </c>
    </row>
    <row r="1666" spans="1:4" s="994" customFormat="1" ht="11.25" customHeight="1" x14ac:dyDescent="0.2">
      <c r="A1666" s="1201"/>
      <c r="B1666" s="1010">
        <v>150</v>
      </c>
      <c r="C1666" s="1010">
        <v>150</v>
      </c>
      <c r="D1666" s="1011" t="s">
        <v>1172</v>
      </c>
    </row>
    <row r="1667" spans="1:4" s="994" customFormat="1" ht="11.25" customHeight="1" x14ac:dyDescent="0.2">
      <c r="A1667" s="1201"/>
      <c r="B1667" s="1010">
        <v>649.94000000000005</v>
      </c>
      <c r="C1667" s="1010">
        <v>649.93600000000004</v>
      </c>
      <c r="D1667" s="1011" t="s">
        <v>2207</v>
      </c>
    </row>
    <row r="1668" spans="1:4" s="994" customFormat="1" ht="11.25" customHeight="1" x14ac:dyDescent="0.2">
      <c r="A1668" s="1201"/>
      <c r="B1668" s="1010">
        <v>323.60000000000002</v>
      </c>
      <c r="C1668" s="1010">
        <v>323.60000000000002</v>
      </c>
      <c r="D1668" s="1011" t="s">
        <v>2065</v>
      </c>
    </row>
    <row r="1669" spans="1:4" s="994" customFormat="1" ht="11.25" customHeight="1" x14ac:dyDescent="0.2">
      <c r="A1669" s="1201"/>
      <c r="B1669" s="1010">
        <v>193.7</v>
      </c>
      <c r="C1669" s="1010">
        <v>193.41100000000003</v>
      </c>
      <c r="D1669" s="1011" t="s">
        <v>3822</v>
      </c>
    </row>
    <row r="1670" spans="1:4" s="994" customFormat="1" ht="11.25" customHeight="1" x14ac:dyDescent="0.2">
      <c r="A1670" s="1202"/>
      <c r="B1670" s="1012">
        <v>37358.43</v>
      </c>
      <c r="C1670" s="1012">
        <v>37358.131000000001</v>
      </c>
      <c r="D1670" s="1013" t="s">
        <v>11</v>
      </c>
    </row>
    <row r="1671" spans="1:4" s="994" customFormat="1" ht="11.25" customHeight="1" x14ac:dyDescent="0.2">
      <c r="A1671" s="1201" t="s">
        <v>2723</v>
      </c>
      <c r="B1671" s="1010">
        <v>80</v>
      </c>
      <c r="C1671" s="1010">
        <v>80</v>
      </c>
      <c r="D1671" s="1011" t="s">
        <v>2157</v>
      </c>
    </row>
    <row r="1672" spans="1:4" s="994" customFormat="1" ht="11.25" customHeight="1" x14ac:dyDescent="0.2">
      <c r="A1672" s="1201"/>
      <c r="B1672" s="1010">
        <v>141.93</v>
      </c>
      <c r="C1672" s="1010">
        <v>141.91883999999999</v>
      </c>
      <c r="D1672" s="1011" t="s">
        <v>1394</v>
      </c>
    </row>
    <row r="1673" spans="1:4" s="994" customFormat="1" ht="11.25" customHeight="1" x14ac:dyDescent="0.2">
      <c r="A1673" s="1201"/>
      <c r="B1673" s="1010">
        <v>19248.099999999999</v>
      </c>
      <c r="C1673" s="1010">
        <v>19248.102999999999</v>
      </c>
      <c r="D1673" s="1011" t="s">
        <v>1463</v>
      </c>
    </row>
    <row r="1674" spans="1:4" s="994" customFormat="1" ht="11.25" customHeight="1" x14ac:dyDescent="0.2">
      <c r="A1674" s="1201"/>
      <c r="B1674" s="1010">
        <v>1402</v>
      </c>
      <c r="C1674" s="1010">
        <v>1402</v>
      </c>
      <c r="D1674" s="1011" t="s">
        <v>2062</v>
      </c>
    </row>
    <row r="1675" spans="1:4" s="994" customFormat="1" ht="11.25" customHeight="1" x14ac:dyDescent="0.2">
      <c r="A1675" s="1201"/>
      <c r="B1675" s="1010">
        <v>174</v>
      </c>
      <c r="C1675" s="1010">
        <v>174</v>
      </c>
      <c r="D1675" s="1011" t="s">
        <v>2063</v>
      </c>
    </row>
    <row r="1676" spans="1:4" s="994" customFormat="1" ht="11.25" customHeight="1" x14ac:dyDescent="0.2">
      <c r="A1676" s="1201"/>
      <c r="B1676" s="1010">
        <v>724.77</v>
      </c>
      <c r="C1676" s="1010">
        <v>724.76400000000001</v>
      </c>
      <c r="D1676" s="1011" t="s">
        <v>2207</v>
      </c>
    </row>
    <row r="1677" spans="1:4" s="994" customFormat="1" ht="11.25" customHeight="1" x14ac:dyDescent="0.2">
      <c r="A1677" s="1201"/>
      <c r="B1677" s="1010">
        <v>146.9</v>
      </c>
      <c r="C1677" s="1010">
        <v>146.9</v>
      </c>
      <c r="D1677" s="1011" t="s">
        <v>2065</v>
      </c>
    </row>
    <row r="1678" spans="1:4" s="994" customFormat="1" ht="11.25" customHeight="1" x14ac:dyDescent="0.2">
      <c r="A1678" s="1201"/>
      <c r="B1678" s="1010">
        <v>144.17000000000002</v>
      </c>
      <c r="C1678" s="1010">
        <v>144.1687</v>
      </c>
      <c r="D1678" s="1011" t="s">
        <v>3822</v>
      </c>
    </row>
    <row r="1679" spans="1:4" s="994" customFormat="1" ht="11.25" customHeight="1" x14ac:dyDescent="0.2">
      <c r="A1679" s="1201"/>
      <c r="B1679" s="1010">
        <v>22061.87</v>
      </c>
      <c r="C1679" s="1010">
        <v>22061.854539999997</v>
      </c>
      <c r="D1679" s="1011" t="s">
        <v>11</v>
      </c>
    </row>
    <row r="1680" spans="1:4" s="994" customFormat="1" ht="11.25" customHeight="1" x14ac:dyDescent="0.2">
      <c r="A1680" s="1200" t="s">
        <v>2725</v>
      </c>
      <c r="B1680" s="1008">
        <v>1743</v>
      </c>
      <c r="C1680" s="1008">
        <v>1355.8050000000001</v>
      </c>
      <c r="D1680" s="1009" t="s">
        <v>1399</v>
      </c>
    </row>
    <row r="1681" spans="1:4" s="994" customFormat="1" ht="11.25" customHeight="1" x14ac:dyDescent="0.2">
      <c r="A1681" s="1201"/>
      <c r="B1681" s="1010">
        <v>90.75</v>
      </c>
      <c r="C1681" s="1010">
        <v>90.75</v>
      </c>
      <c r="D1681" s="1011" t="s">
        <v>2076</v>
      </c>
    </row>
    <row r="1682" spans="1:4" s="994" customFormat="1" ht="11.25" customHeight="1" x14ac:dyDescent="0.2">
      <c r="A1682" s="1201"/>
      <c r="B1682" s="1010">
        <v>21690.26</v>
      </c>
      <c r="C1682" s="1010">
        <v>21664.566499999997</v>
      </c>
      <c r="D1682" s="1011" t="s">
        <v>1463</v>
      </c>
    </row>
    <row r="1683" spans="1:4" s="994" customFormat="1" ht="11.25" customHeight="1" x14ac:dyDescent="0.2">
      <c r="A1683" s="1201"/>
      <c r="B1683" s="1010">
        <v>2754</v>
      </c>
      <c r="C1683" s="1010">
        <v>2754</v>
      </c>
      <c r="D1683" s="1011" t="s">
        <v>2062</v>
      </c>
    </row>
    <row r="1684" spans="1:4" s="994" customFormat="1" ht="11.25" customHeight="1" x14ac:dyDescent="0.2">
      <c r="A1684" s="1201"/>
      <c r="B1684" s="1010">
        <v>200</v>
      </c>
      <c r="C1684" s="1010">
        <v>200</v>
      </c>
      <c r="D1684" s="1011" t="s">
        <v>2063</v>
      </c>
    </row>
    <row r="1685" spans="1:4" s="994" customFormat="1" ht="11.25" customHeight="1" x14ac:dyDescent="0.2">
      <c r="A1685" s="1201"/>
      <c r="B1685" s="1010">
        <v>3000</v>
      </c>
      <c r="C1685" s="1010">
        <v>83.49</v>
      </c>
      <c r="D1685" s="1011" t="s">
        <v>3908</v>
      </c>
    </row>
    <row r="1686" spans="1:4" s="994" customFormat="1" ht="11.25" customHeight="1" x14ac:dyDescent="0.2">
      <c r="A1686" s="1201"/>
      <c r="B1686" s="1010">
        <v>800</v>
      </c>
      <c r="C1686" s="1010">
        <v>800</v>
      </c>
      <c r="D1686" s="1011" t="s">
        <v>1172</v>
      </c>
    </row>
    <row r="1687" spans="1:4" s="994" customFormat="1" ht="11.25" customHeight="1" x14ac:dyDescent="0.2">
      <c r="A1687" s="1201"/>
      <c r="B1687" s="1010">
        <v>134.12</v>
      </c>
      <c r="C1687" s="1010">
        <v>133.91500000000002</v>
      </c>
      <c r="D1687" s="1011" t="s">
        <v>3822</v>
      </c>
    </row>
    <row r="1688" spans="1:4" s="994" customFormat="1" ht="11.25" customHeight="1" x14ac:dyDescent="0.2">
      <c r="A1688" s="1202"/>
      <c r="B1688" s="1012">
        <v>30412.129999999997</v>
      </c>
      <c r="C1688" s="1012">
        <v>27082.5265</v>
      </c>
      <c r="D1688" s="1013" t="s">
        <v>11</v>
      </c>
    </row>
    <row r="1689" spans="1:4" s="994" customFormat="1" ht="11.25" customHeight="1" x14ac:dyDescent="0.2">
      <c r="A1689" s="1201" t="s">
        <v>2766</v>
      </c>
      <c r="B1689" s="1010">
        <v>30</v>
      </c>
      <c r="C1689" s="1010">
        <v>30</v>
      </c>
      <c r="D1689" s="1011" t="s">
        <v>2157</v>
      </c>
    </row>
    <row r="1690" spans="1:4" s="994" customFormat="1" ht="11.25" customHeight="1" x14ac:dyDescent="0.2">
      <c r="A1690" s="1201"/>
      <c r="B1690" s="1010">
        <v>17140.399999999998</v>
      </c>
      <c r="C1690" s="1010">
        <v>17140.394</v>
      </c>
      <c r="D1690" s="1011" t="s">
        <v>1463</v>
      </c>
    </row>
    <row r="1691" spans="1:4" s="994" customFormat="1" ht="11.25" customHeight="1" x14ac:dyDescent="0.2">
      <c r="A1691" s="1201"/>
      <c r="B1691" s="1010">
        <v>2075</v>
      </c>
      <c r="C1691" s="1010">
        <v>2075</v>
      </c>
      <c r="D1691" s="1011" t="s">
        <v>2062</v>
      </c>
    </row>
    <row r="1692" spans="1:4" s="994" customFormat="1" ht="11.25" customHeight="1" x14ac:dyDescent="0.2">
      <c r="A1692" s="1201"/>
      <c r="B1692" s="1010">
        <v>7</v>
      </c>
      <c r="C1692" s="1010">
        <v>7</v>
      </c>
      <c r="D1692" s="1011" t="s">
        <v>2063</v>
      </c>
    </row>
    <row r="1693" spans="1:4" s="994" customFormat="1" ht="11.25" customHeight="1" x14ac:dyDescent="0.2">
      <c r="A1693" s="1201"/>
      <c r="B1693" s="1010">
        <v>875.20999999999992</v>
      </c>
      <c r="C1693" s="1010">
        <v>875.21400000000006</v>
      </c>
      <c r="D1693" s="1011" t="s">
        <v>2207</v>
      </c>
    </row>
    <row r="1694" spans="1:4" s="994" customFormat="1" ht="11.25" customHeight="1" x14ac:dyDescent="0.2">
      <c r="A1694" s="1201"/>
      <c r="B1694" s="1010">
        <v>132.69</v>
      </c>
      <c r="C1694" s="1010">
        <v>132.691</v>
      </c>
      <c r="D1694" s="1011" t="s">
        <v>3822</v>
      </c>
    </row>
    <row r="1695" spans="1:4" s="994" customFormat="1" ht="11.25" customHeight="1" x14ac:dyDescent="0.2">
      <c r="A1695" s="1201"/>
      <c r="B1695" s="1010">
        <v>20260.299999999996</v>
      </c>
      <c r="C1695" s="1010">
        <v>20260.298999999999</v>
      </c>
      <c r="D1695" s="1011" t="s">
        <v>11</v>
      </c>
    </row>
    <row r="1696" spans="1:4" s="994" customFormat="1" ht="11.25" customHeight="1" x14ac:dyDescent="0.2">
      <c r="A1696" s="1200" t="s">
        <v>2719</v>
      </c>
      <c r="B1696" s="1008">
        <v>3040.74</v>
      </c>
      <c r="C1696" s="1008">
        <v>3008.8675800000001</v>
      </c>
      <c r="D1696" s="1009" t="s">
        <v>1451</v>
      </c>
    </row>
    <row r="1697" spans="1:4" s="994" customFormat="1" ht="11.25" customHeight="1" x14ac:dyDescent="0.2">
      <c r="A1697" s="1201"/>
      <c r="B1697" s="1010">
        <v>40.200000000000003</v>
      </c>
      <c r="C1697" s="1010">
        <v>26.900000000000002</v>
      </c>
      <c r="D1697" s="1011" t="s">
        <v>1444</v>
      </c>
    </row>
    <row r="1698" spans="1:4" s="994" customFormat="1" ht="11.25" customHeight="1" x14ac:dyDescent="0.2">
      <c r="A1698" s="1201"/>
      <c r="B1698" s="1010">
        <v>49646.39</v>
      </c>
      <c r="C1698" s="1010">
        <v>49646.377</v>
      </c>
      <c r="D1698" s="1011" t="s">
        <v>1463</v>
      </c>
    </row>
    <row r="1699" spans="1:4" s="994" customFormat="1" ht="11.25" customHeight="1" x14ac:dyDescent="0.2">
      <c r="A1699" s="1201"/>
      <c r="B1699" s="1010">
        <v>3564</v>
      </c>
      <c r="C1699" s="1010">
        <v>3564</v>
      </c>
      <c r="D1699" s="1011" t="s">
        <v>2062</v>
      </c>
    </row>
    <row r="1700" spans="1:4" s="994" customFormat="1" ht="11.25" customHeight="1" x14ac:dyDescent="0.2">
      <c r="A1700" s="1201"/>
      <c r="B1700" s="1010">
        <v>588</v>
      </c>
      <c r="C1700" s="1010">
        <v>588</v>
      </c>
      <c r="D1700" s="1011" t="s">
        <v>2063</v>
      </c>
    </row>
    <row r="1701" spans="1:4" s="994" customFormat="1" ht="11.25" customHeight="1" x14ac:dyDescent="0.2">
      <c r="A1701" s="1201"/>
      <c r="B1701" s="1010">
        <v>3400</v>
      </c>
      <c r="C1701" s="1010">
        <v>3400</v>
      </c>
      <c r="D1701" s="1011" t="s">
        <v>3909</v>
      </c>
    </row>
    <row r="1702" spans="1:4" s="994" customFormat="1" ht="11.25" customHeight="1" x14ac:dyDescent="0.2">
      <c r="A1702" s="1201"/>
      <c r="B1702" s="1010">
        <v>227.76</v>
      </c>
      <c r="C1702" s="1010">
        <v>227.75934000000001</v>
      </c>
      <c r="D1702" s="1011" t="s">
        <v>3822</v>
      </c>
    </row>
    <row r="1703" spans="1:4" s="994" customFormat="1" ht="11.25" customHeight="1" x14ac:dyDescent="0.2">
      <c r="A1703" s="1202"/>
      <c r="B1703" s="1012">
        <v>60507.090000000004</v>
      </c>
      <c r="C1703" s="1012">
        <v>60461.903919999997</v>
      </c>
      <c r="D1703" s="1013" t="s">
        <v>11</v>
      </c>
    </row>
    <row r="1704" spans="1:4" s="994" customFormat="1" ht="11.25" customHeight="1" x14ac:dyDescent="0.2">
      <c r="A1704" s="1201" t="s">
        <v>2764</v>
      </c>
      <c r="B1704" s="1010">
        <v>298.14999999999998</v>
      </c>
      <c r="C1704" s="1010">
        <v>298.149</v>
      </c>
      <c r="D1704" s="1011" t="s">
        <v>3821</v>
      </c>
    </row>
    <row r="1705" spans="1:4" s="994" customFormat="1" ht="11.25" customHeight="1" x14ac:dyDescent="0.2">
      <c r="A1705" s="1201"/>
      <c r="B1705" s="1010">
        <v>25.54</v>
      </c>
      <c r="C1705" s="1010">
        <v>25.532220000000002</v>
      </c>
      <c r="D1705" s="1011" t="s">
        <v>1386</v>
      </c>
    </row>
    <row r="1706" spans="1:4" s="994" customFormat="1" ht="11.25" customHeight="1" x14ac:dyDescent="0.2">
      <c r="A1706" s="1201"/>
      <c r="B1706" s="1010">
        <v>55.3</v>
      </c>
      <c r="C1706" s="1010">
        <v>55.282920000000004</v>
      </c>
      <c r="D1706" s="1011" t="s">
        <v>1394</v>
      </c>
    </row>
    <row r="1707" spans="1:4" s="994" customFormat="1" ht="11.25" customHeight="1" x14ac:dyDescent="0.2">
      <c r="A1707" s="1201"/>
      <c r="B1707" s="1010">
        <v>7192.54</v>
      </c>
      <c r="C1707" s="1010">
        <v>7192.5420000000004</v>
      </c>
      <c r="D1707" s="1011" t="s">
        <v>1463</v>
      </c>
    </row>
    <row r="1708" spans="1:4" s="994" customFormat="1" ht="11.25" customHeight="1" x14ac:dyDescent="0.2">
      <c r="A1708" s="1201"/>
      <c r="B1708" s="1010">
        <v>797</v>
      </c>
      <c r="C1708" s="1010">
        <v>797</v>
      </c>
      <c r="D1708" s="1011" t="s">
        <v>2062</v>
      </c>
    </row>
    <row r="1709" spans="1:4" s="994" customFormat="1" ht="11.25" customHeight="1" x14ac:dyDescent="0.2">
      <c r="A1709" s="1201"/>
      <c r="B1709" s="1010">
        <v>21</v>
      </c>
      <c r="C1709" s="1010">
        <v>21</v>
      </c>
      <c r="D1709" s="1011" t="s">
        <v>2063</v>
      </c>
    </row>
    <row r="1710" spans="1:4" s="994" customFormat="1" ht="11.25" customHeight="1" x14ac:dyDescent="0.2">
      <c r="A1710" s="1201"/>
      <c r="B1710" s="1010">
        <v>57.17</v>
      </c>
      <c r="C1710" s="1010">
        <v>57.094999999999999</v>
      </c>
      <c r="D1710" s="1011" t="s">
        <v>3822</v>
      </c>
    </row>
    <row r="1711" spans="1:4" s="994" customFormat="1" ht="11.25" customHeight="1" x14ac:dyDescent="0.2">
      <c r="A1711" s="1201"/>
      <c r="B1711" s="1010">
        <v>8446.6999999999989</v>
      </c>
      <c r="C1711" s="1010">
        <v>8446.6011400000007</v>
      </c>
      <c r="D1711" s="1011" t="s">
        <v>11</v>
      </c>
    </row>
    <row r="1712" spans="1:4" s="994" customFormat="1" ht="11.25" customHeight="1" x14ac:dyDescent="0.2">
      <c r="A1712" s="1200" t="s">
        <v>2753</v>
      </c>
      <c r="B1712" s="1008">
        <v>40</v>
      </c>
      <c r="C1712" s="1008">
        <v>40</v>
      </c>
      <c r="D1712" s="1009" t="s">
        <v>2157</v>
      </c>
    </row>
    <row r="1713" spans="1:4" s="994" customFormat="1" ht="11.25" customHeight="1" x14ac:dyDescent="0.2">
      <c r="A1713" s="1201"/>
      <c r="B1713" s="1010">
        <v>19.09</v>
      </c>
      <c r="C1713" s="1010">
        <v>19.091999999999999</v>
      </c>
      <c r="D1713" s="1011" t="s">
        <v>1452</v>
      </c>
    </row>
    <row r="1714" spans="1:4" s="994" customFormat="1" ht="11.25" customHeight="1" x14ac:dyDescent="0.2">
      <c r="A1714" s="1201"/>
      <c r="B1714" s="1010">
        <v>16285.86</v>
      </c>
      <c r="C1714" s="1010">
        <v>16285.853999999999</v>
      </c>
      <c r="D1714" s="1011" t="s">
        <v>1463</v>
      </c>
    </row>
    <row r="1715" spans="1:4" s="994" customFormat="1" ht="11.25" customHeight="1" x14ac:dyDescent="0.2">
      <c r="A1715" s="1201"/>
      <c r="B1715" s="1010">
        <v>1531</v>
      </c>
      <c r="C1715" s="1010">
        <v>1531</v>
      </c>
      <c r="D1715" s="1011" t="s">
        <v>2062</v>
      </c>
    </row>
    <row r="1716" spans="1:4" s="994" customFormat="1" ht="11.25" customHeight="1" x14ac:dyDescent="0.2">
      <c r="A1716" s="1201"/>
      <c r="B1716" s="1010">
        <v>110</v>
      </c>
      <c r="C1716" s="1010">
        <v>110</v>
      </c>
      <c r="D1716" s="1011" t="s">
        <v>2063</v>
      </c>
    </row>
    <row r="1717" spans="1:4" s="994" customFormat="1" ht="11.25" customHeight="1" x14ac:dyDescent="0.2">
      <c r="A1717" s="1201"/>
      <c r="B1717" s="1010">
        <v>143.41999999999999</v>
      </c>
      <c r="C1717" s="1010">
        <v>143.4178</v>
      </c>
      <c r="D1717" s="1011" t="s">
        <v>1172</v>
      </c>
    </row>
    <row r="1718" spans="1:4" s="994" customFormat="1" ht="11.25" customHeight="1" x14ac:dyDescent="0.2">
      <c r="A1718" s="1201"/>
      <c r="B1718" s="1010">
        <v>581.52</v>
      </c>
      <c r="C1718" s="1010">
        <v>581.51199999999994</v>
      </c>
      <c r="D1718" s="1011" t="s">
        <v>2207</v>
      </c>
    </row>
    <row r="1719" spans="1:4" s="994" customFormat="1" ht="11.25" customHeight="1" x14ac:dyDescent="0.2">
      <c r="A1719" s="1201"/>
      <c r="B1719" s="1010">
        <v>108.87</v>
      </c>
      <c r="C1719" s="1010">
        <v>108.71599999999999</v>
      </c>
      <c r="D1719" s="1011" t="s">
        <v>3822</v>
      </c>
    </row>
    <row r="1720" spans="1:4" s="994" customFormat="1" ht="11.25" customHeight="1" x14ac:dyDescent="0.2">
      <c r="A1720" s="1202"/>
      <c r="B1720" s="1012">
        <v>18819.759999999998</v>
      </c>
      <c r="C1720" s="1012">
        <v>18819.591799999998</v>
      </c>
      <c r="D1720" s="1013" t="s">
        <v>11</v>
      </c>
    </row>
    <row r="1721" spans="1:4" s="994" customFormat="1" ht="11.25" customHeight="1" x14ac:dyDescent="0.2">
      <c r="A1721" s="1201" t="s">
        <v>3910</v>
      </c>
      <c r="B1721" s="1010">
        <v>27572.34</v>
      </c>
      <c r="C1721" s="1010">
        <v>27572.339</v>
      </c>
      <c r="D1721" s="1011" t="s">
        <v>1463</v>
      </c>
    </row>
    <row r="1722" spans="1:4" s="994" customFormat="1" ht="11.25" customHeight="1" x14ac:dyDescent="0.2">
      <c r="A1722" s="1201"/>
      <c r="B1722" s="1010">
        <v>39</v>
      </c>
      <c r="C1722" s="1010">
        <v>39</v>
      </c>
      <c r="D1722" s="1011" t="s">
        <v>2063</v>
      </c>
    </row>
    <row r="1723" spans="1:4" s="994" customFormat="1" ht="11.25" customHeight="1" x14ac:dyDescent="0.2">
      <c r="A1723" s="1201"/>
      <c r="B1723" s="1010">
        <v>27611.34</v>
      </c>
      <c r="C1723" s="1010">
        <v>27611.339</v>
      </c>
      <c r="D1723" s="1011" t="s">
        <v>11</v>
      </c>
    </row>
    <row r="1724" spans="1:4" s="994" customFormat="1" ht="11.25" customHeight="1" x14ac:dyDescent="0.2">
      <c r="A1724" s="1200" t="s">
        <v>2790</v>
      </c>
      <c r="B1724" s="1008">
        <v>10</v>
      </c>
      <c r="C1724" s="1008">
        <v>10</v>
      </c>
      <c r="D1724" s="1009" t="s">
        <v>2066</v>
      </c>
    </row>
    <row r="1725" spans="1:4" s="994" customFormat="1" ht="11.25" customHeight="1" x14ac:dyDescent="0.2">
      <c r="A1725" s="1201"/>
      <c r="B1725" s="1010">
        <v>25305.49</v>
      </c>
      <c r="C1725" s="1010">
        <v>25305.486000000001</v>
      </c>
      <c r="D1725" s="1011" t="s">
        <v>1463</v>
      </c>
    </row>
    <row r="1726" spans="1:4" s="994" customFormat="1" ht="11.25" customHeight="1" x14ac:dyDescent="0.2">
      <c r="A1726" s="1201"/>
      <c r="B1726" s="1010">
        <v>28</v>
      </c>
      <c r="C1726" s="1010">
        <v>28</v>
      </c>
      <c r="D1726" s="1011" t="s">
        <v>2063</v>
      </c>
    </row>
    <row r="1727" spans="1:4" s="994" customFormat="1" ht="11.25" customHeight="1" x14ac:dyDescent="0.2">
      <c r="A1727" s="1201"/>
      <c r="B1727" s="1010">
        <v>1978.77</v>
      </c>
      <c r="C1727" s="1010">
        <v>1978.7630000000001</v>
      </c>
      <c r="D1727" s="1011" t="s">
        <v>2207</v>
      </c>
    </row>
    <row r="1728" spans="1:4" s="994" customFormat="1" ht="11.25" customHeight="1" x14ac:dyDescent="0.2">
      <c r="A1728" s="1202"/>
      <c r="B1728" s="1012">
        <v>27322.260000000002</v>
      </c>
      <c r="C1728" s="1012">
        <v>27322.249</v>
      </c>
      <c r="D1728" s="1013" t="s">
        <v>11</v>
      </c>
    </row>
    <row r="1729" spans="1:4" s="994" customFormat="1" ht="11.25" customHeight="1" x14ac:dyDescent="0.2">
      <c r="A1729" s="1201" t="s">
        <v>2770</v>
      </c>
      <c r="B1729" s="1010">
        <v>5.43</v>
      </c>
      <c r="C1729" s="1010">
        <v>5.4320000000000004</v>
      </c>
      <c r="D1729" s="1011" t="s">
        <v>2076</v>
      </c>
    </row>
    <row r="1730" spans="1:4" s="994" customFormat="1" ht="11.25" customHeight="1" x14ac:dyDescent="0.2">
      <c r="A1730" s="1201"/>
      <c r="B1730" s="1010">
        <v>23975.68</v>
      </c>
      <c r="C1730" s="1010">
        <v>23975.674999999999</v>
      </c>
      <c r="D1730" s="1011" t="s">
        <v>1463</v>
      </c>
    </row>
    <row r="1731" spans="1:4" s="994" customFormat="1" ht="11.25" customHeight="1" x14ac:dyDescent="0.2">
      <c r="A1731" s="1201"/>
      <c r="B1731" s="1010">
        <v>150</v>
      </c>
      <c r="C1731" s="1010">
        <v>150</v>
      </c>
      <c r="D1731" s="1011" t="s">
        <v>2062</v>
      </c>
    </row>
    <row r="1732" spans="1:4" s="994" customFormat="1" ht="11.25" customHeight="1" x14ac:dyDescent="0.2">
      <c r="A1732" s="1201"/>
      <c r="B1732" s="1010">
        <v>130</v>
      </c>
      <c r="C1732" s="1010">
        <v>130</v>
      </c>
      <c r="D1732" s="1011" t="s">
        <v>2063</v>
      </c>
    </row>
    <row r="1733" spans="1:4" s="994" customFormat="1" ht="11.25" customHeight="1" x14ac:dyDescent="0.2">
      <c r="A1733" s="1201"/>
      <c r="B1733" s="1010">
        <v>300</v>
      </c>
      <c r="C1733" s="1010">
        <v>300</v>
      </c>
      <c r="D1733" s="1011" t="s">
        <v>1172</v>
      </c>
    </row>
    <row r="1734" spans="1:4" s="994" customFormat="1" ht="11.25" customHeight="1" x14ac:dyDescent="0.2">
      <c r="A1734" s="1201"/>
      <c r="B1734" s="1010">
        <v>1772.1499999999999</v>
      </c>
      <c r="C1734" s="1010">
        <v>1772.1499999999999</v>
      </c>
      <c r="D1734" s="1011" t="s">
        <v>2207</v>
      </c>
    </row>
    <row r="1735" spans="1:4" s="994" customFormat="1" ht="11.25" customHeight="1" x14ac:dyDescent="0.2">
      <c r="A1735" s="1201"/>
      <c r="B1735" s="1010">
        <v>80</v>
      </c>
      <c r="C1735" s="1010">
        <v>80</v>
      </c>
      <c r="D1735" s="1011" t="s">
        <v>1176</v>
      </c>
    </row>
    <row r="1736" spans="1:4" s="994" customFormat="1" ht="11.25" customHeight="1" x14ac:dyDescent="0.2">
      <c r="A1736" s="1201"/>
      <c r="B1736" s="1010">
        <v>26413.260000000002</v>
      </c>
      <c r="C1736" s="1010">
        <v>26413.257000000001</v>
      </c>
      <c r="D1736" s="1011" t="s">
        <v>11</v>
      </c>
    </row>
    <row r="1737" spans="1:4" s="994" customFormat="1" ht="11.25" customHeight="1" x14ac:dyDescent="0.2">
      <c r="A1737" s="1200" t="s">
        <v>2774</v>
      </c>
      <c r="B1737" s="1008">
        <v>19611.12</v>
      </c>
      <c r="C1737" s="1008">
        <v>19611.124</v>
      </c>
      <c r="D1737" s="1009" t="s">
        <v>1463</v>
      </c>
    </row>
    <row r="1738" spans="1:4" s="994" customFormat="1" ht="11.25" customHeight="1" x14ac:dyDescent="0.2">
      <c r="A1738" s="1201"/>
      <c r="B1738" s="1010">
        <v>53</v>
      </c>
      <c r="C1738" s="1010">
        <v>53</v>
      </c>
      <c r="D1738" s="1011" t="s">
        <v>2063</v>
      </c>
    </row>
    <row r="1739" spans="1:4" s="994" customFormat="1" ht="11.25" customHeight="1" x14ac:dyDescent="0.2">
      <c r="A1739" s="1202"/>
      <c r="B1739" s="1012">
        <v>19664.12</v>
      </c>
      <c r="C1739" s="1012">
        <v>19664.124</v>
      </c>
      <c r="D1739" s="1013" t="s">
        <v>11</v>
      </c>
    </row>
    <row r="1740" spans="1:4" s="994" customFormat="1" ht="11.25" customHeight="1" x14ac:dyDescent="0.2">
      <c r="A1740" s="1201" t="s">
        <v>2784</v>
      </c>
      <c r="B1740" s="1010">
        <v>14360.74</v>
      </c>
      <c r="C1740" s="1010">
        <v>14360.736999999999</v>
      </c>
      <c r="D1740" s="1011" t="s">
        <v>1463</v>
      </c>
    </row>
    <row r="1741" spans="1:4" s="994" customFormat="1" ht="11.25" customHeight="1" x14ac:dyDescent="0.2">
      <c r="A1741" s="1201"/>
      <c r="B1741" s="1010">
        <v>240</v>
      </c>
      <c r="C1741" s="1010">
        <v>240</v>
      </c>
      <c r="D1741" s="1011" t="s">
        <v>1172</v>
      </c>
    </row>
    <row r="1742" spans="1:4" s="994" customFormat="1" ht="11.25" customHeight="1" x14ac:dyDescent="0.2">
      <c r="A1742" s="1201"/>
      <c r="B1742" s="1010">
        <v>969.89</v>
      </c>
      <c r="C1742" s="1010">
        <v>969.88800000000003</v>
      </c>
      <c r="D1742" s="1011" t="s">
        <v>2207</v>
      </c>
    </row>
    <row r="1743" spans="1:4" s="994" customFormat="1" ht="11.25" customHeight="1" x14ac:dyDescent="0.2">
      <c r="A1743" s="1201"/>
      <c r="B1743" s="1010">
        <v>15570.63</v>
      </c>
      <c r="C1743" s="1010">
        <v>15570.625</v>
      </c>
      <c r="D1743" s="1011" t="s">
        <v>11</v>
      </c>
    </row>
    <row r="1744" spans="1:4" s="994" customFormat="1" ht="11.25" customHeight="1" x14ac:dyDescent="0.2">
      <c r="A1744" s="1200" t="s">
        <v>2814</v>
      </c>
      <c r="B1744" s="1008">
        <v>16955.78</v>
      </c>
      <c r="C1744" s="1008">
        <v>16955.781999999999</v>
      </c>
      <c r="D1744" s="1009" t="s">
        <v>1463</v>
      </c>
    </row>
    <row r="1745" spans="1:4" s="994" customFormat="1" ht="11.25" customHeight="1" x14ac:dyDescent="0.2">
      <c r="A1745" s="1201"/>
      <c r="B1745" s="1010">
        <v>149</v>
      </c>
      <c r="C1745" s="1010">
        <v>149</v>
      </c>
      <c r="D1745" s="1011" t="s">
        <v>2063</v>
      </c>
    </row>
    <row r="1746" spans="1:4" s="994" customFormat="1" ht="11.25" customHeight="1" x14ac:dyDescent="0.2">
      <c r="A1746" s="1201"/>
      <c r="B1746" s="1010">
        <v>82.67</v>
      </c>
      <c r="C1746" s="1010">
        <v>82.67</v>
      </c>
      <c r="D1746" s="1011" t="s">
        <v>1172</v>
      </c>
    </row>
    <row r="1747" spans="1:4" s="994" customFormat="1" ht="11.25" customHeight="1" x14ac:dyDescent="0.2">
      <c r="A1747" s="1202"/>
      <c r="B1747" s="1012">
        <v>17187.449999999997</v>
      </c>
      <c r="C1747" s="1012">
        <v>17187.451999999997</v>
      </c>
      <c r="D1747" s="1013" t="s">
        <v>11</v>
      </c>
    </row>
    <row r="1748" spans="1:4" s="994" customFormat="1" ht="11.25" customHeight="1" x14ac:dyDescent="0.2">
      <c r="A1748" s="1201" t="s">
        <v>2796</v>
      </c>
      <c r="B1748" s="1010">
        <v>106</v>
      </c>
      <c r="C1748" s="1010">
        <v>106</v>
      </c>
      <c r="D1748" s="1011" t="s">
        <v>2067</v>
      </c>
    </row>
    <row r="1749" spans="1:4" s="994" customFormat="1" ht="11.25" customHeight="1" x14ac:dyDescent="0.2">
      <c r="A1749" s="1201"/>
      <c r="B1749" s="1010">
        <v>12036.53</v>
      </c>
      <c r="C1749" s="1010">
        <v>12036.531999999999</v>
      </c>
      <c r="D1749" s="1011" t="s">
        <v>1463</v>
      </c>
    </row>
    <row r="1750" spans="1:4" s="994" customFormat="1" ht="11.25" customHeight="1" x14ac:dyDescent="0.2">
      <c r="A1750" s="1201"/>
      <c r="B1750" s="1010">
        <v>236</v>
      </c>
      <c r="C1750" s="1010">
        <v>236</v>
      </c>
      <c r="D1750" s="1011" t="s">
        <v>2063</v>
      </c>
    </row>
    <row r="1751" spans="1:4" s="994" customFormat="1" ht="11.25" customHeight="1" x14ac:dyDescent="0.2">
      <c r="A1751" s="1201"/>
      <c r="B1751" s="1010">
        <v>933.46</v>
      </c>
      <c r="C1751" s="1010">
        <v>933.45699999999988</v>
      </c>
      <c r="D1751" s="1011" t="s">
        <v>2207</v>
      </c>
    </row>
    <row r="1752" spans="1:4" s="994" customFormat="1" ht="11.25" customHeight="1" x14ac:dyDescent="0.2">
      <c r="A1752" s="1201"/>
      <c r="B1752" s="1010">
        <v>195</v>
      </c>
      <c r="C1752" s="1010">
        <v>195</v>
      </c>
      <c r="D1752" s="1011" t="s">
        <v>1461</v>
      </c>
    </row>
    <row r="1753" spans="1:4" s="994" customFormat="1" ht="11.25" customHeight="1" x14ac:dyDescent="0.2">
      <c r="A1753" s="1201"/>
      <c r="B1753" s="1010">
        <v>13506.990000000002</v>
      </c>
      <c r="C1753" s="1010">
        <v>13506.989</v>
      </c>
      <c r="D1753" s="1011" t="s">
        <v>11</v>
      </c>
    </row>
    <row r="1754" spans="1:4" s="994" customFormat="1" ht="11.25" customHeight="1" x14ac:dyDescent="0.2">
      <c r="A1754" s="1200" t="s">
        <v>2826</v>
      </c>
      <c r="B1754" s="1008">
        <v>14078.63</v>
      </c>
      <c r="C1754" s="1008">
        <v>14078.625</v>
      </c>
      <c r="D1754" s="1009" t="s">
        <v>1463</v>
      </c>
    </row>
    <row r="1755" spans="1:4" s="994" customFormat="1" ht="11.25" customHeight="1" x14ac:dyDescent="0.2">
      <c r="A1755" s="1201"/>
      <c r="B1755" s="1010">
        <v>184</v>
      </c>
      <c r="C1755" s="1010">
        <v>184</v>
      </c>
      <c r="D1755" s="1011" t="s">
        <v>2063</v>
      </c>
    </row>
    <row r="1756" spans="1:4" s="994" customFormat="1" ht="11.25" customHeight="1" x14ac:dyDescent="0.2">
      <c r="A1756" s="1201"/>
      <c r="B1756" s="1010">
        <v>1122.05</v>
      </c>
      <c r="C1756" s="1010">
        <v>1122.0429999999999</v>
      </c>
      <c r="D1756" s="1011" t="s">
        <v>2207</v>
      </c>
    </row>
    <row r="1757" spans="1:4" s="994" customFormat="1" ht="11.25" customHeight="1" x14ac:dyDescent="0.2">
      <c r="A1757" s="1202"/>
      <c r="B1757" s="1012">
        <v>15384.679999999998</v>
      </c>
      <c r="C1757" s="1012">
        <v>15384.668</v>
      </c>
      <c r="D1757" s="1013" t="s">
        <v>11</v>
      </c>
    </row>
    <row r="1758" spans="1:4" s="994" customFormat="1" ht="11.25" customHeight="1" x14ac:dyDescent="0.2">
      <c r="A1758" s="1201" t="s">
        <v>2792</v>
      </c>
      <c r="B1758" s="1010">
        <v>680</v>
      </c>
      <c r="C1758" s="1010">
        <v>429.06599999999997</v>
      </c>
      <c r="D1758" s="1011" t="s">
        <v>1401</v>
      </c>
    </row>
    <row r="1759" spans="1:4" s="994" customFormat="1" ht="11.25" customHeight="1" x14ac:dyDescent="0.2">
      <c r="A1759" s="1201"/>
      <c r="B1759" s="1010">
        <v>5.43</v>
      </c>
      <c r="C1759" s="1010">
        <v>5.4320000000000004</v>
      </c>
      <c r="D1759" s="1011" t="s">
        <v>2076</v>
      </c>
    </row>
    <row r="1760" spans="1:4" s="994" customFormat="1" ht="11.25" customHeight="1" x14ac:dyDescent="0.2">
      <c r="A1760" s="1201"/>
      <c r="B1760" s="1010">
        <v>21490.11</v>
      </c>
      <c r="C1760" s="1010">
        <v>21490.108</v>
      </c>
      <c r="D1760" s="1011" t="s">
        <v>1463</v>
      </c>
    </row>
    <row r="1761" spans="1:4" s="994" customFormat="1" ht="11.25" customHeight="1" x14ac:dyDescent="0.2">
      <c r="A1761" s="1201"/>
      <c r="B1761" s="1010">
        <v>470</v>
      </c>
      <c r="C1761" s="1010">
        <v>470</v>
      </c>
      <c r="D1761" s="1011" t="s">
        <v>2063</v>
      </c>
    </row>
    <row r="1762" spans="1:4" s="994" customFormat="1" ht="11.25" customHeight="1" x14ac:dyDescent="0.2">
      <c r="A1762" s="1201"/>
      <c r="B1762" s="1010">
        <v>22645.54</v>
      </c>
      <c r="C1762" s="1010">
        <v>22394.606</v>
      </c>
      <c r="D1762" s="1011" t="s">
        <v>11</v>
      </c>
    </row>
    <row r="1763" spans="1:4" s="994" customFormat="1" ht="11.25" customHeight="1" x14ac:dyDescent="0.2">
      <c r="A1763" s="1200" t="s">
        <v>2780</v>
      </c>
      <c r="B1763" s="1008">
        <v>14127.29</v>
      </c>
      <c r="C1763" s="1008">
        <v>14127.289000000001</v>
      </c>
      <c r="D1763" s="1009" t="s">
        <v>1463</v>
      </c>
    </row>
    <row r="1764" spans="1:4" s="994" customFormat="1" ht="11.25" customHeight="1" x14ac:dyDescent="0.2">
      <c r="A1764" s="1201"/>
      <c r="B1764" s="1010">
        <v>12</v>
      </c>
      <c r="C1764" s="1010">
        <v>12</v>
      </c>
      <c r="D1764" s="1011" t="s">
        <v>2063</v>
      </c>
    </row>
    <row r="1765" spans="1:4" s="994" customFormat="1" ht="11.25" customHeight="1" x14ac:dyDescent="0.2">
      <c r="A1765" s="1201"/>
      <c r="B1765" s="1010">
        <v>881.02</v>
      </c>
      <c r="C1765" s="1010">
        <v>881.01900000000001</v>
      </c>
      <c r="D1765" s="1011" t="s">
        <v>2207</v>
      </c>
    </row>
    <row r="1766" spans="1:4" s="994" customFormat="1" ht="11.25" customHeight="1" x14ac:dyDescent="0.2">
      <c r="A1766" s="1202"/>
      <c r="B1766" s="1012">
        <v>15020.310000000001</v>
      </c>
      <c r="C1766" s="1012">
        <v>15020.308000000001</v>
      </c>
      <c r="D1766" s="1013" t="s">
        <v>11</v>
      </c>
    </row>
    <row r="1767" spans="1:4" s="994" customFormat="1" ht="11.25" customHeight="1" x14ac:dyDescent="0.2">
      <c r="A1767" s="1201" t="s">
        <v>2818</v>
      </c>
      <c r="B1767" s="1010">
        <v>90</v>
      </c>
      <c r="C1767" s="1010">
        <v>90</v>
      </c>
      <c r="D1767" s="1011" t="s">
        <v>2157</v>
      </c>
    </row>
    <row r="1768" spans="1:4" s="994" customFormat="1" ht="11.25" customHeight="1" x14ac:dyDescent="0.2">
      <c r="A1768" s="1201"/>
      <c r="B1768" s="1010">
        <v>18853.03</v>
      </c>
      <c r="C1768" s="1010">
        <v>18853.03</v>
      </c>
      <c r="D1768" s="1011" t="s">
        <v>1463</v>
      </c>
    </row>
    <row r="1769" spans="1:4" s="994" customFormat="1" ht="11.25" customHeight="1" x14ac:dyDescent="0.2">
      <c r="A1769" s="1201"/>
      <c r="B1769" s="1010">
        <v>85</v>
      </c>
      <c r="C1769" s="1010">
        <v>85</v>
      </c>
      <c r="D1769" s="1011" t="s">
        <v>1172</v>
      </c>
    </row>
    <row r="1770" spans="1:4" s="994" customFormat="1" ht="11.25" customHeight="1" x14ac:dyDescent="0.2">
      <c r="A1770" s="1201"/>
      <c r="B1770" s="1010">
        <v>1471.4</v>
      </c>
      <c r="C1770" s="1010">
        <v>1471.4010000000001</v>
      </c>
      <c r="D1770" s="1011" t="s">
        <v>2207</v>
      </c>
    </row>
    <row r="1771" spans="1:4" s="994" customFormat="1" ht="11.25" customHeight="1" x14ac:dyDescent="0.2">
      <c r="A1771" s="1201"/>
      <c r="B1771" s="1010">
        <v>57</v>
      </c>
      <c r="C1771" s="1010">
        <v>56.506999999999998</v>
      </c>
      <c r="D1771" s="1011" t="s">
        <v>1176</v>
      </c>
    </row>
    <row r="1772" spans="1:4" s="994" customFormat="1" ht="11.25" customHeight="1" x14ac:dyDescent="0.2">
      <c r="A1772" s="1201"/>
      <c r="B1772" s="1010">
        <v>20556.43</v>
      </c>
      <c r="C1772" s="1010">
        <v>20555.938000000002</v>
      </c>
      <c r="D1772" s="1011" t="s">
        <v>11</v>
      </c>
    </row>
    <row r="1773" spans="1:4" s="994" customFormat="1" ht="11.25" customHeight="1" x14ac:dyDescent="0.2">
      <c r="A1773" s="1200" t="s">
        <v>2788</v>
      </c>
      <c r="B1773" s="1008">
        <v>26803.41</v>
      </c>
      <c r="C1773" s="1008">
        <v>26803.413</v>
      </c>
      <c r="D1773" s="1009" t="s">
        <v>1463</v>
      </c>
    </row>
    <row r="1774" spans="1:4" s="994" customFormat="1" ht="11.25" customHeight="1" x14ac:dyDescent="0.2">
      <c r="A1774" s="1201"/>
      <c r="B1774" s="1010">
        <v>27</v>
      </c>
      <c r="C1774" s="1010">
        <v>27</v>
      </c>
      <c r="D1774" s="1011" t="s">
        <v>2063</v>
      </c>
    </row>
    <row r="1775" spans="1:4" s="994" customFormat="1" ht="11.25" customHeight="1" x14ac:dyDescent="0.2">
      <c r="A1775" s="1202"/>
      <c r="B1775" s="1012">
        <v>26830.41</v>
      </c>
      <c r="C1775" s="1012">
        <v>26830.413</v>
      </c>
      <c r="D1775" s="1013" t="s">
        <v>11</v>
      </c>
    </row>
    <row r="1776" spans="1:4" s="994" customFormat="1" ht="11.25" customHeight="1" x14ac:dyDescent="0.2">
      <c r="A1776" s="1201" t="s">
        <v>2776</v>
      </c>
      <c r="B1776" s="1010">
        <v>23688.39</v>
      </c>
      <c r="C1776" s="1010">
        <v>23688.394</v>
      </c>
      <c r="D1776" s="1011" t="s">
        <v>1463</v>
      </c>
    </row>
    <row r="1777" spans="1:4" s="994" customFormat="1" ht="11.25" customHeight="1" x14ac:dyDescent="0.2">
      <c r="A1777" s="1201"/>
      <c r="B1777" s="1010">
        <v>125</v>
      </c>
      <c r="C1777" s="1010">
        <v>125</v>
      </c>
      <c r="D1777" s="1011" t="s">
        <v>2063</v>
      </c>
    </row>
    <row r="1778" spans="1:4" s="994" customFormat="1" ht="11.25" customHeight="1" x14ac:dyDescent="0.2">
      <c r="A1778" s="1201"/>
      <c r="B1778" s="1010">
        <v>803.88</v>
      </c>
      <c r="C1778" s="1010">
        <v>803.875</v>
      </c>
      <c r="D1778" s="1011" t="s">
        <v>2207</v>
      </c>
    </row>
    <row r="1779" spans="1:4" s="994" customFormat="1" ht="11.25" customHeight="1" x14ac:dyDescent="0.2">
      <c r="A1779" s="1201"/>
      <c r="B1779" s="1010">
        <v>24617.27</v>
      </c>
      <c r="C1779" s="1010">
        <v>24617.269</v>
      </c>
      <c r="D1779" s="1011" t="s">
        <v>11</v>
      </c>
    </row>
    <row r="1780" spans="1:4" s="994" customFormat="1" ht="11.25" customHeight="1" x14ac:dyDescent="0.2">
      <c r="A1780" s="1200" t="s">
        <v>2816</v>
      </c>
      <c r="B1780" s="1008">
        <v>60</v>
      </c>
      <c r="C1780" s="1008">
        <v>60</v>
      </c>
      <c r="D1780" s="1009" t="s">
        <v>2157</v>
      </c>
    </row>
    <row r="1781" spans="1:4" s="994" customFormat="1" ht="11.25" customHeight="1" x14ac:dyDescent="0.2">
      <c r="A1781" s="1201"/>
      <c r="B1781" s="1010">
        <v>15791.05</v>
      </c>
      <c r="C1781" s="1010">
        <v>15791.049000000001</v>
      </c>
      <c r="D1781" s="1011" t="s">
        <v>1463</v>
      </c>
    </row>
    <row r="1782" spans="1:4" s="994" customFormat="1" ht="11.25" customHeight="1" x14ac:dyDescent="0.2">
      <c r="A1782" s="1201"/>
      <c r="B1782" s="1010">
        <v>64</v>
      </c>
      <c r="C1782" s="1010">
        <v>64</v>
      </c>
      <c r="D1782" s="1011" t="s">
        <v>2063</v>
      </c>
    </row>
    <row r="1783" spans="1:4" s="994" customFormat="1" ht="11.25" customHeight="1" x14ac:dyDescent="0.2">
      <c r="A1783" s="1201"/>
      <c r="B1783" s="1010">
        <v>340.45</v>
      </c>
      <c r="C1783" s="1010">
        <v>340.44299999999998</v>
      </c>
      <c r="D1783" s="1011" t="s">
        <v>2207</v>
      </c>
    </row>
    <row r="1784" spans="1:4" s="994" customFormat="1" ht="11.25" customHeight="1" x14ac:dyDescent="0.2">
      <c r="A1784" s="1202"/>
      <c r="B1784" s="1012">
        <v>16255.5</v>
      </c>
      <c r="C1784" s="1012">
        <v>16255.492</v>
      </c>
      <c r="D1784" s="1013" t="s">
        <v>11</v>
      </c>
    </row>
    <row r="1785" spans="1:4" s="994" customFormat="1" ht="11.25" customHeight="1" x14ac:dyDescent="0.2">
      <c r="A1785" s="1201" t="s">
        <v>2806</v>
      </c>
      <c r="B1785" s="1010">
        <v>5.43</v>
      </c>
      <c r="C1785" s="1010">
        <v>5.4320000000000004</v>
      </c>
      <c r="D1785" s="1011" t="s">
        <v>2076</v>
      </c>
    </row>
    <row r="1786" spans="1:4" s="994" customFormat="1" ht="11.25" customHeight="1" x14ac:dyDescent="0.2">
      <c r="A1786" s="1201"/>
      <c r="B1786" s="1010">
        <v>14739.27</v>
      </c>
      <c r="C1786" s="1010">
        <v>14739.266</v>
      </c>
      <c r="D1786" s="1011" t="s">
        <v>1463</v>
      </c>
    </row>
    <row r="1787" spans="1:4" s="994" customFormat="1" ht="11.25" customHeight="1" x14ac:dyDescent="0.2">
      <c r="A1787" s="1201"/>
      <c r="B1787" s="1010">
        <v>1329.0700000000002</v>
      </c>
      <c r="C1787" s="1010">
        <v>1329.0719999999999</v>
      </c>
      <c r="D1787" s="1011" t="s">
        <v>2207</v>
      </c>
    </row>
    <row r="1788" spans="1:4" s="994" customFormat="1" ht="11.25" customHeight="1" x14ac:dyDescent="0.2">
      <c r="A1788" s="1201"/>
      <c r="B1788" s="1010">
        <v>16073.77</v>
      </c>
      <c r="C1788" s="1010">
        <v>16073.77</v>
      </c>
      <c r="D1788" s="1011" t="s">
        <v>11</v>
      </c>
    </row>
    <row r="1789" spans="1:4" s="994" customFormat="1" ht="11.25" customHeight="1" x14ac:dyDescent="0.2">
      <c r="A1789" s="1200" t="s">
        <v>2800</v>
      </c>
      <c r="B1789" s="1008">
        <v>7714.3</v>
      </c>
      <c r="C1789" s="1008">
        <v>7714.2960000000003</v>
      </c>
      <c r="D1789" s="1009" t="s">
        <v>1463</v>
      </c>
    </row>
    <row r="1790" spans="1:4" s="994" customFormat="1" ht="11.25" customHeight="1" x14ac:dyDescent="0.2">
      <c r="A1790" s="1201"/>
      <c r="B1790" s="1010">
        <v>2</v>
      </c>
      <c r="C1790" s="1010">
        <v>2</v>
      </c>
      <c r="D1790" s="1011" t="s">
        <v>2062</v>
      </c>
    </row>
    <row r="1791" spans="1:4" s="994" customFormat="1" ht="11.25" customHeight="1" x14ac:dyDescent="0.2">
      <c r="A1791" s="1201"/>
      <c r="B1791" s="1010">
        <v>637.92000000000007</v>
      </c>
      <c r="C1791" s="1010">
        <v>637.91200000000003</v>
      </c>
      <c r="D1791" s="1011" t="s">
        <v>2207</v>
      </c>
    </row>
    <row r="1792" spans="1:4" s="994" customFormat="1" ht="11.25" customHeight="1" x14ac:dyDescent="0.2">
      <c r="A1792" s="1202"/>
      <c r="B1792" s="1012">
        <v>8354.2200000000012</v>
      </c>
      <c r="C1792" s="1012">
        <v>8354.2080000000005</v>
      </c>
      <c r="D1792" s="1013" t="s">
        <v>11</v>
      </c>
    </row>
    <row r="1793" spans="1:4" s="994" customFormat="1" ht="11.25" customHeight="1" x14ac:dyDescent="0.2">
      <c r="A1793" s="1200" t="s">
        <v>3911</v>
      </c>
      <c r="B1793" s="1008">
        <v>10459.48</v>
      </c>
      <c r="C1793" s="1008">
        <v>10459.477000000001</v>
      </c>
      <c r="D1793" s="1009" t="s">
        <v>1463</v>
      </c>
    </row>
    <row r="1794" spans="1:4" s="994" customFormat="1" ht="11.25" customHeight="1" x14ac:dyDescent="0.2">
      <c r="A1794" s="1201"/>
      <c r="B1794" s="1010">
        <v>26</v>
      </c>
      <c r="C1794" s="1010">
        <v>26</v>
      </c>
      <c r="D1794" s="1011" t="s">
        <v>2063</v>
      </c>
    </row>
    <row r="1795" spans="1:4" s="994" customFormat="1" ht="11.25" customHeight="1" x14ac:dyDescent="0.2">
      <c r="A1795" s="1201"/>
      <c r="B1795" s="1010">
        <v>2000</v>
      </c>
      <c r="C1795" s="1010">
        <v>2000</v>
      </c>
      <c r="D1795" s="1011" t="s">
        <v>3838</v>
      </c>
    </row>
    <row r="1796" spans="1:4" s="994" customFormat="1" ht="11.25" customHeight="1" x14ac:dyDescent="0.2">
      <c r="A1796" s="1201"/>
      <c r="B1796" s="1010">
        <v>815.93</v>
      </c>
      <c r="C1796" s="1010">
        <v>815.93400000000008</v>
      </c>
      <c r="D1796" s="1011" t="s">
        <v>2207</v>
      </c>
    </row>
    <row r="1797" spans="1:4" s="994" customFormat="1" ht="11.25" customHeight="1" x14ac:dyDescent="0.2">
      <c r="A1797" s="1202"/>
      <c r="B1797" s="1012">
        <v>13301.41</v>
      </c>
      <c r="C1797" s="1012">
        <v>13301.411</v>
      </c>
      <c r="D1797" s="1013" t="s">
        <v>11</v>
      </c>
    </row>
    <row r="1798" spans="1:4" s="994" customFormat="1" ht="11.25" customHeight="1" x14ac:dyDescent="0.2">
      <c r="A1798" s="1200" t="s">
        <v>2832</v>
      </c>
      <c r="B1798" s="1008">
        <v>15861.46</v>
      </c>
      <c r="C1798" s="1008">
        <v>15861.458000000001</v>
      </c>
      <c r="D1798" s="1009" t="s">
        <v>1463</v>
      </c>
    </row>
    <row r="1799" spans="1:4" s="994" customFormat="1" ht="11.25" customHeight="1" x14ac:dyDescent="0.2">
      <c r="A1799" s="1201"/>
      <c r="B1799" s="1010">
        <v>240</v>
      </c>
      <c r="C1799" s="1010">
        <v>240</v>
      </c>
      <c r="D1799" s="1011" t="s">
        <v>1172</v>
      </c>
    </row>
    <row r="1800" spans="1:4" s="994" customFormat="1" ht="11.25" customHeight="1" x14ac:dyDescent="0.2">
      <c r="A1800" s="1202"/>
      <c r="B1800" s="1012">
        <v>16101.46</v>
      </c>
      <c r="C1800" s="1012">
        <v>16101.458000000001</v>
      </c>
      <c r="D1800" s="1013" t="s">
        <v>11</v>
      </c>
    </row>
    <row r="1801" spans="1:4" s="994" customFormat="1" ht="11.25" customHeight="1" x14ac:dyDescent="0.2">
      <c r="A1801" s="1201" t="s">
        <v>2802</v>
      </c>
      <c r="B1801" s="1010">
        <v>10149.040000000001</v>
      </c>
      <c r="C1801" s="1010">
        <v>10149.041999999999</v>
      </c>
      <c r="D1801" s="1011" t="s">
        <v>1463</v>
      </c>
    </row>
    <row r="1802" spans="1:4" s="994" customFormat="1" ht="11.25" customHeight="1" x14ac:dyDescent="0.2">
      <c r="A1802" s="1201"/>
      <c r="B1802" s="1010">
        <v>781.6</v>
      </c>
      <c r="C1802" s="1010">
        <v>781.60199999999998</v>
      </c>
      <c r="D1802" s="1011" t="s">
        <v>2207</v>
      </c>
    </row>
    <row r="1803" spans="1:4" s="994" customFormat="1" ht="11.25" customHeight="1" x14ac:dyDescent="0.2">
      <c r="A1803" s="1201"/>
      <c r="B1803" s="1010">
        <v>10930.640000000001</v>
      </c>
      <c r="C1803" s="1010">
        <v>10930.644</v>
      </c>
      <c r="D1803" s="1011" t="s">
        <v>11</v>
      </c>
    </row>
    <row r="1804" spans="1:4" s="994" customFormat="1" ht="11.25" customHeight="1" x14ac:dyDescent="0.2">
      <c r="A1804" s="1200" t="s">
        <v>2820</v>
      </c>
      <c r="B1804" s="1008">
        <v>5410.96</v>
      </c>
      <c r="C1804" s="1008">
        <v>5410.9560000000001</v>
      </c>
      <c r="D1804" s="1009" t="s">
        <v>1463</v>
      </c>
    </row>
    <row r="1805" spans="1:4" s="994" customFormat="1" ht="11.25" customHeight="1" x14ac:dyDescent="0.2">
      <c r="A1805" s="1201"/>
      <c r="B1805" s="1010">
        <v>444.85</v>
      </c>
      <c r="C1805" s="1010">
        <v>444.84800000000001</v>
      </c>
      <c r="D1805" s="1011" t="s">
        <v>2207</v>
      </c>
    </row>
    <row r="1806" spans="1:4" s="994" customFormat="1" ht="11.25" customHeight="1" x14ac:dyDescent="0.2">
      <c r="A1806" s="1202"/>
      <c r="B1806" s="1012">
        <v>5855.81</v>
      </c>
      <c r="C1806" s="1012">
        <v>5855.8040000000001</v>
      </c>
      <c r="D1806" s="1013" t="s">
        <v>11</v>
      </c>
    </row>
    <row r="1807" spans="1:4" s="994" customFormat="1" ht="11.25" customHeight="1" x14ac:dyDescent="0.2">
      <c r="A1807" s="1201" t="s">
        <v>2828</v>
      </c>
      <c r="B1807" s="1010">
        <v>9241.68</v>
      </c>
      <c r="C1807" s="1010">
        <v>9241.6830000000009</v>
      </c>
      <c r="D1807" s="1011" t="s">
        <v>1463</v>
      </c>
    </row>
    <row r="1808" spans="1:4" s="994" customFormat="1" ht="11.25" customHeight="1" x14ac:dyDescent="0.2">
      <c r="A1808" s="1201"/>
      <c r="B1808" s="1010">
        <v>694.85</v>
      </c>
      <c r="C1808" s="1010">
        <v>694.84500000000003</v>
      </c>
      <c r="D1808" s="1011" t="s">
        <v>2207</v>
      </c>
    </row>
    <row r="1809" spans="1:4" s="994" customFormat="1" ht="11.25" customHeight="1" x14ac:dyDescent="0.2">
      <c r="A1809" s="1201"/>
      <c r="B1809" s="1010">
        <v>9936.5300000000007</v>
      </c>
      <c r="C1809" s="1010">
        <v>9936.5280000000002</v>
      </c>
      <c r="D1809" s="1011" t="s">
        <v>11</v>
      </c>
    </row>
    <row r="1810" spans="1:4" s="994" customFormat="1" ht="11.25" customHeight="1" x14ac:dyDescent="0.2">
      <c r="A1810" s="1200" t="s">
        <v>2804</v>
      </c>
      <c r="B1810" s="1008">
        <v>626</v>
      </c>
      <c r="C1810" s="1008">
        <v>513.82540000000006</v>
      </c>
      <c r="D1810" s="1009" t="s">
        <v>1403</v>
      </c>
    </row>
    <row r="1811" spans="1:4" s="994" customFormat="1" ht="11.25" customHeight="1" x14ac:dyDescent="0.2">
      <c r="A1811" s="1201"/>
      <c r="B1811" s="1010">
        <v>7946.42</v>
      </c>
      <c r="C1811" s="1010">
        <v>7946.4170000000004</v>
      </c>
      <c r="D1811" s="1011" t="s">
        <v>1463</v>
      </c>
    </row>
    <row r="1812" spans="1:4" s="994" customFormat="1" ht="11.25" customHeight="1" x14ac:dyDescent="0.2">
      <c r="A1812" s="1201"/>
      <c r="B1812" s="1010">
        <v>54</v>
      </c>
      <c r="C1812" s="1010">
        <v>54</v>
      </c>
      <c r="D1812" s="1011" t="s">
        <v>2063</v>
      </c>
    </row>
    <row r="1813" spans="1:4" s="994" customFormat="1" ht="11.25" customHeight="1" x14ac:dyDescent="0.2">
      <c r="A1813" s="1201"/>
      <c r="B1813" s="1010">
        <v>4000</v>
      </c>
      <c r="C1813" s="1010">
        <v>4000</v>
      </c>
      <c r="D1813" s="1011" t="s">
        <v>3912</v>
      </c>
    </row>
    <row r="1814" spans="1:4" s="994" customFormat="1" ht="11.25" customHeight="1" x14ac:dyDescent="0.2">
      <c r="A1814" s="1201"/>
      <c r="B1814" s="1010">
        <v>90</v>
      </c>
      <c r="C1814" s="1010">
        <v>90</v>
      </c>
      <c r="D1814" s="1011" t="s">
        <v>1172</v>
      </c>
    </row>
    <row r="1815" spans="1:4" s="994" customFormat="1" ht="11.25" customHeight="1" x14ac:dyDescent="0.2">
      <c r="A1815" s="1201"/>
      <c r="B1815" s="1010">
        <v>598.17999999999995</v>
      </c>
      <c r="C1815" s="1010">
        <v>598.16999999999996</v>
      </c>
      <c r="D1815" s="1011" t="s">
        <v>2207</v>
      </c>
    </row>
    <row r="1816" spans="1:4" s="994" customFormat="1" ht="11.25" customHeight="1" x14ac:dyDescent="0.2">
      <c r="A1816" s="1202"/>
      <c r="B1816" s="1012">
        <v>13314.6</v>
      </c>
      <c r="C1816" s="1012">
        <v>13202.412400000001</v>
      </c>
      <c r="D1816" s="1013" t="s">
        <v>11</v>
      </c>
    </row>
    <row r="1817" spans="1:4" s="994" customFormat="1" ht="11.25" customHeight="1" x14ac:dyDescent="0.2">
      <c r="A1817" s="1201" t="s">
        <v>2834</v>
      </c>
      <c r="B1817" s="1010">
        <v>13704.08</v>
      </c>
      <c r="C1817" s="1010">
        <v>13704.081</v>
      </c>
      <c r="D1817" s="1011" t="s">
        <v>1463</v>
      </c>
    </row>
    <row r="1818" spans="1:4" s="994" customFormat="1" ht="11.25" customHeight="1" x14ac:dyDescent="0.2">
      <c r="A1818" s="1201"/>
      <c r="B1818" s="1010">
        <v>1105.69</v>
      </c>
      <c r="C1818" s="1010">
        <v>1105.6909999999998</v>
      </c>
      <c r="D1818" s="1011" t="s">
        <v>2207</v>
      </c>
    </row>
    <row r="1819" spans="1:4" s="994" customFormat="1" ht="11.25" customHeight="1" x14ac:dyDescent="0.2">
      <c r="A1819" s="1201"/>
      <c r="B1819" s="1010">
        <v>14809.77</v>
      </c>
      <c r="C1819" s="1010">
        <v>14809.772000000001</v>
      </c>
      <c r="D1819" s="1011" t="s">
        <v>11</v>
      </c>
    </row>
    <row r="1820" spans="1:4" s="994" customFormat="1" ht="11.25" customHeight="1" x14ac:dyDescent="0.2">
      <c r="A1820" s="1200" t="s">
        <v>2836</v>
      </c>
      <c r="B1820" s="1008">
        <v>50</v>
      </c>
      <c r="C1820" s="1008">
        <v>50</v>
      </c>
      <c r="D1820" s="1009" t="s">
        <v>2157</v>
      </c>
    </row>
    <row r="1821" spans="1:4" s="994" customFormat="1" ht="11.25" customHeight="1" x14ac:dyDescent="0.2">
      <c r="A1821" s="1201"/>
      <c r="B1821" s="1010">
        <v>5640.37</v>
      </c>
      <c r="C1821" s="1010">
        <v>5640.3710000000001</v>
      </c>
      <c r="D1821" s="1011" t="s">
        <v>1463</v>
      </c>
    </row>
    <row r="1822" spans="1:4" s="994" customFormat="1" ht="11.25" customHeight="1" x14ac:dyDescent="0.2">
      <c r="A1822" s="1201"/>
      <c r="B1822" s="1010">
        <v>30</v>
      </c>
      <c r="C1822" s="1010">
        <v>30</v>
      </c>
      <c r="D1822" s="1011" t="s">
        <v>2063</v>
      </c>
    </row>
    <row r="1823" spans="1:4" s="994" customFormat="1" ht="11.25" customHeight="1" x14ac:dyDescent="0.2">
      <c r="A1823" s="1201"/>
      <c r="B1823" s="1010">
        <v>426.71</v>
      </c>
      <c r="C1823" s="1010">
        <v>426.70299999999997</v>
      </c>
      <c r="D1823" s="1011" t="s">
        <v>2207</v>
      </c>
    </row>
    <row r="1824" spans="1:4" s="994" customFormat="1" ht="11.25" customHeight="1" x14ac:dyDescent="0.2">
      <c r="A1824" s="1202"/>
      <c r="B1824" s="1012">
        <v>6147.08</v>
      </c>
      <c r="C1824" s="1012">
        <v>6147.0740000000005</v>
      </c>
      <c r="D1824" s="1013" t="s">
        <v>11</v>
      </c>
    </row>
    <row r="1825" spans="1:4" s="994" customFormat="1" ht="11.25" customHeight="1" x14ac:dyDescent="0.2">
      <c r="A1825" s="1201" t="s">
        <v>2808</v>
      </c>
      <c r="B1825" s="1010">
        <v>16214.63</v>
      </c>
      <c r="C1825" s="1010">
        <v>16214.626</v>
      </c>
      <c r="D1825" s="1011" t="s">
        <v>1463</v>
      </c>
    </row>
    <row r="1826" spans="1:4" s="994" customFormat="1" ht="11.25" customHeight="1" x14ac:dyDescent="0.2">
      <c r="A1826" s="1201"/>
      <c r="B1826" s="1010">
        <v>95</v>
      </c>
      <c r="C1826" s="1010">
        <v>95</v>
      </c>
      <c r="D1826" s="1011" t="s">
        <v>2063</v>
      </c>
    </row>
    <row r="1827" spans="1:4" s="994" customFormat="1" ht="11.25" customHeight="1" x14ac:dyDescent="0.2">
      <c r="A1827" s="1201"/>
      <c r="B1827" s="1010">
        <v>16309.63</v>
      </c>
      <c r="C1827" s="1010">
        <v>16309.626</v>
      </c>
      <c r="D1827" s="1011" t="s">
        <v>11</v>
      </c>
    </row>
    <row r="1828" spans="1:4" s="994" customFormat="1" ht="11.25" customHeight="1" x14ac:dyDescent="0.2">
      <c r="A1828" s="1200" t="s">
        <v>2810</v>
      </c>
      <c r="B1828" s="1008">
        <v>7811.78</v>
      </c>
      <c r="C1828" s="1008">
        <v>7811.7790000000005</v>
      </c>
      <c r="D1828" s="1009" t="s">
        <v>1463</v>
      </c>
    </row>
    <row r="1829" spans="1:4" s="994" customFormat="1" ht="11.25" customHeight="1" x14ac:dyDescent="0.2">
      <c r="A1829" s="1201"/>
      <c r="B1829" s="1010">
        <v>5</v>
      </c>
      <c r="C1829" s="1010">
        <v>5</v>
      </c>
      <c r="D1829" s="1011" t="s">
        <v>2062</v>
      </c>
    </row>
    <row r="1830" spans="1:4" s="994" customFormat="1" ht="11.25" customHeight="1" x14ac:dyDescent="0.2">
      <c r="A1830" s="1201"/>
      <c r="B1830" s="1010">
        <v>100</v>
      </c>
      <c r="C1830" s="1010">
        <v>100</v>
      </c>
      <c r="D1830" s="1011" t="s">
        <v>1172</v>
      </c>
    </row>
    <row r="1831" spans="1:4" s="994" customFormat="1" ht="11.25" customHeight="1" x14ac:dyDescent="0.2">
      <c r="A1831" s="1201"/>
      <c r="B1831" s="1010">
        <v>636.83999999999992</v>
      </c>
      <c r="C1831" s="1010">
        <v>636.83999999999992</v>
      </c>
      <c r="D1831" s="1011" t="s">
        <v>2207</v>
      </c>
    </row>
    <row r="1832" spans="1:4" s="994" customFormat="1" ht="11.25" customHeight="1" x14ac:dyDescent="0.2">
      <c r="A1832" s="1202"/>
      <c r="B1832" s="1012">
        <v>8553.619999999999</v>
      </c>
      <c r="C1832" s="1012">
        <v>8553.6190000000006</v>
      </c>
      <c r="D1832" s="1013" t="s">
        <v>11</v>
      </c>
    </row>
    <row r="1833" spans="1:4" s="994" customFormat="1" ht="11.25" customHeight="1" x14ac:dyDescent="0.2">
      <c r="A1833" s="1201" t="s">
        <v>2822</v>
      </c>
      <c r="B1833" s="1010">
        <v>34911.79</v>
      </c>
      <c r="C1833" s="1010">
        <v>34911.785000000003</v>
      </c>
      <c r="D1833" s="1011" t="s">
        <v>1463</v>
      </c>
    </row>
    <row r="1834" spans="1:4" s="994" customFormat="1" ht="11.25" customHeight="1" x14ac:dyDescent="0.2">
      <c r="A1834" s="1201"/>
      <c r="B1834" s="1010">
        <v>68</v>
      </c>
      <c r="C1834" s="1010">
        <v>68</v>
      </c>
      <c r="D1834" s="1011" t="s">
        <v>2063</v>
      </c>
    </row>
    <row r="1835" spans="1:4" s="994" customFormat="1" ht="11.25" customHeight="1" x14ac:dyDescent="0.2">
      <c r="A1835" s="1201"/>
      <c r="B1835" s="1010">
        <v>1826.3</v>
      </c>
      <c r="C1835" s="1010">
        <v>1826.2959999999998</v>
      </c>
      <c r="D1835" s="1011" t="s">
        <v>2207</v>
      </c>
    </row>
    <row r="1836" spans="1:4" s="994" customFormat="1" ht="11.25" customHeight="1" x14ac:dyDescent="0.2">
      <c r="A1836" s="1201"/>
      <c r="B1836" s="1010">
        <v>52</v>
      </c>
      <c r="C1836" s="1010">
        <v>52</v>
      </c>
      <c r="D1836" s="1011" t="s">
        <v>1176</v>
      </c>
    </row>
    <row r="1837" spans="1:4" s="994" customFormat="1" ht="11.25" customHeight="1" x14ac:dyDescent="0.2">
      <c r="A1837" s="1201"/>
      <c r="B1837" s="1010">
        <v>36858.090000000004</v>
      </c>
      <c r="C1837" s="1010">
        <v>36858.081000000006</v>
      </c>
      <c r="D1837" s="1011" t="s">
        <v>11</v>
      </c>
    </row>
    <row r="1838" spans="1:4" s="994" customFormat="1" ht="11.25" customHeight="1" x14ac:dyDescent="0.2">
      <c r="A1838" s="1200" t="s">
        <v>2768</v>
      </c>
      <c r="B1838" s="1008">
        <v>20</v>
      </c>
      <c r="C1838" s="1008">
        <v>20</v>
      </c>
      <c r="D1838" s="1009" t="s">
        <v>2069</v>
      </c>
    </row>
    <row r="1839" spans="1:4" s="994" customFormat="1" ht="11.25" customHeight="1" x14ac:dyDescent="0.2">
      <c r="A1839" s="1201"/>
      <c r="B1839" s="1010">
        <v>13760.54</v>
      </c>
      <c r="C1839" s="1010">
        <v>13760.541999999999</v>
      </c>
      <c r="D1839" s="1011" t="s">
        <v>1463</v>
      </c>
    </row>
    <row r="1840" spans="1:4" s="994" customFormat="1" ht="11.25" customHeight="1" x14ac:dyDescent="0.2">
      <c r="A1840" s="1201"/>
      <c r="B1840" s="1010">
        <v>63</v>
      </c>
      <c r="C1840" s="1010">
        <v>63</v>
      </c>
      <c r="D1840" s="1011" t="s">
        <v>2063</v>
      </c>
    </row>
    <row r="1841" spans="1:4" s="994" customFormat="1" ht="11.25" customHeight="1" x14ac:dyDescent="0.2">
      <c r="A1841" s="1201"/>
      <c r="B1841" s="1010">
        <v>1016.85</v>
      </c>
      <c r="C1841" s="1010">
        <v>1016.85</v>
      </c>
      <c r="D1841" s="1011" t="s">
        <v>2207</v>
      </c>
    </row>
    <row r="1842" spans="1:4" s="994" customFormat="1" ht="11.25" customHeight="1" x14ac:dyDescent="0.2">
      <c r="A1842" s="1202"/>
      <c r="B1842" s="1012">
        <v>14860.390000000001</v>
      </c>
      <c r="C1842" s="1012">
        <v>14860.392</v>
      </c>
      <c r="D1842" s="1013" t="s">
        <v>11</v>
      </c>
    </row>
    <row r="1843" spans="1:4" s="994" customFormat="1" ht="11.25" customHeight="1" x14ac:dyDescent="0.2">
      <c r="A1843" s="1201" t="s">
        <v>2772</v>
      </c>
      <c r="B1843" s="1010">
        <v>6375.35</v>
      </c>
      <c r="C1843" s="1010">
        <v>6375.3530000000001</v>
      </c>
      <c r="D1843" s="1011" t="s">
        <v>1463</v>
      </c>
    </row>
    <row r="1844" spans="1:4" s="994" customFormat="1" ht="11.25" customHeight="1" x14ac:dyDescent="0.2">
      <c r="A1844" s="1201"/>
      <c r="B1844" s="1010">
        <v>495.66999999999996</v>
      </c>
      <c r="C1844" s="1010">
        <v>495.66399999999999</v>
      </c>
      <c r="D1844" s="1011" t="s">
        <v>2207</v>
      </c>
    </row>
    <row r="1845" spans="1:4" s="994" customFormat="1" ht="11.25" customHeight="1" x14ac:dyDescent="0.2">
      <c r="A1845" s="1201"/>
      <c r="B1845" s="1010">
        <v>67</v>
      </c>
      <c r="C1845" s="1010">
        <v>67</v>
      </c>
      <c r="D1845" s="1011" t="s">
        <v>1176</v>
      </c>
    </row>
    <row r="1846" spans="1:4" s="994" customFormat="1" ht="11.25" customHeight="1" x14ac:dyDescent="0.2">
      <c r="A1846" s="1201"/>
      <c r="B1846" s="1010">
        <v>6938.02</v>
      </c>
      <c r="C1846" s="1010">
        <v>6938.0169999999998</v>
      </c>
      <c r="D1846" s="1011" t="s">
        <v>11</v>
      </c>
    </row>
    <row r="1847" spans="1:4" s="994" customFormat="1" ht="11.25" customHeight="1" x14ac:dyDescent="0.2">
      <c r="A1847" s="1200" t="s">
        <v>2782</v>
      </c>
      <c r="B1847" s="1008">
        <v>31404.49</v>
      </c>
      <c r="C1847" s="1008">
        <v>31404.491999999998</v>
      </c>
      <c r="D1847" s="1009" t="s">
        <v>1463</v>
      </c>
    </row>
    <row r="1848" spans="1:4" s="994" customFormat="1" ht="11.25" customHeight="1" x14ac:dyDescent="0.2">
      <c r="A1848" s="1201"/>
      <c r="B1848" s="1010">
        <v>369</v>
      </c>
      <c r="C1848" s="1010">
        <v>369</v>
      </c>
      <c r="D1848" s="1011" t="s">
        <v>2063</v>
      </c>
    </row>
    <row r="1849" spans="1:4" s="994" customFormat="1" ht="11.25" customHeight="1" x14ac:dyDescent="0.2">
      <c r="A1849" s="1202"/>
      <c r="B1849" s="1012">
        <v>31773.49</v>
      </c>
      <c r="C1849" s="1012">
        <v>31773.491999999998</v>
      </c>
      <c r="D1849" s="1013" t="s">
        <v>11</v>
      </c>
    </row>
    <row r="1850" spans="1:4" s="994" customFormat="1" ht="11.25" customHeight="1" x14ac:dyDescent="0.2">
      <c r="A1850" s="1201" t="s">
        <v>2778</v>
      </c>
      <c r="B1850" s="1010">
        <v>8.15</v>
      </c>
      <c r="C1850" s="1010">
        <v>8.1479999999999997</v>
      </c>
      <c r="D1850" s="1011" t="s">
        <v>2076</v>
      </c>
    </row>
    <row r="1851" spans="1:4" s="994" customFormat="1" ht="11.25" customHeight="1" x14ac:dyDescent="0.2">
      <c r="A1851" s="1201"/>
      <c r="B1851" s="1010">
        <v>10653.9</v>
      </c>
      <c r="C1851" s="1010">
        <v>10653.9</v>
      </c>
      <c r="D1851" s="1011" t="s">
        <v>1463</v>
      </c>
    </row>
    <row r="1852" spans="1:4" s="994" customFormat="1" ht="11.25" customHeight="1" x14ac:dyDescent="0.2">
      <c r="A1852" s="1201"/>
      <c r="B1852" s="1010">
        <v>53</v>
      </c>
      <c r="C1852" s="1010">
        <v>53</v>
      </c>
      <c r="D1852" s="1011" t="s">
        <v>2063</v>
      </c>
    </row>
    <row r="1853" spans="1:4" s="994" customFormat="1" ht="11.25" customHeight="1" x14ac:dyDescent="0.2">
      <c r="A1853" s="1201"/>
      <c r="B1853" s="1010">
        <v>859.35</v>
      </c>
      <c r="C1853" s="1010">
        <v>859.35300000000007</v>
      </c>
      <c r="D1853" s="1011" t="s">
        <v>2207</v>
      </c>
    </row>
    <row r="1854" spans="1:4" s="994" customFormat="1" ht="11.25" customHeight="1" x14ac:dyDescent="0.2">
      <c r="A1854" s="1201"/>
      <c r="B1854" s="1010">
        <v>11574.4</v>
      </c>
      <c r="C1854" s="1010">
        <v>11574.400999999998</v>
      </c>
      <c r="D1854" s="1011" t="s">
        <v>11</v>
      </c>
    </row>
    <row r="1855" spans="1:4" s="994" customFormat="1" ht="11.25" customHeight="1" x14ac:dyDescent="0.2">
      <c r="A1855" s="1200" t="s">
        <v>2812</v>
      </c>
      <c r="B1855" s="1008">
        <v>9641.58</v>
      </c>
      <c r="C1855" s="1008">
        <v>9641.5820000000003</v>
      </c>
      <c r="D1855" s="1009" t="s">
        <v>1463</v>
      </c>
    </row>
    <row r="1856" spans="1:4" s="994" customFormat="1" ht="11.25" customHeight="1" x14ac:dyDescent="0.2">
      <c r="A1856" s="1201"/>
      <c r="B1856" s="1010">
        <v>45</v>
      </c>
      <c r="C1856" s="1010">
        <v>45</v>
      </c>
      <c r="D1856" s="1011" t="s">
        <v>2062</v>
      </c>
    </row>
    <row r="1857" spans="1:4" s="994" customFormat="1" ht="11.25" customHeight="1" x14ac:dyDescent="0.2">
      <c r="A1857" s="1201"/>
      <c r="B1857" s="1010">
        <v>850.19999999999993</v>
      </c>
      <c r="C1857" s="1010">
        <v>850.19999999999993</v>
      </c>
      <c r="D1857" s="1011" t="s">
        <v>2207</v>
      </c>
    </row>
    <row r="1858" spans="1:4" s="994" customFormat="1" ht="11.25" customHeight="1" x14ac:dyDescent="0.2">
      <c r="A1858" s="1202"/>
      <c r="B1858" s="1012">
        <v>10536.78</v>
      </c>
      <c r="C1858" s="1012">
        <v>10536.782000000001</v>
      </c>
      <c r="D1858" s="1013" t="s">
        <v>11</v>
      </c>
    </row>
    <row r="1859" spans="1:4" s="994" customFormat="1" ht="11.25" customHeight="1" x14ac:dyDescent="0.2">
      <c r="A1859" s="1201" t="s">
        <v>2798</v>
      </c>
      <c r="B1859" s="1010">
        <v>7821.2</v>
      </c>
      <c r="C1859" s="1010">
        <v>7821.2039999999997</v>
      </c>
      <c r="D1859" s="1011" t="s">
        <v>1463</v>
      </c>
    </row>
    <row r="1860" spans="1:4" s="994" customFormat="1" ht="11.25" customHeight="1" x14ac:dyDescent="0.2">
      <c r="A1860" s="1201"/>
      <c r="B1860" s="1010">
        <v>43</v>
      </c>
      <c r="C1860" s="1010">
        <v>43</v>
      </c>
      <c r="D1860" s="1011" t="s">
        <v>2063</v>
      </c>
    </row>
    <row r="1861" spans="1:4" s="994" customFormat="1" ht="11.25" customHeight="1" x14ac:dyDescent="0.2">
      <c r="A1861" s="1201"/>
      <c r="B1861" s="1010">
        <v>555.22</v>
      </c>
      <c r="C1861" s="1010">
        <v>555.21799999999996</v>
      </c>
      <c r="D1861" s="1011" t="s">
        <v>2207</v>
      </c>
    </row>
    <row r="1862" spans="1:4" s="994" customFormat="1" ht="11.25" customHeight="1" x14ac:dyDescent="0.2">
      <c r="A1862" s="1201"/>
      <c r="B1862" s="1010">
        <v>19090</v>
      </c>
      <c r="C1862" s="1010">
        <v>12586.785609999999</v>
      </c>
      <c r="D1862" s="1011" t="s">
        <v>3862</v>
      </c>
    </row>
    <row r="1863" spans="1:4" s="994" customFormat="1" ht="11.25" customHeight="1" x14ac:dyDescent="0.2">
      <c r="A1863" s="1201"/>
      <c r="B1863" s="1010">
        <v>27509.42</v>
      </c>
      <c r="C1863" s="1010">
        <v>21006.207609999998</v>
      </c>
      <c r="D1863" s="1011" t="s">
        <v>11</v>
      </c>
    </row>
    <row r="1864" spans="1:4" s="994" customFormat="1" ht="11.25" customHeight="1" x14ac:dyDescent="0.2">
      <c r="A1864" s="1200" t="s">
        <v>2838</v>
      </c>
      <c r="B1864" s="1008">
        <v>8154.3</v>
      </c>
      <c r="C1864" s="1008">
        <v>8154.2960000000003</v>
      </c>
      <c r="D1864" s="1009" t="s">
        <v>1463</v>
      </c>
    </row>
    <row r="1865" spans="1:4" s="994" customFormat="1" ht="11.25" customHeight="1" x14ac:dyDescent="0.2">
      <c r="A1865" s="1201"/>
      <c r="B1865" s="1010">
        <v>816.37</v>
      </c>
      <c r="C1865" s="1010">
        <v>816.36400000000003</v>
      </c>
      <c r="D1865" s="1011" t="s">
        <v>2207</v>
      </c>
    </row>
    <row r="1866" spans="1:4" s="994" customFormat="1" ht="11.25" customHeight="1" x14ac:dyDescent="0.2">
      <c r="A1866" s="1202"/>
      <c r="B1866" s="1012">
        <v>8970.67</v>
      </c>
      <c r="C1866" s="1012">
        <v>8970.66</v>
      </c>
      <c r="D1866" s="1013" t="s">
        <v>11</v>
      </c>
    </row>
    <row r="1867" spans="1:4" s="994" customFormat="1" ht="11.25" customHeight="1" x14ac:dyDescent="0.2">
      <c r="A1867" s="1201" t="s">
        <v>2830</v>
      </c>
      <c r="B1867" s="1010">
        <v>22646.959999999999</v>
      </c>
      <c r="C1867" s="1010">
        <v>22646.964</v>
      </c>
      <c r="D1867" s="1011" t="s">
        <v>1463</v>
      </c>
    </row>
    <row r="1868" spans="1:4" s="994" customFormat="1" ht="11.25" customHeight="1" x14ac:dyDescent="0.2">
      <c r="A1868" s="1201"/>
      <c r="B1868" s="1010">
        <v>1639.2800000000002</v>
      </c>
      <c r="C1868" s="1010">
        <v>1639.2780000000002</v>
      </c>
      <c r="D1868" s="1011" t="s">
        <v>2207</v>
      </c>
    </row>
    <row r="1869" spans="1:4" s="994" customFormat="1" ht="11.25" customHeight="1" x14ac:dyDescent="0.2">
      <c r="A1869" s="1201"/>
      <c r="B1869" s="1010">
        <v>24286.239999999998</v>
      </c>
      <c r="C1869" s="1010">
        <v>24286.241999999998</v>
      </c>
      <c r="D1869" s="1011" t="s">
        <v>11</v>
      </c>
    </row>
    <row r="1870" spans="1:4" s="994" customFormat="1" ht="11.25" customHeight="1" x14ac:dyDescent="0.2">
      <c r="A1870" s="1200" t="s">
        <v>2824</v>
      </c>
      <c r="B1870" s="1008">
        <v>325.97000000000003</v>
      </c>
      <c r="C1870" s="1008">
        <v>325.96795000000003</v>
      </c>
      <c r="D1870" s="1009" t="s">
        <v>3913</v>
      </c>
    </row>
    <row r="1871" spans="1:4" s="994" customFormat="1" ht="11.25" customHeight="1" x14ac:dyDescent="0.2">
      <c r="A1871" s="1201"/>
      <c r="B1871" s="1010">
        <v>7630.81</v>
      </c>
      <c r="C1871" s="1010">
        <v>7630.8069999999998</v>
      </c>
      <c r="D1871" s="1011" t="s">
        <v>1463</v>
      </c>
    </row>
    <row r="1872" spans="1:4" s="994" customFormat="1" ht="11.25" customHeight="1" x14ac:dyDescent="0.2">
      <c r="A1872" s="1201"/>
      <c r="B1872" s="1010">
        <v>48</v>
      </c>
      <c r="C1872" s="1010">
        <v>48</v>
      </c>
      <c r="D1872" s="1011" t="s">
        <v>2063</v>
      </c>
    </row>
    <row r="1873" spans="1:4" s="994" customFormat="1" ht="11.25" customHeight="1" x14ac:dyDescent="0.2">
      <c r="A1873" s="1201"/>
      <c r="B1873" s="1010">
        <v>100</v>
      </c>
      <c r="C1873" s="1010">
        <v>100</v>
      </c>
      <c r="D1873" s="1011" t="s">
        <v>1172</v>
      </c>
    </row>
    <row r="1874" spans="1:4" s="994" customFormat="1" ht="11.25" customHeight="1" x14ac:dyDescent="0.2">
      <c r="A1874" s="1201"/>
      <c r="B1874" s="1010">
        <v>657.8</v>
      </c>
      <c r="C1874" s="1010">
        <v>657.8</v>
      </c>
      <c r="D1874" s="1011" t="s">
        <v>2207</v>
      </c>
    </row>
    <row r="1875" spans="1:4" s="994" customFormat="1" ht="11.25" customHeight="1" x14ac:dyDescent="0.2">
      <c r="A1875" s="1202"/>
      <c r="B1875" s="1012">
        <v>8762.58</v>
      </c>
      <c r="C1875" s="1012">
        <v>8762.5749500000002</v>
      </c>
      <c r="D1875" s="1013" t="s">
        <v>11</v>
      </c>
    </row>
    <row r="1876" spans="1:4" s="994" customFormat="1" ht="11.25" customHeight="1" x14ac:dyDescent="0.2">
      <c r="A1876" s="1201" t="s">
        <v>2856</v>
      </c>
      <c r="B1876" s="1010">
        <v>5182.2299999999996</v>
      </c>
      <c r="C1876" s="1010">
        <v>5182.2250000000004</v>
      </c>
      <c r="D1876" s="1011" t="s">
        <v>1463</v>
      </c>
    </row>
    <row r="1877" spans="1:4" s="994" customFormat="1" ht="11.25" customHeight="1" x14ac:dyDescent="0.2">
      <c r="A1877" s="1201"/>
      <c r="B1877" s="1010">
        <v>1164</v>
      </c>
      <c r="C1877" s="1010">
        <v>1164</v>
      </c>
      <c r="D1877" s="1011" t="s">
        <v>2062</v>
      </c>
    </row>
    <row r="1878" spans="1:4" s="994" customFormat="1" ht="11.25" customHeight="1" x14ac:dyDescent="0.2">
      <c r="A1878" s="1201"/>
      <c r="B1878" s="1010">
        <v>194</v>
      </c>
      <c r="C1878" s="1010">
        <v>194</v>
      </c>
      <c r="D1878" s="1011" t="s">
        <v>2063</v>
      </c>
    </row>
    <row r="1879" spans="1:4" s="994" customFormat="1" ht="11.25" customHeight="1" x14ac:dyDescent="0.2">
      <c r="A1879" s="1201"/>
      <c r="B1879" s="1010">
        <v>6540.23</v>
      </c>
      <c r="C1879" s="1010">
        <v>6540.2250000000004</v>
      </c>
      <c r="D1879" s="1011" t="s">
        <v>11</v>
      </c>
    </row>
    <row r="1880" spans="1:4" s="982" customFormat="1" ht="23.25" customHeight="1" x14ac:dyDescent="0.2">
      <c r="A1880" s="976" t="s">
        <v>5453</v>
      </c>
      <c r="B1880" s="972">
        <v>6051437.8300000001</v>
      </c>
      <c r="C1880" s="972">
        <v>5926086.31980001</v>
      </c>
      <c r="D1880" s="981"/>
    </row>
    <row r="1881" spans="1:4" s="962" customFormat="1" ht="24.75" customHeight="1" x14ac:dyDescent="0.15">
      <c r="A1881" s="983" t="s">
        <v>5454</v>
      </c>
      <c r="B1881" s="979"/>
      <c r="C1881" s="979"/>
      <c r="D1881" s="980"/>
    </row>
    <row r="1882" spans="1:4" s="994" customFormat="1" ht="11.25" customHeight="1" x14ac:dyDescent="0.2">
      <c r="A1882" s="1197" t="s">
        <v>2900</v>
      </c>
      <c r="B1882" s="992">
        <v>1181.5</v>
      </c>
      <c r="C1882" s="992">
        <v>1181.5</v>
      </c>
      <c r="D1882" s="993" t="s">
        <v>1263</v>
      </c>
    </row>
    <row r="1883" spans="1:4" s="994" customFormat="1" ht="11.25" customHeight="1" x14ac:dyDescent="0.2">
      <c r="A1883" s="1198"/>
      <c r="B1883" s="995">
        <v>1200</v>
      </c>
      <c r="C1883" s="995">
        <v>1198.8546000000001</v>
      </c>
      <c r="D1883" s="996" t="s">
        <v>1260</v>
      </c>
    </row>
    <row r="1884" spans="1:4" s="994" customFormat="1" ht="11.25" customHeight="1" x14ac:dyDescent="0.2">
      <c r="A1884" s="1198"/>
      <c r="B1884" s="995">
        <v>130.68</v>
      </c>
      <c r="C1884" s="995">
        <v>130.68</v>
      </c>
      <c r="D1884" s="996" t="s">
        <v>3914</v>
      </c>
    </row>
    <row r="1885" spans="1:4" s="994" customFormat="1" ht="11.25" customHeight="1" x14ac:dyDescent="0.2">
      <c r="A1885" s="1198"/>
      <c r="B1885" s="995">
        <v>1218</v>
      </c>
      <c r="C1885" s="995">
        <v>1218</v>
      </c>
      <c r="D1885" s="996" t="s">
        <v>2265</v>
      </c>
    </row>
    <row r="1886" spans="1:4" s="994" customFormat="1" ht="11.25" customHeight="1" x14ac:dyDescent="0.2">
      <c r="A1886" s="1198"/>
      <c r="B1886" s="995">
        <v>12210.86</v>
      </c>
      <c r="C1886" s="995">
        <v>12210.855</v>
      </c>
      <c r="D1886" s="996" t="s">
        <v>1270</v>
      </c>
    </row>
    <row r="1887" spans="1:4" s="994" customFormat="1" ht="11.25" customHeight="1" x14ac:dyDescent="0.2">
      <c r="A1887" s="1198"/>
      <c r="B1887" s="995">
        <v>50914.15</v>
      </c>
      <c r="C1887" s="995">
        <v>50914.144999999997</v>
      </c>
      <c r="D1887" s="996" t="s">
        <v>2251</v>
      </c>
    </row>
    <row r="1888" spans="1:4" s="994" customFormat="1" ht="11.25" customHeight="1" x14ac:dyDescent="0.2">
      <c r="A1888" s="1198"/>
      <c r="B1888" s="995">
        <v>1800</v>
      </c>
      <c r="C1888" s="995">
        <v>1711.4214999999999</v>
      </c>
      <c r="D1888" s="996" t="s">
        <v>3915</v>
      </c>
    </row>
    <row r="1889" spans="1:4" s="994" customFormat="1" ht="11.25" customHeight="1" x14ac:dyDescent="0.2">
      <c r="A1889" s="1198"/>
      <c r="B1889" s="995">
        <v>4035</v>
      </c>
      <c r="C1889" s="995">
        <v>381.27100000000002</v>
      </c>
      <c r="D1889" s="996" t="s">
        <v>3916</v>
      </c>
    </row>
    <row r="1890" spans="1:4" s="994" customFormat="1" ht="11.25" customHeight="1" x14ac:dyDescent="0.2">
      <c r="A1890" s="1198"/>
      <c r="B1890" s="995">
        <v>2000</v>
      </c>
      <c r="C1890" s="995">
        <v>2000</v>
      </c>
      <c r="D1890" s="996" t="s">
        <v>3917</v>
      </c>
    </row>
    <row r="1891" spans="1:4" s="994" customFormat="1" ht="11.25" customHeight="1" x14ac:dyDescent="0.2">
      <c r="A1891" s="1198"/>
      <c r="B1891" s="995">
        <v>517.15</v>
      </c>
      <c r="C1891" s="995">
        <v>517.14200000000005</v>
      </c>
      <c r="D1891" s="996" t="s">
        <v>3918</v>
      </c>
    </row>
    <row r="1892" spans="1:4" s="994" customFormat="1" ht="11.25" customHeight="1" x14ac:dyDescent="0.2">
      <c r="A1892" s="1198"/>
      <c r="B1892" s="995">
        <v>1560</v>
      </c>
      <c r="C1892" s="995">
        <v>1560</v>
      </c>
      <c r="D1892" s="996" t="s">
        <v>1496</v>
      </c>
    </row>
    <row r="1893" spans="1:4" s="994" customFormat="1" ht="11.25" customHeight="1" x14ac:dyDescent="0.2">
      <c r="A1893" s="1198"/>
      <c r="B1893" s="995">
        <v>1105</v>
      </c>
      <c r="C1893" s="995">
        <v>1100</v>
      </c>
      <c r="D1893" s="996" t="s">
        <v>2254</v>
      </c>
    </row>
    <row r="1894" spans="1:4" s="994" customFormat="1" ht="11.25" customHeight="1" x14ac:dyDescent="0.2">
      <c r="A1894" s="1198"/>
      <c r="B1894" s="995">
        <v>500</v>
      </c>
      <c r="C1894" s="995">
        <v>287.98</v>
      </c>
      <c r="D1894" s="996" t="s">
        <v>3919</v>
      </c>
    </row>
    <row r="1895" spans="1:4" s="994" customFormat="1" ht="11.25" customHeight="1" x14ac:dyDescent="0.2">
      <c r="A1895" s="1198"/>
      <c r="B1895" s="995">
        <v>1000</v>
      </c>
      <c r="C1895" s="995">
        <v>833.91747999999995</v>
      </c>
      <c r="D1895" s="996" t="s">
        <v>1283</v>
      </c>
    </row>
    <row r="1896" spans="1:4" s="994" customFormat="1" ht="11.25" customHeight="1" x14ac:dyDescent="0.2">
      <c r="A1896" s="1198"/>
      <c r="B1896" s="995">
        <v>2125</v>
      </c>
      <c r="C1896" s="995">
        <v>2031.00713</v>
      </c>
      <c r="D1896" s="996" t="s">
        <v>1258</v>
      </c>
    </row>
    <row r="1897" spans="1:4" s="994" customFormat="1" ht="11.25" customHeight="1" x14ac:dyDescent="0.2">
      <c r="A1897" s="1198"/>
      <c r="B1897" s="995">
        <v>1000</v>
      </c>
      <c r="C1897" s="995">
        <v>1000</v>
      </c>
      <c r="D1897" s="996" t="s">
        <v>2256</v>
      </c>
    </row>
    <row r="1898" spans="1:4" s="994" customFormat="1" ht="11.25" customHeight="1" x14ac:dyDescent="0.2">
      <c r="A1898" s="1198"/>
      <c r="B1898" s="995">
        <v>1000</v>
      </c>
      <c r="C1898" s="995">
        <v>1000</v>
      </c>
      <c r="D1898" s="996" t="s">
        <v>3920</v>
      </c>
    </row>
    <row r="1899" spans="1:4" s="994" customFormat="1" ht="11.25" customHeight="1" x14ac:dyDescent="0.2">
      <c r="A1899" s="1199"/>
      <c r="B1899" s="783">
        <v>83497.34</v>
      </c>
      <c r="C1899" s="783">
        <v>79276.773709999994</v>
      </c>
      <c r="D1899" s="997" t="s">
        <v>11</v>
      </c>
    </row>
    <row r="1900" spans="1:4" s="994" customFormat="1" ht="11.25" customHeight="1" x14ac:dyDescent="0.2">
      <c r="A1900" s="1198" t="s">
        <v>2898</v>
      </c>
      <c r="B1900" s="995">
        <v>8328</v>
      </c>
      <c r="C1900" s="995">
        <v>8328</v>
      </c>
      <c r="D1900" s="996" t="s">
        <v>1947</v>
      </c>
    </row>
    <row r="1901" spans="1:4" s="994" customFormat="1" ht="11.25" customHeight="1" x14ac:dyDescent="0.2">
      <c r="A1901" s="1198"/>
      <c r="B1901" s="995">
        <v>1181.5</v>
      </c>
      <c r="C1901" s="995">
        <v>1181.5</v>
      </c>
      <c r="D1901" s="996" t="s">
        <v>1263</v>
      </c>
    </row>
    <row r="1902" spans="1:4" s="994" customFormat="1" ht="11.25" customHeight="1" x14ac:dyDescent="0.2">
      <c r="A1902" s="1198"/>
      <c r="B1902" s="995">
        <v>2668.74</v>
      </c>
      <c r="C1902" s="995">
        <v>1854.4400799999999</v>
      </c>
      <c r="D1902" s="996" t="s">
        <v>2317</v>
      </c>
    </row>
    <row r="1903" spans="1:4" s="994" customFormat="1" ht="11.25" customHeight="1" x14ac:dyDescent="0.2">
      <c r="A1903" s="1198"/>
      <c r="B1903" s="995">
        <v>4500</v>
      </c>
      <c r="C1903" s="995">
        <v>1608.6146200000001</v>
      </c>
      <c r="D1903" s="996" t="s">
        <v>3921</v>
      </c>
    </row>
    <row r="1904" spans="1:4" s="994" customFormat="1" ht="11.25" customHeight="1" x14ac:dyDescent="0.2">
      <c r="A1904" s="1198"/>
      <c r="B1904" s="995">
        <v>1576.3</v>
      </c>
      <c r="C1904" s="995">
        <v>1576.2909999999999</v>
      </c>
      <c r="D1904" s="996" t="s">
        <v>2265</v>
      </c>
    </row>
    <row r="1905" spans="1:4" s="994" customFormat="1" ht="11.25" customHeight="1" x14ac:dyDescent="0.2">
      <c r="A1905" s="1198"/>
      <c r="B1905" s="995">
        <v>955.7</v>
      </c>
      <c r="C1905" s="995">
        <v>516.45099000000005</v>
      </c>
      <c r="D1905" s="996" t="s">
        <v>1270</v>
      </c>
    </row>
    <row r="1906" spans="1:4" s="994" customFormat="1" ht="11.25" customHeight="1" x14ac:dyDescent="0.2">
      <c r="A1906" s="1198"/>
      <c r="B1906" s="995">
        <v>30375</v>
      </c>
      <c r="C1906" s="995">
        <v>30375</v>
      </c>
      <c r="D1906" s="996" t="s">
        <v>2251</v>
      </c>
    </row>
    <row r="1907" spans="1:4" s="994" customFormat="1" ht="11.25" customHeight="1" x14ac:dyDescent="0.2">
      <c r="A1907" s="1198"/>
      <c r="B1907" s="995">
        <v>21382.789999999997</v>
      </c>
      <c r="C1907" s="995">
        <v>21382.778160000002</v>
      </c>
      <c r="D1907" s="996" t="s">
        <v>3922</v>
      </c>
    </row>
    <row r="1908" spans="1:4" s="994" customFormat="1" ht="11.25" customHeight="1" x14ac:dyDescent="0.2">
      <c r="A1908" s="1198"/>
      <c r="B1908" s="995">
        <v>2000</v>
      </c>
      <c r="C1908" s="995">
        <v>87.603999999999999</v>
      </c>
      <c r="D1908" s="996" t="s">
        <v>3923</v>
      </c>
    </row>
    <row r="1909" spans="1:4" s="994" customFormat="1" ht="11.25" customHeight="1" x14ac:dyDescent="0.2">
      <c r="A1909" s="1198"/>
      <c r="B1909" s="995">
        <v>6000</v>
      </c>
      <c r="C1909" s="995">
        <v>113.74</v>
      </c>
      <c r="D1909" s="996" t="s">
        <v>3924</v>
      </c>
    </row>
    <row r="1910" spans="1:4" s="994" customFormat="1" ht="11.25" customHeight="1" x14ac:dyDescent="0.2">
      <c r="A1910" s="1198"/>
      <c r="B1910" s="995">
        <v>955.1</v>
      </c>
      <c r="C1910" s="995">
        <v>837.4369999999999</v>
      </c>
      <c r="D1910" s="996" t="s">
        <v>3918</v>
      </c>
    </row>
    <row r="1911" spans="1:4" s="994" customFormat="1" ht="11.25" customHeight="1" x14ac:dyDescent="0.2">
      <c r="A1911" s="1198"/>
      <c r="B1911" s="995">
        <v>1157.5</v>
      </c>
      <c r="C1911" s="995">
        <v>1157.5</v>
      </c>
      <c r="D1911" s="996" t="s">
        <v>2254</v>
      </c>
    </row>
    <row r="1912" spans="1:4" s="994" customFormat="1" ht="11.25" customHeight="1" x14ac:dyDescent="0.2">
      <c r="A1912" s="1198"/>
      <c r="B1912" s="995">
        <v>800</v>
      </c>
      <c r="C1912" s="995">
        <v>0</v>
      </c>
      <c r="D1912" s="996" t="s">
        <v>3925</v>
      </c>
    </row>
    <row r="1913" spans="1:4" s="994" customFormat="1" ht="11.25" customHeight="1" x14ac:dyDescent="0.2">
      <c r="A1913" s="1198"/>
      <c r="B1913" s="995">
        <v>1000</v>
      </c>
      <c r="C1913" s="995">
        <v>1000</v>
      </c>
      <c r="D1913" s="996" t="s">
        <v>1283</v>
      </c>
    </row>
    <row r="1914" spans="1:4" s="994" customFormat="1" ht="11.25" customHeight="1" x14ac:dyDescent="0.2">
      <c r="A1914" s="1198"/>
      <c r="B1914" s="995">
        <v>1000</v>
      </c>
      <c r="C1914" s="995">
        <v>1000</v>
      </c>
      <c r="D1914" s="996" t="s">
        <v>2256</v>
      </c>
    </row>
    <row r="1915" spans="1:4" s="994" customFormat="1" ht="11.25" customHeight="1" x14ac:dyDescent="0.2">
      <c r="A1915" s="1198"/>
      <c r="B1915" s="995">
        <v>83880.63</v>
      </c>
      <c r="C1915" s="995">
        <v>71019.355850000007</v>
      </c>
      <c r="D1915" s="996" t="s">
        <v>11</v>
      </c>
    </row>
    <row r="1916" spans="1:4" s="994" customFormat="1" ht="11.25" customHeight="1" x14ac:dyDescent="0.2">
      <c r="A1916" s="1197" t="s">
        <v>2894</v>
      </c>
      <c r="B1916" s="992">
        <v>8000</v>
      </c>
      <c r="C1916" s="992">
        <v>8000</v>
      </c>
      <c r="D1916" s="993" t="s">
        <v>3926</v>
      </c>
    </row>
    <row r="1917" spans="1:4" s="994" customFormat="1" ht="11.25" customHeight="1" x14ac:dyDescent="0.2">
      <c r="A1917" s="1198"/>
      <c r="B1917" s="995">
        <v>3611</v>
      </c>
      <c r="C1917" s="995">
        <v>3611</v>
      </c>
      <c r="D1917" s="996" t="s">
        <v>1947</v>
      </c>
    </row>
    <row r="1918" spans="1:4" s="994" customFormat="1" ht="11.25" customHeight="1" x14ac:dyDescent="0.2">
      <c r="A1918" s="1198"/>
      <c r="B1918" s="995">
        <v>1382.41</v>
      </c>
      <c r="C1918" s="995">
        <v>1382.403</v>
      </c>
      <c r="D1918" s="996" t="s">
        <v>1263</v>
      </c>
    </row>
    <row r="1919" spans="1:4" s="994" customFormat="1" ht="11.25" customHeight="1" x14ac:dyDescent="0.2">
      <c r="A1919" s="1198"/>
      <c r="B1919" s="995">
        <v>2883.68</v>
      </c>
      <c r="C1919" s="995">
        <v>2705.6205</v>
      </c>
      <c r="D1919" s="996" t="s">
        <v>2324</v>
      </c>
    </row>
    <row r="1920" spans="1:4" s="994" customFormat="1" ht="11.25" customHeight="1" x14ac:dyDescent="0.2">
      <c r="A1920" s="1198"/>
      <c r="B1920" s="995">
        <v>1178</v>
      </c>
      <c r="C1920" s="995">
        <v>1178</v>
      </c>
      <c r="D1920" s="996" t="s">
        <v>2265</v>
      </c>
    </row>
    <row r="1921" spans="1:4" s="994" customFormat="1" ht="11.25" customHeight="1" x14ac:dyDescent="0.2">
      <c r="A1921" s="1198"/>
      <c r="B1921" s="995">
        <v>1000</v>
      </c>
      <c r="C1921" s="995">
        <v>0</v>
      </c>
      <c r="D1921" s="996" t="s">
        <v>1270</v>
      </c>
    </row>
    <row r="1922" spans="1:4" s="994" customFormat="1" ht="11.25" customHeight="1" x14ac:dyDescent="0.2">
      <c r="A1922" s="1198"/>
      <c r="B1922" s="995">
        <v>20000</v>
      </c>
      <c r="C1922" s="995">
        <v>20000</v>
      </c>
      <c r="D1922" s="996" t="s">
        <v>2251</v>
      </c>
    </row>
    <row r="1923" spans="1:4" s="994" customFormat="1" ht="11.25" customHeight="1" x14ac:dyDescent="0.2">
      <c r="A1923" s="1198"/>
      <c r="B1923" s="995">
        <v>10500</v>
      </c>
      <c r="C1923" s="995">
        <v>10500</v>
      </c>
      <c r="D1923" s="996" t="s">
        <v>2252</v>
      </c>
    </row>
    <row r="1924" spans="1:4" s="994" customFormat="1" ht="11.25" customHeight="1" x14ac:dyDescent="0.2">
      <c r="A1924" s="1198"/>
      <c r="B1924" s="995">
        <v>4000</v>
      </c>
      <c r="C1924" s="995">
        <v>369.81834999999995</v>
      </c>
      <c r="D1924" s="996" t="s">
        <v>3927</v>
      </c>
    </row>
    <row r="1925" spans="1:4" s="994" customFormat="1" ht="11.25" customHeight="1" x14ac:dyDescent="0.2">
      <c r="A1925" s="1198"/>
      <c r="B1925" s="995">
        <v>30000</v>
      </c>
      <c r="C1925" s="995">
        <v>30000</v>
      </c>
      <c r="D1925" s="996" t="s">
        <v>3928</v>
      </c>
    </row>
    <row r="1926" spans="1:4" s="994" customFormat="1" ht="11.25" customHeight="1" x14ac:dyDescent="0.2">
      <c r="A1926" s="1198"/>
      <c r="B1926" s="995">
        <v>146.38</v>
      </c>
      <c r="C1926" s="995">
        <v>138.48000000000002</v>
      </c>
      <c r="D1926" s="996" t="s">
        <v>3918</v>
      </c>
    </row>
    <row r="1927" spans="1:4" s="994" customFormat="1" ht="11.25" customHeight="1" x14ac:dyDescent="0.2">
      <c r="A1927" s="1198"/>
      <c r="B1927" s="995">
        <v>480</v>
      </c>
      <c r="C1927" s="995">
        <v>480</v>
      </c>
      <c r="D1927" s="996" t="s">
        <v>1496</v>
      </c>
    </row>
    <row r="1928" spans="1:4" s="994" customFormat="1" ht="11.25" customHeight="1" x14ac:dyDescent="0.2">
      <c r="A1928" s="1198"/>
      <c r="B1928" s="995">
        <v>1111</v>
      </c>
      <c r="C1928" s="995">
        <v>1111</v>
      </c>
      <c r="D1928" s="996" t="s">
        <v>2254</v>
      </c>
    </row>
    <row r="1929" spans="1:4" s="994" customFormat="1" ht="11.25" customHeight="1" x14ac:dyDescent="0.2">
      <c r="A1929" s="1198"/>
      <c r="B1929" s="995">
        <v>250</v>
      </c>
      <c r="C1929" s="995">
        <v>250</v>
      </c>
      <c r="D1929" s="996" t="s">
        <v>2257</v>
      </c>
    </row>
    <row r="1930" spans="1:4" s="994" customFormat="1" ht="11.25" customHeight="1" x14ac:dyDescent="0.2">
      <c r="A1930" s="1198"/>
      <c r="B1930" s="995">
        <v>5500</v>
      </c>
      <c r="C1930" s="995">
        <v>2908.2585899999999</v>
      </c>
      <c r="D1930" s="996" t="s">
        <v>3929</v>
      </c>
    </row>
    <row r="1931" spans="1:4" s="994" customFormat="1" ht="11.25" customHeight="1" x14ac:dyDescent="0.2">
      <c r="A1931" s="1198"/>
      <c r="B1931" s="995">
        <v>1000</v>
      </c>
      <c r="C1931" s="995">
        <v>1000</v>
      </c>
      <c r="D1931" s="996" t="s">
        <v>2256</v>
      </c>
    </row>
    <row r="1932" spans="1:4" s="994" customFormat="1" ht="11.25" customHeight="1" x14ac:dyDescent="0.2">
      <c r="A1932" s="1199"/>
      <c r="B1932" s="783">
        <v>91042.47</v>
      </c>
      <c r="C1932" s="783">
        <v>83634.580439999991</v>
      </c>
      <c r="D1932" s="997" t="s">
        <v>11</v>
      </c>
    </row>
    <row r="1933" spans="1:4" s="994" customFormat="1" ht="11.25" customHeight="1" x14ac:dyDescent="0.2">
      <c r="A1933" s="1198" t="s">
        <v>2892</v>
      </c>
      <c r="B1933" s="995">
        <v>1181.5</v>
      </c>
      <c r="C1933" s="995">
        <v>1181.5</v>
      </c>
      <c r="D1933" s="996" t="s">
        <v>1263</v>
      </c>
    </row>
    <row r="1934" spans="1:4" s="994" customFormat="1" ht="11.25" customHeight="1" x14ac:dyDescent="0.2">
      <c r="A1934" s="1198"/>
      <c r="B1934" s="995">
        <v>800</v>
      </c>
      <c r="C1934" s="995">
        <v>182.73078000000001</v>
      </c>
      <c r="D1934" s="996" t="s">
        <v>3930</v>
      </c>
    </row>
    <row r="1935" spans="1:4" s="994" customFormat="1" ht="11.25" customHeight="1" x14ac:dyDescent="0.2">
      <c r="A1935" s="1198"/>
      <c r="B1935" s="995">
        <v>200</v>
      </c>
      <c r="C1935" s="995">
        <v>200</v>
      </c>
      <c r="D1935" s="996" t="s">
        <v>3931</v>
      </c>
    </row>
    <row r="1936" spans="1:4" s="994" customFormat="1" ht="11.25" customHeight="1" x14ac:dyDescent="0.2">
      <c r="A1936" s="1198"/>
      <c r="B1936" s="995">
        <v>1273</v>
      </c>
      <c r="C1936" s="995">
        <v>1273</v>
      </c>
      <c r="D1936" s="996" t="s">
        <v>2265</v>
      </c>
    </row>
    <row r="1937" spans="1:4" s="994" customFormat="1" ht="11.25" customHeight="1" x14ac:dyDescent="0.2">
      <c r="A1937" s="1198"/>
      <c r="B1937" s="995">
        <v>17670</v>
      </c>
      <c r="C1937" s="995">
        <v>16354.047500000001</v>
      </c>
      <c r="D1937" s="996" t="s">
        <v>1270</v>
      </c>
    </row>
    <row r="1938" spans="1:4" s="994" customFormat="1" ht="11.25" customHeight="1" x14ac:dyDescent="0.2">
      <c r="A1938" s="1198"/>
      <c r="B1938" s="995">
        <v>6000</v>
      </c>
      <c r="C1938" s="995">
        <v>6000</v>
      </c>
      <c r="D1938" s="996" t="s">
        <v>2255</v>
      </c>
    </row>
    <row r="1939" spans="1:4" s="994" customFormat="1" ht="11.25" customHeight="1" x14ac:dyDescent="0.2">
      <c r="A1939" s="1198"/>
      <c r="B1939" s="995">
        <v>277</v>
      </c>
      <c r="C1939" s="995">
        <v>276.98935</v>
      </c>
      <c r="D1939" s="996" t="s">
        <v>3932</v>
      </c>
    </row>
    <row r="1940" spans="1:4" s="994" customFormat="1" ht="11.25" customHeight="1" x14ac:dyDescent="0.2">
      <c r="A1940" s="1198"/>
      <c r="B1940" s="995">
        <v>45500</v>
      </c>
      <c r="C1940" s="995">
        <v>45500</v>
      </c>
      <c r="D1940" s="996" t="s">
        <v>3933</v>
      </c>
    </row>
    <row r="1941" spans="1:4" s="994" customFormat="1" ht="11.25" customHeight="1" x14ac:dyDescent="0.2">
      <c r="A1941" s="1198"/>
      <c r="B1941" s="995">
        <v>10500</v>
      </c>
      <c r="C1941" s="995">
        <v>10500</v>
      </c>
      <c r="D1941" s="996" t="s">
        <v>2252</v>
      </c>
    </row>
    <row r="1942" spans="1:4" s="994" customFormat="1" ht="11.25" customHeight="1" x14ac:dyDescent="0.2">
      <c r="A1942" s="1198"/>
      <c r="B1942" s="995">
        <v>11900</v>
      </c>
      <c r="C1942" s="995">
        <v>11764.107410000001</v>
      </c>
      <c r="D1942" s="996" t="s">
        <v>3934</v>
      </c>
    </row>
    <row r="1943" spans="1:4" s="994" customFormat="1" ht="11.25" customHeight="1" x14ac:dyDescent="0.2">
      <c r="A1943" s="1198"/>
      <c r="B1943" s="995">
        <v>500</v>
      </c>
      <c r="C1943" s="995">
        <v>56.477499999999999</v>
      </c>
      <c r="D1943" s="996" t="s">
        <v>3935</v>
      </c>
    </row>
    <row r="1944" spans="1:4" s="994" customFormat="1" ht="11.25" customHeight="1" x14ac:dyDescent="0.2">
      <c r="A1944" s="1198"/>
      <c r="B1944" s="995">
        <v>600</v>
      </c>
      <c r="C1944" s="995">
        <v>600</v>
      </c>
      <c r="D1944" s="996" t="s">
        <v>3936</v>
      </c>
    </row>
    <row r="1945" spans="1:4" s="994" customFormat="1" ht="11.25" customHeight="1" x14ac:dyDescent="0.2">
      <c r="A1945" s="1198"/>
      <c r="B1945" s="995">
        <v>662.44</v>
      </c>
      <c r="C1945" s="995">
        <v>662.44</v>
      </c>
      <c r="D1945" s="996" t="s">
        <v>3918</v>
      </c>
    </row>
    <row r="1946" spans="1:4" s="994" customFormat="1" ht="11.25" customHeight="1" x14ac:dyDescent="0.2">
      <c r="A1946" s="1198"/>
      <c r="B1946" s="995">
        <v>4801</v>
      </c>
      <c r="C1946" s="995">
        <v>4801</v>
      </c>
      <c r="D1946" s="996" t="s">
        <v>1496</v>
      </c>
    </row>
    <row r="1947" spans="1:4" s="994" customFormat="1" ht="11.25" customHeight="1" x14ac:dyDescent="0.2">
      <c r="A1947" s="1198"/>
      <c r="B1947" s="995">
        <v>1280</v>
      </c>
      <c r="C1947" s="995">
        <v>1280</v>
      </c>
      <c r="D1947" s="996" t="s">
        <v>2254</v>
      </c>
    </row>
    <row r="1948" spans="1:4" s="994" customFormat="1" ht="11.25" customHeight="1" x14ac:dyDescent="0.2">
      <c r="A1948" s="1198"/>
      <c r="B1948" s="995">
        <v>3200</v>
      </c>
      <c r="C1948" s="995">
        <v>3200</v>
      </c>
      <c r="D1948" s="996" t="s">
        <v>3937</v>
      </c>
    </row>
    <row r="1949" spans="1:4" s="994" customFormat="1" ht="11.25" customHeight="1" x14ac:dyDescent="0.2">
      <c r="A1949" s="1198"/>
      <c r="B1949" s="995">
        <v>300</v>
      </c>
      <c r="C1949" s="995">
        <v>300</v>
      </c>
      <c r="D1949" s="996" t="s">
        <v>3938</v>
      </c>
    </row>
    <row r="1950" spans="1:4" s="994" customFormat="1" ht="11.25" customHeight="1" x14ac:dyDescent="0.2">
      <c r="A1950" s="1198"/>
      <c r="B1950" s="995">
        <v>2200</v>
      </c>
      <c r="C1950" s="995">
        <v>0</v>
      </c>
      <c r="D1950" s="996" t="s">
        <v>1258</v>
      </c>
    </row>
    <row r="1951" spans="1:4" s="994" customFormat="1" ht="11.25" customHeight="1" x14ac:dyDescent="0.2">
      <c r="A1951" s="1198"/>
      <c r="B1951" s="995">
        <v>1000</v>
      </c>
      <c r="C1951" s="995">
        <v>1000</v>
      </c>
      <c r="D1951" s="996" t="s">
        <v>2256</v>
      </c>
    </row>
    <row r="1952" spans="1:4" s="994" customFormat="1" ht="11.25" customHeight="1" x14ac:dyDescent="0.2">
      <c r="A1952" s="1198"/>
      <c r="B1952" s="995">
        <v>109844.94</v>
      </c>
      <c r="C1952" s="995">
        <v>105132.29253999999</v>
      </c>
      <c r="D1952" s="996" t="s">
        <v>11</v>
      </c>
    </row>
    <row r="1953" spans="1:4" s="994" customFormat="1" ht="11.25" customHeight="1" x14ac:dyDescent="0.2">
      <c r="A1953" s="1197" t="s">
        <v>3939</v>
      </c>
      <c r="B1953" s="992">
        <v>1322.73</v>
      </c>
      <c r="C1953" s="992">
        <v>1322.7249999999999</v>
      </c>
      <c r="D1953" s="993" t="s">
        <v>1263</v>
      </c>
    </row>
    <row r="1954" spans="1:4" s="994" customFormat="1" ht="11.25" customHeight="1" x14ac:dyDescent="0.2">
      <c r="A1954" s="1198"/>
      <c r="B1954" s="995">
        <v>183</v>
      </c>
      <c r="C1954" s="995">
        <v>183</v>
      </c>
      <c r="D1954" s="996" t="s">
        <v>3940</v>
      </c>
    </row>
    <row r="1955" spans="1:4" s="994" customFormat="1" ht="11.25" customHeight="1" x14ac:dyDescent="0.2">
      <c r="A1955" s="1198"/>
      <c r="B1955" s="995">
        <v>7533</v>
      </c>
      <c r="C1955" s="995">
        <v>7533</v>
      </c>
      <c r="D1955" s="996" t="s">
        <v>2251</v>
      </c>
    </row>
    <row r="1956" spans="1:4" s="994" customFormat="1" ht="11.25" customHeight="1" x14ac:dyDescent="0.2">
      <c r="A1956" s="1198"/>
      <c r="B1956" s="995">
        <v>1500</v>
      </c>
      <c r="C1956" s="995">
        <v>1500</v>
      </c>
      <c r="D1956" s="996" t="s">
        <v>2252</v>
      </c>
    </row>
    <row r="1957" spans="1:4" s="994" customFormat="1" ht="11.25" customHeight="1" x14ac:dyDescent="0.2">
      <c r="A1957" s="1198"/>
      <c r="B1957" s="995">
        <v>1200</v>
      </c>
      <c r="C1957" s="995">
        <v>0</v>
      </c>
      <c r="D1957" s="996" t="s">
        <v>3941</v>
      </c>
    </row>
    <row r="1958" spans="1:4" s="994" customFormat="1" ht="11.25" customHeight="1" x14ac:dyDescent="0.2">
      <c r="A1958" s="1199"/>
      <c r="B1958" s="783">
        <v>11738.73</v>
      </c>
      <c r="C1958" s="783">
        <v>10538.725</v>
      </c>
      <c r="D1958" s="997" t="s">
        <v>11</v>
      </c>
    </row>
    <row r="1959" spans="1:4" s="994" customFormat="1" ht="11.25" customHeight="1" x14ac:dyDescent="0.2">
      <c r="A1959" s="1198" t="s">
        <v>2890</v>
      </c>
      <c r="B1959" s="995">
        <v>2718</v>
      </c>
      <c r="C1959" s="995">
        <v>2718</v>
      </c>
      <c r="D1959" s="996" t="s">
        <v>1947</v>
      </c>
    </row>
    <row r="1960" spans="1:4" s="994" customFormat="1" ht="11.25" customHeight="1" x14ac:dyDescent="0.2">
      <c r="A1960" s="1198"/>
      <c r="B1960" s="995">
        <v>1000</v>
      </c>
      <c r="C1960" s="995">
        <v>1000</v>
      </c>
      <c r="D1960" s="996" t="s">
        <v>1263</v>
      </c>
    </row>
    <row r="1961" spans="1:4" s="994" customFormat="1" ht="11.25" customHeight="1" x14ac:dyDescent="0.2">
      <c r="A1961" s="1198"/>
      <c r="B1961" s="995">
        <v>42732.909999999989</v>
      </c>
      <c r="C1961" s="995">
        <v>42732.879339999992</v>
      </c>
      <c r="D1961" s="996" t="s">
        <v>2321</v>
      </c>
    </row>
    <row r="1962" spans="1:4" s="994" customFormat="1" ht="11.25" customHeight="1" x14ac:dyDescent="0.2">
      <c r="A1962" s="1198"/>
      <c r="B1962" s="995">
        <v>68187.23</v>
      </c>
      <c r="C1962" s="995">
        <v>68187.226900000009</v>
      </c>
      <c r="D1962" s="996" t="s">
        <v>3942</v>
      </c>
    </row>
    <row r="1963" spans="1:4" s="994" customFormat="1" ht="11.25" customHeight="1" x14ac:dyDescent="0.2">
      <c r="A1963" s="1198"/>
      <c r="B1963" s="995">
        <v>1000</v>
      </c>
      <c r="C1963" s="995">
        <v>633.5</v>
      </c>
      <c r="D1963" s="996" t="s">
        <v>2265</v>
      </c>
    </row>
    <row r="1964" spans="1:4" s="994" customFormat="1" ht="11.25" customHeight="1" x14ac:dyDescent="0.2">
      <c r="A1964" s="1198"/>
      <c r="B1964" s="995">
        <v>51000</v>
      </c>
      <c r="C1964" s="995">
        <v>51000</v>
      </c>
      <c r="D1964" s="996" t="s">
        <v>3943</v>
      </c>
    </row>
    <row r="1965" spans="1:4" s="994" customFormat="1" ht="11.25" customHeight="1" x14ac:dyDescent="0.2">
      <c r="A1965" s="1198"/>
      <c r="B1965" s="995">
        <v>2520.0500000000002</v>
      </c>
      <c r="C1965" s="995">
        <v>2520.0384000000004</v>
      </c>
      <c r="D1965" s="996" t="s">
        <v>3944</v>
      </c>
    </row>
    <row r="1966" spans="1:4" s="994" customFormat="1" ht="11.25" customHeight="1" x14ac:dyDescent="0.2">
      <c r="A1966" s="1198"/>
      <c r="B1966" s="995">
        <v>10500</v>
      </c>
      <c r="C1966" s="995">
        <v>10500</v>
      </c>
      <c r="D1966" s="996" t="s">
        <v>2252</v>
      </c>
    </row>
    <row r="1967" spans="1:4" s="994" customFormat="1" ht="11.25" customHeight="1" x14ac:dyDescent="0.2">
      <c r="A1967" s="1198"/>
      <c r="B1967" s="995">
        <v>1620</v>
      </c>
      <c r="C1967" s="995">
        <v>1620</v>
      </c>
      <c r="D1967" s="996" t="s">
        <v>1496</v>
      </c>
    </row>
    <row r="1968" spans="1:4" s="994" customFormat="1" ht="11.25" customHeight="1" x14ac:dyDescent="0.2">
      <c r="A1968" s="1198"/>
      <c r="B1968" s="995">
        <v>1242</v>
      </c>
      <c r="C1968" s="995">
        <v>1242</v>
      </c>
      <c r="D1968" s="996" t="s">
        <v>2254</v>
      </c>
    </row>
    <row r="1969" spans="1:4" s="994" customFormat="1" ht="11.25" customHeight="1" x14ac:dyDescent="0.2">
      <c r="A1969" s="1198"/>
      <c r="B1969" s="995">
        <v>6800</v>
      </c>
      <c r="C1969" s="995">
        <v>0</v>
      </c>
      <c r="D1969" s="996" t="s">
        <v>3945</v>
      </c>
    </row>
    <row r="1970" spans="1:4" s="994" customFormat="1" ht="11.25" customHeight="1" x14ac:dyDescent="0.2">
      <c r="A1970" s="1198"/>
      <c r="B1970" s="995">
        <v>1000</v>
      </c>
      <c r="C1970" s="995">
        <v>1000</v>
      </c>
      <c r="D1970" s="996" t="s">
        <v>2256</v>
      </c>
    </row>
    <row r="1971" spans="1:4" s="994" customFormat="1" ht="11.25" customHeight="1" x14ac:dyDescent="0.2">
      <c r="A1971" s="1198"/>
      <c r="B1971" s="995">
        <v>190320.18999999997</v>
      </c>
      <c r="C1971" s="995">
        <v>183153.64463999998</v>
      </c>
      <c r="D1971" s="996" t="s">
        <v>11</v>
      </c>
    </row>
    <row r="1972" spans="1:4" s="994" customFormat="1" ht="11.25" customHeight="1" x14ac:dyDescent="0.2">
      <c r="A1972" s="1197" t="s">
        <v>2902</v>
      </c>
      <c r="B1972" s="992">
        <v>29444</v>
      </c>
      <c r="C1972" s="992">
        <v>29444</v>
      </c>
      <c r="D1972" s="993" t="s">
        <v>3946</v>
      </c>
    </row>
    <row r="1973" spans="1:4" s="994" customFormat="1" ht="11.25" customHeight="1" x14ac:dyDescent="0.2">
      <c r="A1973" s="1198"/>
      <c r="B1973" s="995">
        <v>1181.5</v>
      </c>
      <c r="C1973" s="995">
        <v>1181.5</v>
      </c>
      <c r="D1973" s="996" t="s">
        <v>1263</v>
      </c>
    </row>
    <row r="1974" spans="1:4" s="994" customFormat="1" ht="11.25" customHeight="1" x14ac:dyDescent="0.2">
      <c r="A1974" s="1198"/>
      <c r="B1974" s="995">
        <v>2758.64</v>
      </c>
      <c r="C1974" s="995">
        <v>0</v>
      </c>
      <c r="D1974" s="996" t="s">
        <v>2324</v>
      </c>
    </row>
    <row r="1975" spans="1:4" s="994" customFormat="1" ht="11.25" customHeight="1" x14ac:dyDescent="0.2">
      <c r="A1975" s="1198"/>
      <c r="B1975" s="995">
        <v>22985.270000000004</v>
      </c>
      <c r="C1975" s="995">
        <v>22985.257570000002</v>
      </c>
      <c r="D1975" s="996" t="s">
        <v>2320</v>
      </c>
    </row>
    <row r="1976" spans="1:4" s="994" customFormat="1" ht="11.25" customHeight="1" x14ac:dyDescent="0.2">
      <c r="A1976" s="1198"/>
      <c r="B1976" s="995">
        <v>1100</v>
      </c>
      <c r="C1976" s="995">
        <v>696.64499999999998</v>
      </c>
      <c r="D1976" s="996" t="s">
        <v>2265</v>
      </c>
    </row>
    <row r="1977" spans="1:4" s="994" customFormat="1" ht="11.25" customHeight="1" x14ac:dyDescent="0.2">
      <c r="A1977" s="1198"/>
      <c r="B1977" s="995">
        <v>5574.93</v>
      </c>
      <c r="C1977" s="995">
        <v>5574.93</v>
      </c>
      <c r="D1977" s="996" t="s">
        <v>3947</v>
      </c>
    </row>
    <row r="1978" spans="1:4" s="994" customFormat="1" ht="11.25" customHeight="1" x14ac:dyDescent="0.2">
      <c r="A1978" s="1198"/>
      <c r="B1978" s="995">
        <v>2548.69</v>
      </c>
      <c r="C1978" s="995">
        <v>2548.6751999999997</v>
      </c>
      <c r="D1978" s="996" t="s">
        <v>3948</v>
      </c>
    </row>
    <row r="1979" spans="1:4" s="994" customFormat="1" ht="11.25" customHeight="1" x14ac:dyDescent="0.2">
      <c r="A1979" s="1198"/>
      <c r="B1979" s="995">
        <v>23366.2</v>
      </c>
      <c r="C1979" s="995">
        <v>23261.760429999998</v>
      </c>
      <c r="D1979" s="996" t="s">
        <v>1270</v>
      </c>
    </row>
    <row r="1980" spans="1:4" s="994" customFormat="1" ht="11.25" customHeight="1" x14ac:dyDescent="0.2">
      <c r="A1980" s="1198"/>
      <c r="B1980" s="995">
        <v>10500</v>
      </c>
      <c r="C1980" s="995">
        <v>10500</v>
      </c>
      <c r="D1980" s="996" t="s">
        <v>2252</v>
      </c>
    </row>
    <row r="1981" spans="1:4" s="994" customFormat="1" ht="11.25" customHeight="1" x14ac:dyDescent="0.2">
      <c r="A1981" s="1198"/>
      <c r="B1981" s="995">
        <v>21.43</v>
      </c>
      <c r="C1981" s="995">
        <v>21.428000000000001</v>
      </c>
      <c r="D1981" s="996" t="s">
        <v>3918</v>
      </c>
    </row>
    <row r="1982" spans="1:4" s="994" customFormat="1" ht="11.25" customHeight="1" x14ac:dyDescent="0.2">
      <c r="A1982" s="1198"/>
      <c r="B1982" s="995">
        <v>3820</v>
      </c>
      <c r="C1982" s="995">
        <v>3820</v>
      </c>
      <c r="D1982" s="996" t="s">
        <v>1496</v>
      </c>
    </row>
    <row r="1983" spans="1:4" s="994" customFormat="1" ht="11.25" customHeight="1" x14ac:dyDescent="0.2">
      <c r="A1983" s="1198"/>
      <c r="B1983" s="995">
        <v>1344.5</v>
      </c>
      <c r="C1983" s="995">
        <v>1337</v>
      </c>
      <c r="D1983" s="996" t="s">
        <v>2254</v>
      </c>
    </row>
    <row r="1984" spans="1:4" s="994" customFormat="1" ht="11.25" customHeight="1" x14ac:dyDescent="0.2">
      <c r="A1984" s="1198"/>
      <c r="B1984" s="995">
        <v>1000</v>
      </c>
      <c r="C1984" s="995">
        <v>1000</v>
      </c>
      <c r="D1984" s="996" t="s">
        <v>2256</v>
      </c>
    </row>
    <row r="1985" spans="1:4" s="994" customFormat="1" ht="11.25" customHeight="1" x14ac:dyDescent="0.2">
      <c r="A1985" s="1199"/>
      <c r="B1985" s="783">
        <v>105645.15999999999</v>
      </c>
      <c r="C1985" s="783">
        <v>102371.19620000001</v>
      </c>
      <c r="D1985" s="997" t="s">
        <v>11</v>
      </c>
    </row>
    <row r="1986" spans="1:4" s="994" customFormat="1" ht="11.25" customHeight="1" x14ac:dyDescent="0.2">
      <c r="A1986" s="1198" t="s">
        <v>3949</v>
      </c>
      <c r="B1986" s="995">
        <v>12756</v>
      </c>
      <c r="C1986" s="995">
        <v>12756</v>
      </c>
      <c r="D1986" s="996" t="s">
        <v>3950</v>
      </c>
    </row>
    <row r="1987" spans="1:4" s="994" customFormat="1" ht="11.25" customHeight="1" x14ac:dyDescent="0.2">
      <c r="A1987" s="1198"/>
      <c r="B1987" s="995">
        <v>6000</v>
      </c>
      <c r="C1987" s="995">
        <v>6000</v>
      </c>
      <c r="D1987" s="996" t="s">
        <v>3951</v>
      </c>
    </row>
    <row r="1988" spans="1:4" s="994" customFormat="1" ht="11.25" customHeight="1" x14ac:dyDescent="0.2">
      <c r="A1988" s="1198"/>
      <c r="B1988" s="995">
        <v>528</v>
      </c>
      <c r="C1988" s="995">
        <v>528</v>
      </c>
      <c r="D1988" s="996" t="s">
        <v>3952</v>
      </c>
    </row>
    <row r="1989" spans="1:4" s="994" customFormat="1" ht="11.25" customHeight="1" x14ac:dyDescent="0.2">
      <c r="A1989" s="1198"/>
      <c r="B1989" s="995">
        <v>38780.5</v>
      </c>
      <c r="C1989" s="995">
        <v>38780.5</v>
      </c>
      <c r="D1989" s="996" t="s">
        <v>3953</v>
      </c>
    </row>
    <row r="1990" spans="1:4" s="994" customFormat="1" ht="11.25" customHeight="1" x14ac:dyDescent="0.2">
      <c r="A1990" s="1198"/>
      <c r="B1990" s="995">
        <v>750</v>
      </c>
      <c r="C1990" s="995">
        <v>750</v>
      </c>
      <c r="D1990" s="996" t="s">
        <v>2264</v>
      </c>
    </row>
    <row r="1991" spans="1:4" s="994" customFormat="1" ht="11.25" customHeight="1" x14ac:dyDescent="0.2">
      <c r="A1991" s="1198"/>
      <c r="B1991" s="995">
        <v>4880</v>
      </c>
      <c r="C1991" s="995">
        <v>4879.0558000000001</v>
      </c>
      <c r="D1991" s="996" t="s">
        <v>3954</v>
      </c>
    </row>
    <row r="1992" spans="1:4" s="994" customFormat="1" ht="11.25" customHeight="1" x14ac:dyDescent="0.2">
      <c r="A1992" s="1198"/>
      <c r="B1992" s="995">
        <v>10500</v>
      </c>
      <c r="C1992" s="995">
        <v>10500</v>
      </c>
      <c r="D1992" s="996" t="s">
        <v>2255</v>
      </c>
    </row>
    <row r="1993" spans="1:4" s="994" customFormat="1" ht="11.25" customHeight="1" x14ac:dyDescent="0.2">
      <c r="A1993" s="1198"/>
      <c r="B1993" s="995">
        <v>9882.99</v>
      </c>
      <c r="C1993" s="995">
        <v>9882.99</v>
      </c>
      <c r="D1993" s="996" t="s">
        <v>1497</v>
      </c>
    </row>
    <row r="1994" spans="1:4" s="994" customFormat="1" ht="11.25" customHeight="1" x14ac:dyDescent="0.2">
      <c r="A1994" s="1198"/>
      <c r="B1994" s="995">
        <v>486000</v>
      </c>
      <c r="C1994" s="995">
        <v>486000</v>
      </c>
      <c r="D1994" s="996" t="s">
        <v>2251</v>
      </c>
    </row>
    <row r="1995" spans="1:4" s="994" customFormat="1" ht="11.25" customHeight="1" x14ac:dyDescent="0.2">
      <c r="A1995" s="1198"/>
      <c r="B1995" s="995">
        <v>1250</v>
      </c>
      <c r="C1995" s="995">
        <v>53.97</v>
      </c>
      <c r="D1995" s="996" t="s">
        <v>1255</v>
      </c>
    </row>
    <row r="1996" spans="1:4" s="994" customFormat="1" ht="11.25" customHeight="1" x14ac:dyDescent="0.2">
      <c r="A1996" s="1198"/>
      <c r="B1996" s="995">
        <v>490</v>
      </c>
      <c r="C1996" s="995">
        <v>490</v>
      </c>
      <c r="D1996" s="996" t="s">
        <v>3955</v>
      </c>
    </row>
    <row r="1997" spans="1:4" s="994" customFormat="1" ht="11.25" customHeight="1" x14ac:dyDescent="0.2">
      <c r="A1997" s="1198"/>
      <c r="B1997" s="995">
        <v>1750</v>
      </c>
      <c r="C1997" s="995">
        <v>1750</v>
      </c>
      <c r="D1997" s="996" t="s">
        <v>3956</v>
      </c>
    </row>
    <row r="1998" spans="1:4" s="994" customFormat="1" ht="11.25" customHeight="1" x14ac:dyDescent="0.2">
      <c r="A1998" s="1198"/>
      <c r="B1998" s="995">
        <v>1500</v>
      </c>
      <c r="C1998" s="995">
        <v>1500</v>
      </c>
      <c r="D1998" s="996" t="s">
        <v>2256</v>
      </c>
    </row>
    <row r="1999" spans="1:4" s="994" customFormat="1" ht="11.25" customHeight="1" x14ac:dyDescent="0.2">
      <c r="A1999" s="1198"/>
      <c r="B1999" s="995">
        <v>575067.49</v>
      </c>
      <c r="C1999" s="995">
        <v>573870.51579999994</v>
      </c>
      <c r="D1999" s="996" t="s">
        <v>11</v>
      </c>
    </row>
    <row r="2000" spans="1:4" s="982" customFormat="1" ht="23.25" customHeight="1" x14ac:dyDescent="0.2">
      <c r="A2000" s="971" t="s">
        <v>5455</v>
      </c>
      <c r="B2000" s="972">
        <v>1251036.9500000002</v>
      </c>
      <c r="C2000" s="972">
        <v>1208997.08418</v>
      </c>
      <c r="D2000" s="984"/>
    </row>
    <row r="2001" spans="1:4" s="962" customFormat="1" x14ac:dyDescent="0.15">
      <c r="A2001" s="985"/>
      <c r="B2001" s="979"/>
      <c r="C2001" s="979"/>
      <c r="D2001" s="980"/>
    </row>
    <row r="2002" spans="1:4" s="989" customFormat="1" ht="21" customHeight="1" x14ac:dyDescent="0.15">
      <c r="A2002" s="986" t="s">
        <v>463</v>
      </c>
      <c r="B2002" s="987">
        <f>B25+B102+B238+B1880+B2000</f>
        <v>9415266.7400000002</v>
      </c>
      <c r="C2002" s="987">
        <f>C25+C102+C238+C1880+C2000</f>
        <v>9183364.2773900088</v>
      </c>
      <c r="D2002" s="988"/>
    </row>
    <row r="2003" spans="1:4" s="962" customFormat="1" ht="12.75" customHeight="1" x14ac:dyDescent="0.15">
      <c r="B2003" s="990"/>
      <c r="C2003" s="990"/>
      <c r="D2003" s="991"/>
    </row>
    <row r="2004" spans="1:4" s="962" customFormat="1" ht="12.75" customHeight="1" x14ac:dyDescent="0.15">
      <c r="B2004" s="990"/>
      <c r="C2004" s="990"/>
      <c r="D2004" s="991"/>
    </row>
    <row r="2005" spans="1:4" s="962" customFormat="1" ht="12.75" customHeight="1" x14ac:dyDescent="0.15">
      <c r="A2005" s="1207" t="s">
        <v>5456</v>
      </c>
      <c r="B2005" s="1207"/>
      <c r="C2005" s="1207"/>
      <c r="D2005" s="1207"/>
    </row>
    <row r="2006" spans="1:4" s="962" customFormat="1" ht="12.75" customHeight="1" x14ac:dyDescent="0.15">
      <c r="A2006" s="1208" t="s">
        <v>5468</v>
      </c>
      <c r="B2006" s="1208"/>
      <c r="C2006" s="1208"/>
      <c r="D2006" s="1208"/>
    </row>
    <row r="2007" spans="1:4" s="1016" customFormat="1" x14ac:dyDescent="0.15">
      <c r="A2007" s="1014"/>
      <c r="B2007" s="1015"/>
      <c r="C2007" s="1015"/>
      <c r="D2007" s="1014"/>
    </row>
    <row r="2008" spans="1:4" s="1016" customFormat="1" x14ac:dyDescent="0.15">
      <c r="A2008" s="1014"/>
      <c r="B2008" s="1015"/>
      <c r="C2008" s="1015"/>
      <c r="D2008" s="1014"/>
    </row>
    <row r="2010" spans="1:4" x14ac:dyDescent="0.15">
      <c r="B2010" s="1017"/>
      <c r="C2010" s="1017"/>
      <c r="D2010" s="1018"/>
    </row>
    <row r="2011" spans="1:4" x14ac:dyDescent="0.15">
      <c r="B2011" s="1017"/>
      <c r="C2011" s="1017"/>
      <c r="D2011" s="1018"/>
    </row>
    <row r="2012" spans="1:4" x14ac:dyDescent="0.15">
      <c r="B2012" s="1019"/>
      <c r="C2012" s="1019"/>
      <c r="D2012" s="1018"/>
    </row>
    <row r="2013" spans="1:4" x14ac:dyDescent="0.15">
      <c r="B2013" s="1017"/>
      <c r="C2013" s="1017"/>
      <c r="D2013" s="1018"/>
    </row>
    <row r="2014" spans="1:4" x14ac:dyDescent="0.15">
      <c r="C2014" s="1019"/>
    </row>
  </sheetData>
  <mergeCells count="225">
    <mergeCell ref="A5:A8"/>
    <mergeCell ref="A9:A12"/>
    <mergeCell ref="A13:A24"/>
    <mergeCell ref="A27:A35"/>
    <mergeCell ref="A36:A46"/>
    <mergeCell ref="A47:A57"/>
    <mergeCell ref="A1:D1"/>
    <mergeCell ref="A2005:D2005"/>
    <mergeCell ref="A2006:D2006"/>
    <mergeCell ref="A117:A121"/>
    <mergeCell ref="A122:A124"/>
    <mergeCell ref="A125:A132"/>
    <mergeCell ref="A133:A137"/>
    <mergeCell ref="A138:A142"/>
    <mergeCell ref="A143:A147"/>
    <mergeCell ref="A58:A72"/>
    <mergeCell ref="A73:A81"/>
    <mergeCell ref="A82:A94"/>
    <mergeCell ref="A95:A101"/>
    <mergeCell ref="A104:A110"/>
    <mergeCell ref="A111:A116"/>
    <mergeCell ref="A185:A188"/>
    <mergeCell ref="A189:A194"/>
    <mergeCell ref="A195:A202"/>
    <mergeCell ref="A203:A207"/>
    <mergeCell ref="A208:A212"/>
    <mergeCell ref="A213:A220"/>
    <mergeCell ref="A148:A154"/>
    <mergeCell ref="A155:A160"/>
    <mergeCell ref="A161:A166"/>
    <mergeCell ref="A167:A173"/>
    <mergeCell ref="A174:A180"/>
    <mergeCell ref="A181:A184"/>
    <mergeCell ref="A270:A274"/>
    <mergeCell ref="A275:A279"/>
    <mergeCell ref="A280:A284"/>
    <mergeCell ref="A285:A289"/>
    <mergeCell ref="A290:A293"/>
    <mergeCell ref="A294:A297"/>
    <mergeCell ref="A221:A229"/>
    <mergeCell ref="A230:A237"/>
    <mergeCell ref="A240:A254"/>
    <mergeCell ref="A255:A258"/>
    <mergeCell ref="A259:A265"/>
    <mergeCell ref="A266:A269"/>
    <mergeCell ref="A331:A335"/>
    <mergeCell ref="A336:A350"/>
    <mergeCell ref="A351:A360"/>
    <mergeCell ref="A361:A371"/>
    <mergeCell ref="A372:A384"/>
    <mergeCell ref="A385:A394"/>
    <mergeCell ref="A298:A304"/>
    <mergeCell ref="A305:A311"/>
    <mergeCell ref="A312:A315"/>
    <mergeCell ref="A316:A319"/>
    <mergeCell ref="A320:A324"/>
    <mergeCell ref="A325:A330"/>
    <mergeCell ref="A472:A481"/>
    <mergeCell ref="A482:A492"/>
    <mergeCell ref="A493:A502"/>
    <mergeCell ref="A503:A514"/>
    <mergeCell ref="A515:A525"/>
    <mergeCell ref="A526:A539"/>
    <mergeCell ref="A395:A407"/>
    <mergeCell ref="A408:A422"/>
    <mergeCell ref="A423:A434"/>
    <mergeCell ref="A435:A446"/>
    <mergeCell ref="A447:A458"/>
    <mergeCell ref="A459:A471"/>
    <mergeCell ref="A614:A621"/>
    <mergeCell ref="A622:A632"/>
    <mergeCell ref="A633:A647"/>
    <mergeCell ref="A648:A660"/>
    <mergeCell ref="A661:A667"/>
    <mergeCell ref="A668:A676"/>
    <mergeCell ref="A540:A552"/>
    <mergeCell ref="A553:A564"/>
    <mergeCell ref="A565:A574"/>
    <mergeCell ref="A575:A588"/>
    <mergeCell ref="A589:A597"/>
    <mergeCell ref="A598:A613"/>
    <mergeCell ref="A737:A752"/>
    <mergeCell ref="A753:A769"/>
    <mergeCell ref="A770:A782"/>
    <mergeCell ref="A783:A790"/>
    <mergeCell ref="A791:A798"/>
    <mergeCell ref="A799:A806"/>
    <mergeCell ref="A677:A684"/>
    <mergeCell ref="A685:A691"/>
    <mergeCell ref="A692:A699"/>
    <mergeCell ref="A700:A711"/>
    <mergeCell ref="A712:A724"/>
    <mergeCell ref="A725:A736"/>
    <mergeCell ref="A852:A863"/>
    <mergeCell ref="A864:A874"/>
    <mergeCell ref="A875:A886"/>
    <mergeCell ref="A887:A894"/>
    <mergeCell ref="A895:A902"/>
    <mergeCell ref="A903:A909"/>
    <mergeCell ref="A807:A813"/>
    <mergeCell ref="A814:A822"/>
    <mergeCell ref="A823:A829"/>
    <mergeCell ref="A830:A837"/>
    <mergeCell ref="A838:A844"/>
    <mergeCell ref="A845:A851"/>
    <mergeCell ref="A983:A995"/>
    <mergeCell ref="A996:A1002"/>
    <mergeCell ref="A1003:A1013"/>
    <mergeCell ref="A1014:A1023"/>
    <mergeCell ref="A1024:A1035"/>
    <mergeCell ref="A1036:A1050"/>
    <mergeCell ref="A910:A923"/>
    <mergeCell ref="A924:A936"/>
    <mergeCell ref="A937:A948"/>
    <mergeCell ref="A949:A957"/>
    <mergeCell ref="A958:A972"/>
    <mergeCell ref="A973:A982"/>
    <mergeCell ref="A1120:A1133"/>
    <mergeCell ref="A1134:A1148"/>
    <mergeCell ref="A1149:A1162"/>
    <mergeCell ref="A1163:A1173"/>
    <mergeCell ref="A1174:A1190"/>
    <mergeCell ref="A1191:A1204"/>
    <mergeCell ref="A1051:A1067"/>
    <mergeCell ref="A1068:A1082"/>
    <mergeCell ref="A1083:A1090"/>
    <mergeCell ref="A1091:A1099"/>
    <mergeCell ref="A1100:A1108"/>
    <mergeCell ref="A1109:A1119"/>
    <mergeCell ref="A1290:A1306"/>
    <mergeCell ref="A1307:A1316"/>
    <mergeCell ref="A1317:A1330"/>
    <mergeCell ref="A1331:A1340"/>
    <mergeCell ref="A1341:A1346"/>
    <mergeCell ref="A1347:A1359"/>
    <mergeCell ref="A1205:A1220"/>
    <mergeCell ref="A1221:A1235"/>
    <mergeCell ref="A1236:A1247"/>
    <mergeCell ref="A1248:A1260"/>
    <mergeCell ref="A1261:A1276"/>
    <mergeCell ref="A1277:A1289"/>
    <mergeCell ref="A1427:A1436"/>
    <mergeCell ref="A1437:A1449"/>
    <mergeCell ref="A1450:A1457"/>
    <mergeCell ref="A1458:A1466"/>
    <mergeCell ref="A1467:A1476"/>
    <mergeCell ref="A1477:A1481"/>
    <mergeCell ref="A1360:A1371"/>
    <mergeCell ref="A1372:A1381"/>
    <mergeCell ref="A1382:A1392"/>
    <mergeCell ref="A1393:A1405"/>
    <mergeCell ref="A1406:A1415"/>
    <mergeCell ref="A1416:A1426"/>
    <mergeCell ref="A1541:A1550"/>
    <mergeCell ref="A1551:A1556"/>
    <mergeCell ref="A1557:A1565"/>
    <mergeCell ref="A1566:A1574"/>
    <mergeCell ref="A1575:A1581"/>
    <mergeCell ref="A1582:A1591"/>
    <mergeCell ref="A1482:A1492"/>
    <mergeCell ref="A1493:A1505"/>
    <mergeCell ref="A1506:A1511"/>
    <mergeCell ref="A1512:A1522"/>
    <mergeCell ref="A1523:A1533"/>
    <mergeCell ref="A1534:A1540"/>
    <mergeCell ref="A1646:A1652"/>
    <mergeCell ref="A1653:A1662"/>
    <mergeCell ref="A1663:A1670"/>
    <mergeCell ref="A1671:A1679"/>
    <mergeCell ref="A1680:A1688"/>
    <mergeCell ref="A1689:A1695"/>
    <mergeCell ref="A1592:A1599"/>
    <mergeCell ref="A1600:A1607"/>
    <mergeCell ref="A1608:A1622"/>
    <mergeCell ref="A1623:A1630"/>
    <mergeCell ref="A1631:A1637"/>
    <mergeCell ref="A1638:A1645"/>
    <mergeCell ref="A1737:A1739"/>
    <mergeCell ref="A1740:A1743"/>
    <mergeCell ref="A1744:A1747"/>
    <mergeCell ref="A1748:A1753"/>
    <mergeCell ref="A1754:A1757"/>
    <mergeCell ref="A1758:A1762"/>
    <mergeCell ref="A1696:A1703"/>
    <mergeCell ref="A1704:A1711"/>
    <mergeCell ref="A1712:A1720"/>
    <mergeCell ref="A1721:A1723"/>
    <mergeCell ref="A1724:A1728"/>
    <mergeCell ref="A1729:A1736"/>
    <mergeCell ref="A1789:A1792"/>
    <mergeCell ref="A1793:A1797"/>
    <mergeCell ref="A1798:A1800"/>
    <mergeCell ref="A1801:A1803"/>
    <mergeCell ref="A1804:A1806"/>
    <mergeCell ref="A1807:A1809"/>
    <mergeCell ref="A1763:A1766"/>
    <mergeCell ref="A1767:A1772"/>
    <mergeCell ref="A1773:A1775"/>
    <mergeCell ref="A1776:A1779"/>
    <mergeCell ref="A1780:A1784"/>
    <mergeCell ref="A1785:A1788"/>
    <mergeCell ref="A1838:A1842"/>
    <mergeCell ref="A1843:A1846"/>
    <mergeCell ref="A1847:A1849"/>
    <mergeCell ref="A1850:A1854"/>
    <mergeCell ref="A1855:A1858"/>
    <mergeCell ref="A1859:A1863"/>
    <mergeCell ref="A1810:A1816"/>
    <mergeCell ref="A1817:A1819"/>
    <mergeCell ref="A1820:A1824"/>
    <mergeCell ref="A1825:A1827"/>
    <mergeCell ref="A1828:A1832"/>
    <mergeCell ref="A1833:A1837"/>
    <mergeCell ref="A1916:A1932"/>
    <mergeCell ref="A1933:A1952"/>
    <mergeCell ref="A1953:A1958"/>
    <mergeCell ref="A1959:A1971"/>
    <mergeCell ref="A1972:A1985"/>
    <mergeCell ref="A1986:A1999"/>
    <mergeCell ref="A1864:A1866"/>
    <mergeCell ref="A1867:A1869"/>
    <mergeCell ref="A1870:A1875"/>
    <mergeCell ref="A1876:A1879"/>
    <mergeCell ref="A1882:A1899"/>
    <mergeCell ref="A1900:A1915"/>
  </mergeCells>
  <pageMargins left="0.39370078740157483" right="0.39370078740157483" top="0.59055118110236227" bottom="0.39370078740157483" header="0.31496062992125984" footer="0.11811023622047245"/>
  <pageSetup paperSize="9" scale="96" firstPageNumber="358" fitToHeight="0" orientation="landscape" useFirstPageNumber="1" r:id="rId1"/>
  <headerFooter>
    <oddHeader>&amp;L&amp;"Tahoma,Kurzíva"&amp;9Závěrečný účet za rok 2019&amp;R&amp;"Tahoma,Kurzíva"&amp;9Tabulka č. 26</oddHeader>
    <oddFooter>&amp;C&amp;"Tahoma,Obyčejné"&amp;P</oddFooter>
  </headerFooter>
  <rowBreaks count="44" manualBreakCount="44">
    <brk id="44" max="16383" man="1"/>
    <brk id="90" max="16383" man="1"/>
    <brk id="134" max="16383" man="1"/>
    <brk id="180" max="16383" man="1"/>
    <brk id="226" max="16383" man="1"/>
    <brk id="269" max="16383" man="1"/>
    <brk id="315" max="16383" man="1"/>
    <brk id="360" max="16383" man="1"/>
    <brk id="405" max="16383" man="1"/>
    <brk id="450" max="16383" man="1"/>
    <brk id="495" max="16383" man="1"/>
    <brk id="541" max="16383" man="1"/>
    <brk id="586" max="16383" man="1"/>
    <brk id="630" max="16383" man="1"/>
    <brk id="676" max="16383" man="1"/>
    <brk id="721" max="16383" man="1"/>
    <brk id="766" max="16383" man="1"/>
    <brk id="811" max="16383" man="1"/>
    <brk id="856" max="16383" man="1"/>
    <brk id="900" max="16383" man="1"/>
    <brk id="945" max="16383" man="1"/>
    <brk id="990" max="16383" man="1"/>
    <brk id="1035" max="16383" man="1"/>
    <brk id="1080" max="16383" man="1"/>
    <brk id="1125" max="16383" man="1"/>
    <brk id="1170" max="16383" man="1"/>
    <brk id="1214" max="16383" man="1"/>
    <brk id="1258" max="16383" man="1"/>
    <brk id="1303" max="16383" man="1"/>
    <brk id="1348" max="16383" man="1"/>
    <brk id="1392" max="16383" man="1"/>
    <brk id="1436" max="16383" man="1"/>
    <brk id="1481" max="16383" man="1"/>
    <brk id="1526" max="16383" man="1"/>
    <brk id="1571" max="16383" man="1"/>
    <brk id="1616" max="16383" man="1"/>
    <brk id="1660" max="16383" man="1"/>
    <brk id="1706" max="16383" man="1"/>
    <brk id="1751" max="16383" man="1"/>
    <brk id="1797" max="16383" man="1"/>
    <brk id="1842" max="16383" man="1"/>
    <brk id="1886" max="16383" man="1"/>
    <brk id="1932" max="16383" man="1"/>
    <brk id="1977"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938E-06B5-4B49-A56E-D7526AB48A3F}">
  <sheetPr>
    <pageSetUpPr fitToPage="1"/>
  </sheetPr>
  <dimension ref="A1:D1149"/>
  <sheetViews>
    <sheetView zoomScaleNormal="100" zoomScaleSheetLayoutView="100" workbookViewId="0">
      <selection activeCell="F4" sqref="F4"/>
    </sheetView>
  </sheetViews>
  <sheetFormatPr defaultColWidth="9.140625" defaultRowHeight="10.5" x14ac:dyDescent="0.15"/>
  <cols>
    <col min="1" max="1" width="38.5703125" style="1000" customWidth="1"/>
    <col min="2" max="3" width="11.140625" style="1000" customWidth="1"/>
    <col min="4" max="4" width="87.28515625" style="1020" customWidth="1"/>
    <col min="5" max="16384" width="9.140625" style="1000"/>
  </cols>
  <sheetData>
    <row r="1" spans="1:4" s="1021" customFormat="1" ht="21" customHeight="1" x14ac:dyDescent="0.2">
      <c r="A1" s="1209" t="s">
        <v>5457</v>
      </c>
      <c r="B1" s="1209"/>
      <c r="C1" s="1209"/>
      <c r="D1" s="1209"/>
    </row>
    <row r="2" spans="1:4" s="1021" customFormat="1" ht="12.75" x14ac:dyDescent="0.2">
      <c r="A2" s="1022"/>
      <c r="B2" s="1022"/>
      <c r="C2" s="1022"/>
      <c r="D2" s="1023" t="s">
        <v>2</v>
      </c>
    </row>
    <row r="3" spans="1:4" s="1025" customFormat="1" ht="13.5" customHeight="1" x14ac:dyDescent="0.2">
      <c r="A3" s="1024" t="s">
        <v>467</v>
      </c>
      <c r="B3" s="1024" t="s">
        <v>5443</v>
      </c>
      <c r="C3" s="1024" t="s">
        <v>5444</v>
      </c>
      <c r="D3" s="1024" t="s">
        <v>5445</v>
      </c>
    </row>
    <row r="4" spans="1:4" s="1029" customFormat="1" ht="24.75" customHeight="1" x14ac:dyDescent="0.2">
      <c r="A4" s="1026" t="s">
        <v>5458</v>
      </c>
      <c r="B4" s="1027"/>
      <c r="C4" s="1027"/>
      <c r="D4" s="1028"/>
    </row>
    <row r="5" spans="1:4" s="994" customFormat="1" ht="11.25" customHeight="1" x14ac:dyDescent="0.2">
      <c r="A5" s="1197" t="s">
        <v>474</v>
      </c>
      <c r="B5" s="992">
        <v>68</v>
      </c>
      <c r="C5" s="992">
        <v>68</v>
      </c>
      <c r="D5" s="993" t="s">
        <v>2014</v>
      </c>
    </row>
    <row r="6" spans="1:4" s="994" customFormat="1" ht="21" x14ac:dyDescent="0.2">
      <c r="A6" s="1198"/>
      <c r="B6" s="995">
        <v>62</v>
      </c>
      <c r="C6" s="995">
        <v>62</v>
      </c>
      <c r="D6" s="996" t="s">
        <v>2013</v>
      </c>
    </row>
    <row r="7" spans="1:4" s="994" customFormat="1" ht="11.25" customHeight="1" x14ac:dyDescent="0.2">
      <c r="A7" s="1198"/>
      <c r="B7" s="995">
        <v>120</v>
      </c>
      <c r="C7" s="995">
        <v>120</v>
      </c>
      <c r="D7" s="996" t="s">
        <v>1879</v>
      </c>
    </row>
    <row r="8" spans="1:4" s="994" customFormat="1" ht="11.25" customHeight="1" x14ac:dyDescent="0.2">
      <c r="A8" s="1198"/>
      <c r="B8" s="995">
        <v>4617</v>
      </c>
      <c r="C8" s="995">
        <v>4617</v>
      </c>
      <c r="D8" s="996" t="s">
        <v>1915</v>
      </c>
    </row>
    <row r="9" spans="1:4" s="994" customFormat="1" ht="11.25" customHeight="1" x14ac:dyDescent="0.2">
      <c r="A9" s="1198"/>
      <c r="B9" s="995">
        <v>79.2</v>
      </c>
      <c r="C9" s="995">
        <v>77.400000000000006</v>
      </c>
      <c r="D9" s="996" t="s">
        <v>1908</v>
      </c>
    </row>
    <row r="10" spans="1:4" s="994" customFormat="1" ht="11.25" customHeight="1" x14ac:dyDescent="0.2">
      <c r="A10" s="1198"/>
      <c r="B10" s="995">
        <v>74.8</v>
      </c>
      <c r="C10" s="995">
        <v>56.204999999999998</v>
      </c>
      <c r="D10" s="996" t="s">
        <v>2333</v>
      </c>
    </row>
    <row r="11" spans="1:4" s="994" customFormat="1" ht="11.25" customHeight="1" x14ac:dyDescent="0.2">
      <c r="A11" s="1198"/>
      <c r="B11" s="995">
        <v>50</v>
      </c>
      <c r="C11" s="995">
        <v>50</v>
      </c>
      <c r="D11" s="996" t="s">
        <v>591</v>
      </c>
    </row>
    <row r="12" spans="1:4" s="994" customFormat="1" ht="11.25" customHeight="1" x14ac:dyDescent="0.2">
      <c r="A12" s="1198"/>
      <c r="B12" s="995">
        <v>1765</v>
      </c>
      <c r="C12" s="995">
        <v>0</v>
      </c>
      <c r="D12" s="996" t="s">
        <v>473</v>
      </c>
    </row>
    <row r="13" spans="1:4" s="994" customFormat="1" ht="11.25" customHeight="1" x14ac:dyDescent="0.2">
      <c r="A13" s="1198"/>
      <c r="B13" s="995">
        <v>50</v>
      </c>
      <c r="C13" s="995">
        <v>50</v>
      </c>
      <c r="D13" s="996" t="s">
        <v>512</v>
      </c>
    </row>
    <row r="14" spans="1:4" s="994" customFormat="1" ht="11.25" customHeight="1" x14ac:dyDescent="0.2">
      <c r="A14" s="1199"/>
      <c r="B14" s="783">
        <v>6886</v>
      </c>
      <c r="C14" s="783">
        <v>5100.6049999999996</v>
      </c>
      <c r="D14" s="997" t="s">
        <v>11</v>
      </c>
    </row>
    <row r="15" spans="1:4" s="994" customFormat="1" ht="11.25" customHeight="1" x14ac:dyDescent="0.2">
      <c r="A15" s="1197" t="s">
        <v>3545</v>
      </c>
      <c r="B15" s="992">
        <v>70</v>
      </c>
      <c r="C15" s="992">
        <v>70</v>
      </c>
      <c r="D15" s="993" t="s">
        <v>2341</v>
      </c>
    </row>
    <row r="16" spans="1:4" s="994" customFormat="1" ht="21" x14ac:dyDescent="0.2">
      <c r="A16" s="1198"/>
      <c r="B16" s="995">
        <v>652</v>
      </c>
      <c r="C16" s="995">
        <v>652</v>
      </c>
      <c r="D16" s="996" t="s">
        <v>1913</v>
      </c>
    </row>
    <row r="17" spans="1:4" s="994" customFormat="1" ht="11.25" customHeight="1" x14ac:dyDescent="0.2">
      <c r="A17" s="1198"/>
      <c r="B17" s="995">
        <v>13872</v>
      </c>
      <c r="C17" s="995">
        <v>13872</v>
      </c>
      <c r="D17" s="996" t="s">
        <v>1915</v>
      </c>
    </row>
    <row r="18" spans="1:4" s="994" customFormat="1" ht="11.25" customHeight="1" x14ac:dyDescent="0.2">
      <c r="A18" s="1198"/>
      <c r="B18" s="995">
        <v>100</v>
      </c>
      <c r="C18" s="995">
        <v>0</v>
      </c>
      <c r="D18" s="996" t="s">
        <v>1830</v>
      </c>
    </row>
    <row r="19" spans="1:4" s="994" customFormat="1" ht="11.25" customHeight="1" x14ac:dyDescent="0.2">
      <c r="A19" s="1198"/>
      <c r="B19" s="995">
        <v>2551</v>
      </c>
      <c r="C19" s="995">
        <v>2551</v>
      </c>
      <c r="D19" s="996" t="s">
        <v>1346</v>
      </c>
    </row>
    <row r="20" spans="1:4" s="994" customFormat="1" ht="11.25" customHeight="1" x14ac:dyDescent="0.2">
      <c r="A20" s="1198"/>
      <c r="B20" s="995">
        <v>50</v>
      </c>
      <c r="C20" s="995">
        <v>50</v>
      </c>
      <c r="D20" s="996" t="s">
        <v>1026</v>
      </c>
    </row>
    <row r="21" spans="1:4" s="994" customFormat="1" ht="11.25" customHeight="1" x14ac:dyDescent="0.2">
      <c r="A21" s="1199"/>
      <c r="B21" s="783">
        <v>17295</v>
      </c>
      <c r="C21" s="783">
        <v>17195</v>
      </c>
      <c r="D21" s="997" t="s">
        <v>11</v>
      </c>
    </row>
    <row r="22" spans="1:4" s="994" customFormat="1" ht="11.25" customHeight="1" x14ac:dyDescent="0.2">
      <c r="A22" s="1198" t="s">
        <v>513</v>
      </c>
      <c r="B22" s="995">
        <v>77.8</v>
      </c>
      <c r="C22" s="995">
        <v>77.8</v>
      </c>
      <c r="D22" s="996" t="s">
        <v>2014</v>
      </c>
    </row>
    <row r="23" spans="1:4" s="994" customFormat="1" ht="11.25" customHeight="1" x14ac:dyDescent="0.2">
      <c r="A23" s="1198"/>
      <c r="B23" s="995">
        <v>1440</v>
      </c>
      <c r="C23" s="995">
        <v>0</v>
      </c>
      <c r="D23" s="996" t="s">
        <v>1887</v>
      </c>
    </row>
    <row r="24" spans="1:4" s="994" customFormat="1" ht="21" x14ac:dyDescent="0.2">
      <c r="A24" s="1198"/>
      <c r="B24" s="995">
        <v>37</v>
      </c>
      <c r="C24" s="995">
        <v>37</v>
      </c>
      <c r="D24" s="996" t="s">
        <v>2013</v>
      </c>
    </row>
    <row r="25" spans="1:4" s="994" customFormat="1" ht="11.25" customHeight="1" x14ac:dyDescent="0.2">
      <c r="A25" s="1198"/>
      <c r="B25" s="995">
        <v>95.7</v>
      </c>
      <c r="C25" s="995">
        <v>95.7</v>
      </c>
      <c r="D25" s="996" t="s">
        <v>2016</v>
      </c>
    </row>
    <row r="26" spans="1:4" s="994" customFormat="1" ht="11.25" customHeight="1" x14ac:dyDescent="0.2">
      <c r="A26" s="1198"/>
      <c r="B26" s="995">
        <v>21897</v>
      </c>
      <c r="C26" s="995">
        <v>21897</v>
      </c>
      <c r="D26" s="996" t="s">
        <v>1915</v>
      </c>
    </row>
    <row r="27" spans="1:4" s="994" customFormat="1" ht="11.25" customHeight="1" x14ac:dyDescent="0.2">
      <c r="A27" s="1198"/>
      <c r="B27" s="995">
        <v>49</v>
      </c>
      <c r="C27" s="995">
        <v>0</v>
      </c>
      <c r="D27" s="996" t="s">
        <v>1830</v>
      </c>
    </row>
    <row r="28" spans="1:4" s="994" customFormat="1" ht="11.25" customHeight="1" x14ac:dyDescent="0.2">
      <c r="A28" s="1198"/>
      <c r="B28" s="995">
        <v>662.5</v>
      </c>
      <c r="C28" s="995">
        <v>662.5</v>
      </c>
      <c r="D28" s="996" t="s">
        <v>1911</v>
      </c>
    </row>
    <row r="29" spans="1:4" s="994" customFormat="1" ht="11.25" customHeight="1" x14ac:dyDescent="0.2">
      <c r="A29" s="1198"/>
      <c r="B29" s="995">
        <v>141.38</v>
      </c>
      <c r="C29" s="995">
        <v>141.37200000000001</v>
      </c>
      <c r="D29" s="996" t="s">
        <v>1394</v>
      </c>
    </row>
    <row r="30" spans="1:4" s="994" customFormat="1" ht="11.25" customHeight="1" x14ac:dyDescent="0.2">
      <c r="A30" s="1198"/>
      <c r="B30" s="995">
        <v>50</v>
      </c>
      <c r="C30" s="995">
        <v>50</v>
      </c>
      <c r="D30" s="996" t="s">
        <v>512</v>
      </c>
    </row>
    <row r="31" spans="1:4" s="994" customFormat="1" ht="11.25" customHeight="1" x14ac:dyDescent="0.2">
      <c r="A31" s="1198"/>
      <c r="B31" s="995">
        <v>1914</v>
      </c>
      <c r="C31" s="995">
        <v>1914</v>
      </c>
      <c r="D31" s="996" t="s">
        <v>1733</v>
      </c>
    </row>
    <row r="32" spans="1:4" s="994" customFormat="1" ht="11.25" customHeight="1" x14ac:dyDescent="0.2">
      <c r="A32" s="1198"/>
      <c r="B32" s="995">
        <v>26364.38</v>
      </c>
      <c r="C32" s="995">
        <v>24875.371999999999</v>
      </c>
      <c r="D32" s="996" t="s">
        <v>11</v>
      </c>
    </row>
    <row r="33" spans="1:4" s="994" customFormat="1" ht="11.25" customHeight="1" x14ac:dyDescent="0.2">
      <c r="A33" s="1197" t="s">
        <v>3546</v>
      </c>
      <c r="B33" s="992">
        <v>6128</v>
      </c>
      <c r="C33" s="992">
        <v>6128</v>
      </c>
      <c r="D33" s="993" t="s">
        <v>1915</v>
      </c>
    </row>
    <row r="34" spans="1:4" s="994" customFormat="1" ht="11.25" customHeight="1" x14ac:dyDescent="0.2">
      <c r="A34" s="1198"/>
      <c r="B34" s="995">
        <v>271.04000000000002</v>
      </c>
      <c r="C34" s="995">
        <v>271.04000000000002</v>
      </c>
      <c r="D34" s="996" t="s">
        <v>1830</v>
      </c>
    </row>
    <row r="35" spans="1:4" s="994" customFormat="1" ht="11.25" customHeight="1" x14ac:dyDescent="0.2">
      <c r="A35" s="1198"/>
      <c r="B35" s="995">
        <v>363</v>
      </c>
      <c r="C35" s="995">
        <v>363</v>
      </c>
      <c r="D35" s="996" t="s">
        <v>1733</v>
      </c>
    </row>
    <row r="36" spans="1:4" s="994" customFormat="1" ht="11.25" customHeight="1" x14ac:dyDescent="0.2">
      <c r="A36" s="1199"/>
      <c r="B36" s="783">
        <v>6762.04</v>
      </c>
      <c r="C36" s="783">
        <v>6762.04</v>
      </c>
      <c r="D36" s="997" t="s">
        <v>11</v>
      </c>
    </row>
    <row r="37" spans="1:4" s="994" customFormat="1" ht="11.25" customHeight="1" x14ac:dyDescent="0.2">
      <c r="A37" s="1198" t="s">
        <v>514</v>
      </c>
      <c r="B37" s="995">
        <v>308</v>
      </c>
      <c r="C37" s="995">
        <v>308</v>
      </c>
      <c r="D37" s="996" t="s">
        <v>1830</v>
      </c>
    </row>
    <row r="38" spans="1:4" s="994" customFormat="1" ht="11.25" customHeight="1" x14ac:dyDescent="0.2">
      <c r="A38" s="1198"/>
      <c r="B38" s="995">
        <v>50</v>
      </c>
      <c r="C38" s="995">
        <v>50</v>
      </c>
      <c r="D38" s="996" t="s">
        <v>512</v>
      </c>
    </row>
    <row r="39" spans="1:4" s="994" customFormat="1" ht="11.25" customHeight="1" x14ac:dyDescent="0.2">
      <c r="A39" s="1198"/>
      <c r="B39" s="995">
        <v>358</v>
      </c>
      <c r="C39" s="995">
        <v>358</v>
      </c>
      <c r="D39" s="996" t="s">
        <v>11</v>
      </c>
    </row>
    <row r="40" spans="1:4" s="994" customFormat="1" ht="11.25" customHeight="1" x14ac:dyDescent="0.2">
      <c r="A40" s="1197" t="s">
        <v>515</v>
      </c>
      <c r="B40" s="992">
        <v>239.4</v>
      </c>
      <c r="C40" s="992">
        <v>239.4</v>
      </c>
      <c r="D40" s="993" t="s">
        <v>1881</v>
      </c>
    </row>
    <row r="41" spans="1:4" s="994" customFormat="1" ht="11.25" customHeight="1" x14ac:dyDescent="0.2">
      <c r="A41" s="1198"/>
      <c r="B41" s="995">
        <v>240</v>
      </c>
      <c r="C41" s="995">
        <v>239.994</v>
      </c>
      <c r="D41" s="996" t="s">
        <v>1887</v>
      </c>
    </row>
    <row r="42" spans="1:4" s="994" customFormat="1" ht="11.25" customHeight="1" x14ac:dyDescent="0.2">
      <c r="A42" s="1198"/>
      <c r="B42" s="995">
        <v>356.24</v>
      </c>
      <c r="C42" s="995">
        <v>356.23899999999998</v>
      </c>
      <c r="D42" s="996" t="s">
        <v>1828</v>
      </c>
    </row>
    <row r="43" spans="1:4" s="994" customFormat="1" ht="21" x14ac:dyDescent="0.2">
      <c r="A43" s="1198"/>
      <c r="B43" s="995">
        <v>70</v>
      </c>
      <c r="C43" s="995">
        <v>70</v>
      </c>
      <c r="D43" s="996" t="s">
        <v>2013</v>
      </c>
    </row>
    <row r="44" spans="1:4" s="994" customFormat="1" ht="11.25" customHeight="1" x14ac:dyDescent="0.2">
      <c r="A44" s="1198"/>
      <c r="B44" s="995">
        <v>2400</v>
      </c>
      <c r="C44" s="995">
        <v>2400</v>
      </c>
      <c r="D44" s="996" t="s">
        <v>1839</v>
      </c>
    </row>
    <row r="45" spans="1:4" s="994" customFormat="1" ht="11.25" customHeight="1" x14ac:dyDescent="0.2">
      <c r="A45" s="1198"/>
      <c r="B45" s="995">
        <v>1199</v>
      </c>
      <c r="C45" s="995">
        <v>0</v>
      </c>
      <c r="D45" s="996" t="s">
        <v>1835</v>
      </c>
    </row>
    <row r="46" spans="1:4" s="994" customFormat="1" ht="11.25" customHeight="1" x14ac:dyDescent="0.2">
      <c r="A46" s="1198"/>
      <c r="B46" s="995">
        <v>40</v>
      </c>
      <c r="C46" s="995">
        <v>40</v>
      </c>
      <c r="D46" s="996" t="s">
        <v>2333</v>
      </c>
    </row>
    <row r="47" spans="1:4" s="994" customFormat="1" ht="11.25" customHeight="1" x14ac:dyDescent="0.2">
      <c r="A47" s="1198"/>
      <c r="B47" s="995">
        <v>253</v>
      </c>
      <c r="C47" s="995">
        <v>253</v>
      </c>
      <c r="D47" s="996" t="s">
        <v>1726</v>
      </c>
    </row>
    <row r="48" spans="1:4" s="994" customFormat="1" ht="11.25" customHeight="1" x14ac:dyDescent="0.2">
      <c r="A48" s="1198"/>
      <c r="B48" s="995">
        <v>270</v>
      </c>
      <c r="C48" s="995">
        <v>152.744</v>
      </c>
      <c r="D48" s="996" t="s">
        <v>1355</v>
      </c>
    </row>
    <row r="49" spans="1:4" s="994" customFormat="1" ht="11.25" customHeight="1" x14ac:dyDescent="0.2">
      <c r="A49" s="1198"/>
      <c r="B49" s="995">
        <v>50</v>
      </c>
      <c r="C49" s="995">
        <v>50</v>
      </c>
      <c r="D49" s="996" t="s">
        <v>512</v>
      </c>
    </row>
    <row r="50" spans="1:4" s="994" customFormat="1" ht="11.25" customHeight="1" x14ac:dyDescent="0.2">
      <c r="A50" s="1199"/>
      <c r="B50" s="783">
        <v>5117.6399999999994</v>
      </c>
      <c r="C50" s="783">
        <v>3801.377</v>
      </c>
      <c r="D50" s="997" t="s">
        <v>11</v>
      </c>
    </row>
    <row r="51" spans="1:4" s="994" customFormat="1" ht="11.25" customHeight="1" x14ac:dyDescent="0.2">
      <c r="A51" s="1198" t="s">
        <v>475</v>
      </c>
      <c r="B51" s="995">
        <v>698.9</v>
      </c>
      <c r="C51" s="995">
        <v>255.84</v>
      </c>
      <c r="D51" s="996" t="s">
        <v>2339</v>
      </c>
    </row>
    <row r="52" spans="1:4" s="994" customFormat="1" ht="21" x14ac:dyDescent="0.2">
      <c r="A52" s="1198"/>
      <c r="B52" s="995">
        <v>70</v>
      </c>
      <c r="C52" s="995">
        <v>70</v>
      </c>
      <c r="D52" s="996" t="s">
        <v>2013</v>
      </c>
    </row>
    <row r="53" spans="1:4" s="994" customFormat="1" ht="21" x14ac:dyDescent="0.2">
      <c r="A53" s="1198"/>
      <c r="B53" s="995">
        <v>70</v>
      </c>
      <c r="C53" s="995">
        <v>70</v>
      </c>
      <c r="D53" s="996" t="s">
        <v>2015</v>
      </c>
    </row>
    <row r="54" spans="1:4" s="994" customFormat="1" ht="11.25" customHeight="1" x14ac:dyDescent="0.2">
      <c r="A54" s="1198"/>
      <c r="B54" s="995">
        <v>70</v>
      </c>
      <c r="C54" s="995">
        <v>70</v>
      </c>
      <c r="D54" s="996" t="s">
        <v>2341</v>
      </c>
    </row>
    <row r="55" spans="1:4" s="994" customFormat="1" ht="11.25" customHeight="1" x14ac:dyDescent="0.2">
      <c r="A55" s="1198"/>
      <c r="B55" s="995">
        <v>6897</v>
      </c>
      <c r="C55" s="995">
        <v>6897</v>
      </c>
      <c r="D55" s="996" t="s">
        <v>1915</v>
      </c>
    </row>
    <row r="56" spans="1:4" s="994" customFormat="1" ht="11.25" customHeight="1" x14ac:dyDescent="0.2">
      <c r="A56" s="1198"/>
      <c r="B56" s="995">
        <v>25.2</v>
      </c>
      <c r="C56" s="995">
        <v>0</v>
      </c>
      <c r="D56" s="996" t="s">
        <v>1830</v>
      </c>
    </row>
    <row r="57" spans="1:4" s="994" customFormat="1" ht="11.25" customHeight="1" x14ac:dyDescent="0.2">
      <c r="A57" s="1198"/>
      <c r="B57" s="995">
        <v>254.6</v>
      </c>
      <c r="C57" s="995">
        <v>254.6</v>
      </c>
      <c r="D57" s="996" t="s">
        <v>1724</v>
      </c>
    </row>
    <row r="58" spans="1:4" s="994" customFormat="1" ht="11.25" customHeight="1" x14ac:dyDescent="0.2">
      <c r="A58" s="1198"/>
      <c r="B58" s="995">
        <v>90</v>
      </c>
      <c r="C58" s="995">
        <v>90</v>
      </c>
      <c r="D58" s="996" t="s">
        <v>1726</v>
      </c>
    </row>
    <row r="59" spans="1:4" s="994" customFormat="1" ht="11.25" customHeight="1" x14ac:dyDescent="0.2">
      <c r="A59" s="1198"/>
      <c r="B59" s="995">
        <v>4162.7700000000004</v>
      </c>
      <c r="C59" s="995">
        <v>2419.8573900000001</v>
      </c>
      <c r="D59" s="996" t="s">
        <v>473</v>
      </c>
    </row>
    <row r="60" spans="1:4" s="994" customFormat="1" ht="11.25" customHeight="1" x14ac:dyDescent="0.2">
      <c r="A60" s="1198"/>
      <c r="B60" s="995">
        <v>450</v>
      </c>
      <c r="C60" s="995">
        <v>450</v>
      </c>
      <c r="D60" s="996" t="s">
        <v>512</v>
      </c>
    </row>
    <row r="61" spans="1:4" s="994" customFormat="1" ht="11.25" customHeight="1" x14ac:dyDescent="0.2">
      <c r="A61" s="1198"/>
      <c r="B61" s="995">
        <v>200</v>
      </c>
      <c r="C61" s="995">
        <v>200</v>
      </c>
      <c r="D61" s="996" t="s">
        <v>644</v>
      </c>
    </row>
    <row r="62" spans="1:4" s="994" customFormat="1" ht="11.25" customHeight="1" x14ac:dyDescent="0.2">
      <c r="A62" s="1198"/>
      <c r="B62" s="995">
        <v>12988.470000000001</v>
      </c>
      <c r="C62" s="995">
        <v>10777.29739</v>
      </c>
      <c r="D62" s="996" t="s">
        <v>11</v>
      </c>
    </row>
    <row r="63" spans="1:4" s="994" customFormat="1" ht="11.25" customHeight="1" x14ac:dyDescent="0.2">
      <c r="A63" s="1197" t="s">
        <v>516</v>
      </c>
      <c r="B63" s="992">
        <v>299.60000000000002</v>
      </c>
      <c r="C63" s="992">
        <v>193.13884999999999</v>
      </c>
      <c r="D63" s="993" t="s">
        <v>1881</v>
      </c>
    </row>
    <row r="64" spans="1:4" s="994" customFormat="1" ht="11.25" customHeight="1" x14ac:dyDescent="0.2">
      <c r="A64" s="1198"/>
      <c r="B64" s="995">
        <v>65</v>
      </c>
      <c r="C64" s="995">
        <v>65</v>
      </c>
      <c r="D64" s="996" t="s">
        <v>1879</v>
      </c>
    </row>
    <row r="65" spans="1:4" s="994" customFormat="1" ht="21" x14ac:dyDescent="0.2">
      <c r="A65" s="1198"/>
      <c r="B65" s="995">
        <v>148</v>
      </c>
      <c r="C65" s="995">
        <v>148</v>
      </c>
      <c r="D65" s="996" t="s">
        <v>1913</v>
      </c>
    </row>
    <row r="66" spans="1:4" s="994" customFormat="1" ht="11.25" customHeight="1" x14ac:dyDescent="0.2">
      <c r="A66" s="1198"/>
      <c r="B66" s="995">
        <v>2323</v>
      </c>
      <c r="C66" s="995">
        <v>2323</v>
      </c>
      <c r="D66" s="996" t="s">
        <v>1915</v>
      </c>
    </row>
    <row r="67" spans="1:4" s="994" customFormat="1" ht="11.25" customHeight="1" x14ac:dyDescent="0.2">
      <c r="A67" s="1198"/>
      <c r="B67" s="995">
        <v>300</v>
      </c>
      <c r="C67" s="995">
        <v>300</v>
      </c>
      <c r="D67" s="996" t="s">
        <v>1726</v>
      </c>
    </row>
    <row r="68" spans="1:4" s="994" customFormat="1" ht="11.25" customHeight="1" x14ac:dyDescent="0.2">
      <c r="A68" s="1198"/>
      <c r="B68" s="995">
        <v>570</v>
      </c>
      <c r="C68" s="995">
        <v>570</v>
      </c>
      <c r="D68" s="996" t="s">
        <v>1346</v>
      </c>
    </row>
    <row r="69" spans="1:4" s="994" customFormat="1" ht="11.25" customHeight="1" x14ac:dyDescent="0.2">
      <c r="A69" s="1198"/>
      <c r="B69" s="995">
        <v>22.580000000000002</v>
      </c>
      <c r="C69" s="995">
        <v>22.565550000000002</v>
      </c>
      <c r="D69" s="996" t="s">
        <v>1386</v>
      </c>
    </row>
    <row r="70" spans="1:4" s="994" customFormat="1" ht="11.25" customHeight="1" x14ac:dyDescent="0.2">
      <c r="A70" s="1198"/>
      <c r="B70" s="995">
        <v>58.089999999999996</v>
      </c>
      <c r="C70" s="995">
        <v>58.072559999999996</v>
      </c>
      <c r="D70" s="996" t="s">
        <v>1394</v>
      </c>
    </row>
    <row r="71" spans="1:4" s="994" customFormat="1" ht="11.25" customHeight="1" x14ac:dyDescent="0.2">
      <c r="A71" s="1198"/>
      <c r="B71" s="995">
        <v>550</v>
      </c>
      <c r="C71" s="995">
        <v>500.05955</v>
      </c>
      <c r="D71" s="996" t="s">
        <v>512</v>
      </c>
    </row>
    <row r="72" spans="1:4" s="994" customFormat="1" ht="11.25" customHeight="1" x14ac:dyDescent="0.2">
      <c r="A72" s="1199"/>
      <c r="B72" s="783">
        <v>4336.2700000000004</v>
      </c>
      <c r="C72" s="783">
        <v>4179.8365100000001</v>
      </c>
      <c r="D72" s="997" t="s">
        <v>11</v>
      </c>
    </row>
    <row r="73" spans="1:4" s="994" customFormat="1" ht="11.25" customHeight="1" x14ac:dyDescent="0.2">
      <c r="A73" s="1198" t="s">
        <v>517</v>
      </c>
      <c r="B73" s="995">
        <v>80</v>
      </c>
      <c r="C73" s="995">
        <v>80</v>
      </c>
      <c r="D73" s="996" t="s">
        <v>2014</v>
      </c>
    </row>
    <row r="74" spans="1:4" s="994" customFormat="1" ht="11.25" customHeight="1" x14ac:dyDescent="0.2">
      <c r="A74" s="1198"/>
      <c r="B74" s="995">
        <v>19978</v>
      </c>
      <c r="C74" s="995">
        <v>19895.436000000002</v>
      </c>
      <c r="D74" s="996" t="s">
        <v>1915</v>
      </c>
    </row>
    <row r="75" spans="1:4" s="994" customFormat="1" ht="11.25" customHeight="1" x14ac:dyDescent="0.2">
      <c r="A75" s="1198"/>
      <c r="B75" s="995">
        <v>400</v>
      </c>
      <c r="C75" s="995">
        <v>400</v>
      </c>
      <c r="D75" s="996" t="s">
        <v>1830</v>
      </c>
    </row>
    <row r="76" spans="1:4" s="994" customFormat="1" ht="11.25" customHeight="1" x14ac:dyDescent="0.2">
      <c r="A76" s="1198"/>
      <c r="B76" s="995">
        <v>1300</v>
      </c>
      <c r="C76" s="995">
        <v>50</v>
      </c>
      <c r="D76" s="996" t="s">
        <v>512</v>
      </c>
    </row>
    <row r="77" spans="1:4" s="994" customFormat="1" ht="11.25" customHeight="1" x14ac:dyDescent="0.2">
      <c r="A77" s="1198"/>
      <c r="B77" s="995">
        <v>303</v>
      </c>
      <c r="C77" s="995">
        <v>303</v>
      </c>
      <c r="D77" s="996" t="s">
        <v>1733</v>
      </c>
    </row>
    <row r="78" spans="1:4" s="994" customFormat="1" ht="11.25" customHeight="1" x14ac:dyDescent="0.2">
      <c r="A78" s="1198"/>
      <c r="B78" s="995">
        <v>22061</v>
      </c>
      <c r="C78" s="995">
        <v>20728.436000000002</v>
      </c>
      <c r="D78" s="996" t="s">
        <v>11</v>
      </c>
    </row>
    <row r="79" spans="1:4" s="994" customFormat="1" ht="11.25" customHeight="1" x14ac:dyDescent="0.2">
      <c r="A79" s="1197" t="s">
        <v>518</v>
      </c>
      <c r="B79" s="992">
        <v>96</v>
      </c>
      <c r="C79" s="992">
        <v>90.185000000000002</v>
      </c>
      <c r="D79" s="993" t="s">
        <v>1879</v>
      </c>
    </row>
    <row r="80" spans="1:4" s="994" customFormat="1" ht="11.25" customHeight="1" x14ac:dyDescent="0.2">
      <c r="A80" s="1198"/>
      <c r="B80" s="995">
        <v>75</v>
      </c>
      <c r="C80" s="1010">
        <v>0</v>
      </c>
      <c r="D80" s="996" t="s">
        <v>1830</v>
      </c>
    </row>
    <row r="81" spans="1:4" s="994" customFormat="1" ht="11.25" customHeight="1" x14ac:dyDescent="0.2">
      <c r="A81" s="1198"/>
      <c r="B81" s="995">
        <v>129.25</v>
      </c>
      <c r="C81" s="1010">
        <v>129.23232000000002</v>
      </c>
      <c r="D81" s="996" t="s">
        <v>1394</v>
      </c>
    </row>
    <row r="82" spans="1:4" s="994" customFormat="1" ht="11.25" customHeight="1" x14ac:dyDescent="0.2">
      <c r="A82" s="1198"/>
      <c r="B82" s="995">
        <v>50</v>
      </c>
      <c r="C82" s="1010">
        <v>50</v>
      </c>
      <c r="D82" s="996" t="s">
        <v>512</v>
      </c>
    </row>
    <row r="83" spans="1:4" s="994" customFormat="1" ht="11.25" customHeight="1" x14ac:dyDescent="0.2">
      <c r="A83" s="1199"/>
      <c r="B83" s="783">
        <v>350.25</v>
      </c>
      <c r="C83" s="1012">
        <v>269.41732000000002</v>
      </c>
      <c r="D83" s="997" t="s">
        <v>11</v>
      </c>
    </row>
    <row r="84" spans="1:4" s="994" customFormat="1" ht="11.25" customHeight="1" x14ac:dyDescent="0.2">
      <c r="A84" s="1198" t="s">
        <v>519</v>
      </c>
      <c r="B84" s="995">
        <v>145</v>
      </c>
      <c r="C84" s="1010">
        <v>145</v>
      </c>
      <c r="D84" s="996" t="s">
        <v>1840</v>
      </c>
    </row>
    <row r="85" spans="1:4" s="994" customFormat="1" ht="21" x14ac:dyDescent="0.2">
      <c r="A85" s="1198"/>
      <c r="B85" s="995">
        <v>69</v>
      </c>
      <c r="C85" s="1010">
        <v>69</v>
      </c>
      <c r="D85" s="996" t="s">
        <v>2013</v>
      </c>
    </row>
    <row r="86" spans="1:4" s="994" customFormat="1" ht="11.25" customHeight="1" x14ac:dyDescent="0.2">
      <c r="A86" s="1198"/>
      <c r="B86" s="995">
        <v>120</v>
      </c>
      <c r="C86" s="995">
        <v>120</v>
      </c>
      <c r="D86" s="996" t="s">
        <v>1879</v>
      </c>
    </row>
    <row r="87" spans="1:4" s="994" customFormat="1" ht="11.25" customHeight="1" x14ac:dyDescent="0.2">
      <c r="A87" s="1198"/>
      <c r="B87" s="995">
        <v>50</v>
      </c>
      <c r="C87" s="995">
        <v>50</v>
      </c>
      <c r="D87" s="996" t="s">
        <v>2341</v>
      </c>
    </row>
    <row r="88" spans="1:4" s="994" customFormat="1" ht="11.25" customHeight="1" x14ac:dyDescent="0.2">
      <c r="A88" s="1198"/>
      <c r="B88" s="995">
        <v>14031</v>
      </c>
      <c r="C88" s="995">
        <v>14031</v>
      </c>
      <c r="D88" s="996" t="s">
        <v>1915</v>
      </c>
    </row>
    <row r="89" spans="1:4" s="994" customFormat="1" ht="11.25" customHeight="1" x14ac:dyDescent="0.2">
      <c r="A89" s="1198"/>
      <c r="B89" s="995">
        <v>200</v>
      </c>
      <c r="C89" s="995">
        <v>198</v>
      </c>
      <c r="D89" s="996" t="s">
        <v>1908</v>
      </c>
    </row>
    <row r="90" spans="1:4" s="994" customFormat="1" ht="11.25" customHeight="1" x14ac:dyDescent="0.2">
      <c r="A90" s="1198"/>
      <c r="B90" s="995">
        <v>39.9</v>
      </c>
      <c r="C90" s="995">
        <v>39.9</v>
      </c>
      <c r="D90" s="996" t="s">
        <v>1911</v>
      </c>
    </row>
    <row r="91" spans="1:4" s="994" customFormat="1" ht="11.25" customHeight="1" x14ac:dyDescent="0.2">
      <c r="A91" s="1198"/>
      <c r="B91" s="995">
        <v>50</v>
      </c>
      <c r="C91" s="995">
        <v>50</v>
      </c>
      <c r="D91" s="996" t="s">
        <v>512</v>
      </c>
    </row>
    <row r="92" spans="1:4" s="994" customFormat="1" ht="11.25" customHeight="1" x14ac:dyDescent="0.2">
      <c r="A92" s="1198"/>
      <c r="B92" s="995">
        <v>14704.9</v>
      </c>
      <c r="C92" s="995">
        <v>14702.9</v>
      </c>
      <c r="D92" s="996" t="s">
        <v>11</v>
      </c>
    </row>
    <row r="93" spans="1:4" s="994" customFormat="1" ht="11.25" customHeight="1" x14ac:dyDescent="0.2">
      <c r="A93" s="1197" t="s">
        <v>520</v>
      </c>
      <c r="B93" s="992">
        <v>83.68</v>
      </c>
      <c r="C93" s="992">
        <v>83.68</v>
      </c>
      <c r="D93" s="993" t="s">
        <v>1830</v>
      </c>
    </row>
    <row r="94" spans="1:4" s="994" customFormat="1" ht="11.25" customHeight="1" x14ac:dyDescent="0.2">
      <c r="A94" s="1198"/>
      <c r="B94" s="995">
        <v>2300</v>
      </c>
      <c r="C94" s="995">
        <v>2300</v>
      </c>
      <c r="D94" s="996" t="s">
        <v>512</v>
      </c>
    </row>
    <row r="95" spans="1:4" s="994" customFormat="1" ht="11.25" customHeight="1" x14ac:dyDescent="0.2">
      <c r="A95" s="1199"/>
      <c r="B95" s="783">
        <v>2383.6799999999998</v>
      </c>
      <c r="C95" s="783">
        <v>2383.6799999999998</v>
      </c>
      <c r="D95" s="997" t="s">
        <v>11</v>
      </c>
    </row>
    <row r="96" spans="1:4" s="994" customFormat="1" ht="11.25" customHeight="1" x14ac:dyDescent="0.2">
      <c r="A96" s="1198" t="s">
        <v>521</v>
      </c>
      <c r="B96" s="995">
        <v>508.8</v>
      </c>
      <c r="C96" s="995">
        <v>187.2</v>
      </c>
      <c r="D96" s="996" t="s">
        <v>2339</v>
      </c>
    </row>
    <row r="97" spans="1:4" s="994" customFormat="1" ht="11.25" customHeight="1" x14ac:dyDescent="0.2">
      <c r="A97" s="1198"/>
      <c r="B97" s="995">
        <v>113.6</v>
      </c>
      <c r="C97" s="995">
        <v>113.6</v>
      </c>
      <c r="D97" s="996" t="s">
        <v>1879</v>
      </c>
    </row>
    <row r="98" spans="1:4" s="994" customFormat="1" ht="11.25" customHeight="1" x14ac:dyDescent="0.2">
      <c r="A98" s="1198"/>
      <c r="B98" s="995">
        <v>59</v>
      </c>
      <c r="C98" s="995">
        <v>52.287999999999997</v>
      </c>
      <c r="D98" s="996" t="s">
        <v>1908</v>
      </c>
    </row>
    <row r="99" spans="1:4" s="994" customFormat="1" ht="11.25" customHeight="1" x14ac:dyDescent="0.2">
      <c r="A99" s="1198"/>
      <c r="B99" s="995">
        <v>77.5</v>
      </c>
      <c r="C99" s="995">
        <v>77.5</v>
      </c>
      <c r="D99" s="996" t="s">
        <v>1726</v>
      </c>
    </row>
    <row r="100" spans="1:4" s="994" customFormat="1" ht="11.25" customHeight="1" x14ac:dyDescent="0.2">
      <c r="A100" s="1198"/>
      <c r="B100" s="995">
        <v>50</v>
      </c>
      <c r="C100" s="995">
        <v>50</v>
      </c>
      <c r="D100" s="996" t="s">
        <v>512</v>
      </c>
    </row>
    <row r="101" spans="1:4" s="994" customFormat="1" ht="11.25" customHeight="1" x14ac:dyDescent="0.2">
      <c r="A101" s="1198"/>
      <c r="B101" s="995">
        <v>545</v>
      </c>
      <c r="C101" s="995">
        <v>545</v>
      </c>
      <c r="D101" s="996" t="s">
        <v>1733</v>
      </c>
    </row>
    <row r="102" spans="1:4" s="994" customFormat="1" ht="11.25" customHeight="1" x14ac:dyDescent="0.2">
      <c r="A102" s="1198"/>
      <c r="B102" s="995">
        <v>1353.9</v>
      </c>
      <c r="C102" s="995">
        <v>1025.588</v>
      </c>
      <c r="D102" s="996" t="s">
        <v>11</v>
      </c>
    </row>
    <row r="103" spans="1:4" s="994" customFormat="1" ht="11.25" customHeight="1" x14ac:dyDescent="0.2">
      <c r="A103" s="1197" t="s">
        <v>499</v>
      </c>
      <c r="B103" s="992">
        <v>240.8</v>
      </c>
      <c r="C103" s="992">
        <v>212.8</v>
      </c>
      <c r="D103" s="993" t="s">
        <v>2337</v>
      </c>
    </row>
    <row r="104" spans="1:4" s="994" customFormat="1" ht="11.25" customHeight="1" x14ac:dyDescent="0.2">
      <c r="A104" s="1198"/>
      <c r="B104" s="995">
        <v>546</v>
      </c>
      <c r="C104" s="995">
        <v>546</v>
      </c>
      <c r="D104" s="996" t="s">
        <v>1887</v>
      </c>
    </row>
    <row r="105" spans="1:4" s="994" customFormat="1" ht="11.25" customHeight="1" x14ac:dyDescent="0.2">
      <c r="A105" s="1198"/>
      <c r="B105" s="995">
        <v>120</v>
      </c>
      <c r="C105" s="995">
        <v>120</v>
      </c>
      <c r="D105" s="996" t="s">
        <v>1879</v>
      </c>
    </row>
    <row r="106" spans="1:4" s="994" customFormat="1" ht="11.25" customHeight="1" x14ac:dyDescent="0.2">
      <c r="A106" s="1198"/>
      <c r="B106" s="995">
        <v>192</v>
      </c>
      <c r="C106" s="995">
        <v>182.30592000000001</v>
      </c>
      <c r="D106" s="996" t="s">
        <v>2341</v>
      </c>
    </row>
    <row r="107" spans="1:4" s="994" customFormat="1" ht="11.25" customHeight="1" x14ac:dyDescent="0.2">
      <c r="A107" s="1198"/>
      <c r="B107" s="995">
        <v>499.96</v>
      </c>
      <c r="C107" s="995">
        <v>400</v>
      </c>
      <c r="D107" s="996" t="s">
        <v>1830</v>
      </c>
    </row>
    <row r="108" spans="1:4" s="994" customFormat="1" ht="11.25" customHeight="1" x14ac:dyDescent="0.2">
      <c r="A108" s="1198"/>
      <c r="B108" s="995">
        <v>500</v>
      </c>
      <c r="C108" s="995">
        <v>500</v>
      </c>
      <c r="D108" s="996" t="s">
        <v>1724</v>
      </c>
    </row>
    <row r="109" spans="1:4" s="994" customFormat="1" ht="11.25" customHeight="1" x14ac:dyDescent="0.2">
      <c r="A109" s="1198"/>
      <c r="B109" s="995">
        <v>161.5</v>
      </c>
      <c r="C109" s="995">
        <v>76.5</v>
      </c>
      <c r="D109" s="996" t="s">
        <v>2333</v>
      </c>
    </row>
    <row r="110" spans="1:4" s="994" customFormat="1" ht="11.25" customHeight="1" x14ac:dyDescent="0.2">
      <c r="A110" s="1198"/>
      <c r="B110" s="995">
        <v>180</v>
      </c>
      <c r="C110" s="995">
        <v>180</v>
      </c>
      <c r="D110" s="996" t="s">
        <v>1726</v>
      </c>
    </row>
    <row r="111" spans="1:4" s="994" customFormat="1" ht="11.25" customHeight="1" x14ac:dyDescent="0.2">
      <c r="A111" s="1198"/>
      <c r="B111" s="995">
        <v>18000</v>
      </c>
      <c r="C111" s="995">
        <v>5034.3476200000005</v>
      </c>
      <c r="D111" s="996" t="s">
        <v>498</v>
      </c>
    </row>
    <row r="112" spans="1:4" s="994" customFormat="1" ht="11.25" customHeight="1" x14ac:dyDescent="0.2">
      <c r="A112" s="1198"/>
      <c r="B112" s="995">
        <v>70.06</v>
      </c>
      <c r="C112" s="995">
        <v>0</v>
      </c>
      <c r="D112" s="996" t="s">
        <v>1368</v>
      </c>
    </row>
    <row r="113" spans="1:4" s="994" customFormat="1" ht="11.25" customHeight="1" x14ac:dyDescent="0.2">
      <c r="A113" s="1198"/>
      <c r="B113" s="995">
        <v>30</v>
      </c>
      <c r="C113" s="995">
        <v>30</v>
      </c>
      <c r="D113" s="996" t="s">
        <v>1026</v>
      </c>
    </row>
    <row r="114" spans="1:4" s="994" customFormat="1" ht="11.25" customHeight="1" x14ac:dyDescent="0.2">
      <c r="A114" s="1198"/>
      <c r="B114" s="995">
        <v>42.46</v>
      </c>
      <c r="C114" s="995">
        <v>42.458639999999995</v>
      </c>
      <c r="D114" s="996" t="s">
        <v>1394</v>
      </c>
    </row>
    <row r="115" spans="1:4" s="994" customFormat="1" ht="11.25" customHeight="1" x14ac:dyDescent="0.2">
      <c r="A115" s="1198"/>
      <c r="B115" s="995">
        <v>2300</v>
      </c>
      <c r="C115" s="995">
        <v>2300</v>
      </c>
      <c r="D115" s="996" t="s">
        <v>512</v>
      </c>
    </row>
    <row r="116" spans="1:4" s="994" customFormat="1" ht="11.25" customHeight="1" x14ac:dyDescent="0.2">
      <c r="A116" s="1199"/>
      <c r="B116" s="783">
        <v>22882.780000000002</v>
      </c>
      <c r="C116" s="783">
        <v>9624.4121800000012</v>
      </c>
      <c r="D116" s="997" t="s">
        <v>11</v>
      </c>
    </row>
    <row r="117" spans="1:4" s="994" customFormat="1" ht="11.25" customHeight="1" x14ac:dyDescent="0.2">
      <c r="A117" s="1198" t="s">
        <v>3547</v>
      </c>
      <c r="B117" s="995">
        <v>272</v>
      </c>
      <c r="C117" s="995">
        <v>170.4</v>
      </c>
      <c r="D117" s="996" t="s">
        <v>2329</v>
      </c>
    </row>
    <row r="118" spans="1:4" s="994" customFormat="1" ht="11.25" customHeight="1" x14ac:dyDescent="0.2">
      <c r="A118" s="1198"/>
      <c r="B118" s="995">
        <v>145</v>
      </c>
      <c r="C118" s="995">
        <v>125.28700000000001</v>
      </c>
      <c r="D118" s="996" t="s">
        <v>1726</v>
      </c>
    </row>
    <row r="119" spans="1:4" s="994" customFormat="1" ht="11.25" customHeight="1" x14ac:dyDescent="0.2">
      <c r="A119" s="1198"/>
      <c r="B119" s="995">
        <v>417</v>
      </c>
      <c r="C119" s="995">
        <v>295.68700000000001</v>
      </c>
      <c r="D119" s="996" t="s">
        <v>11</v>
      </c>
    </row>
    <row r="120" spans="1:4" s="994" customFormat="1" ht="11.25" customHeight="1" x14ac:dyDescent="0.2">
      <c r="A120" s="1197" t="s">
        <v>3548</v>
      </c>
      <c r="B120" s="992">
        <v>48</v>
      </c>
      <c r="C120" s="992">
        <v>47.607999999999997</v>
      </c>
      <c r="D120" s="993" t="s">
        <v>1879</v>
      </c>
    </row>
    <row r="121" spans="1:4" s="994" customFormat="1" ht="11.25" customHeight="1" x14ac:dyDescent="0.2">
      <c r="A121" s="1198"/>
      <c r="B121" s="995">
        <v>2383</v>
      </c>
      <c r="C121" s="995">
        <v>2383</v>
      </c>
      <c r="D121" s="996" t="s">
        <v>1915</v>
      </c>
    </row>
    <row r="122" spans="1:4" s="994" customFormat="1" ht="11.25" customHeight="1" x14ac:dyDescent="0.2">
      <c r="A122" s="1198"/>
      <c r="B122" s="995">
        <v>100</v>
      </c>
      <c r="C122" s="995">
        <v>0</v>
      </c>
      <c r="D122" s="996" t="s">
        <v>1830</v>
      </c>
    </row>
    <row r="123" spans="1:4" s="994" customFormat="1" ht="11.25" customHeight="1" x14ac:dyDescent="0.2">
      <c r="A123" s="1198"/>
      <c r="B123" s="995">
        <v>93</v>
      </c>
      <c r="C123" s="995">
        <v>91.334999999999994</v>
      </c>
      <c r="D123" s="996" t="s">
        <v>1908</v>
      </c>
    </row>
    <row r="124" spans="1:4" s="994" customFormat="1" ht="11.25" customHeight="1" x14ac:dyDescent="0.2">
      <c r="A124" s="1198"/>
      <c r="B124" s="995">
        <v>100</v>
      </c>
      <c r="C124" s="995">
        <v>99.939179999999993</v>
      </c>
      <c r="D124" s="996" t="s">
        <v>1726</v>
      </c>
    </row>
    <row r="125" spans="1:4" s="994" customFormat="1" ht="11.25" customHeight="1" x14ac:dyDescent="0.2">
      <c r="A125" s="1199"/>
      <c r="B125" s="783">
        <v>2724</v>
      </c>
      <c r="C125" s="783">
        <v>2621.8821800000001</v>
      </c>
      <c r="D125" s="997" t="s">
        <v>11</v>
      </c>
    </row>
    <row r="126" spans="1:4" s="994" customFormat="1" ht="11.25" customHeight="1" x14ac:dyDescent="0.2">
      <c r="A126" s="1198" t="s">
        <v>522</v>
      </c>
      <c r="B126" s="995">
        <v>300</v>
      </c>
      <c r="C126" s="995">
        <v>0</v>
      </c>
      <c r="D126" s="996" t="s">
        <v>1887</v>
      </c>
    </row>
    <row r="127" spans="1:4" s="994" customFormat="1" ht="11.25" customHeight="1" x14ac:dyDescent="0.2">
      <c r="A127" s="1198"/>
      <c r="B127" s="995">
        <v>198</v>
      </c>
      <c r="C127" s="995">
        <v>198</v>
      </c>
      <c r="D127" s="996" t="s">
        <v>1840</v>
      </c>
    </row>
    <row r="128" spans="1:4" s="994" customFormat="1" ht="21" x14ac:dyDescent="0.2">
      <c r="A128" s="1198"/>
      <c r="B128" s="995">
        <v>70</v>
      </c>
      <c r="C128" s="995">
        <v>70</v>
      </c>
      <c r="D128" s="996" t="s">
        <v>2013</v>
      </c>
    </row>
    <row r="129" spans="1:4" s="994" customFormat="1" ht="11.25" customHeight="1" x14ac:dyDescent="0.2">
      <c r="A129" s="1198"/>
      <c r="B129" s="995">
        <v>120</v>
      </c>
      <c r="C129" s="995">
        <v>120</v>
      </c>
      <c r="D129" s="996" t="s">
        <v>1879</v>
      </c>
    </row>
    <row r="130" spans="1:4" s="994" customFormat="1" ht="21" x14ac:dyDescent="0.2">
      <c r="A130" s="1198"/>
      <c r="B130" s="995">
        <v>84.77</v>
      </c>
      <c r="C130" s="995">
        <v>84.763999999999996</v>
      </c>
      <c r="D130" s="996" t="s">
        <v>2015</v>
      </c>
    </row>
    <row r="131" spans="1:4" s="994" customFormat="1" ht="11.25" customHeight="1" x14ac:dyDescent="0.2">
      <c r="A131" s="1198"/>
      <c r="B131" s="995">
        <v>107.2</v>
      </c>
      <c r="C131" s="995">
        <v>107.2</v>
      </c>
      <c r="D131" s="996" t="s">
        <v>2341</v>
      </c>
    </row>
    <row r="132" spans="1:4" s="994" customFormat="1" ht="11.25" customHeight="1" x14ac:dyDescent="0.2">
      <c r="A132" s="1198"/>
      <c r="B132" s="995">
        <v>6447</v>
      </c>
      <c r="C132" s="995">
        <v>6447</v>
      </c>
      <c r="D132" s="996" t="s">
        <v>1915</v>
      </c>
    </row>
    <row r="133" spans="1:4" s="994" customFormat="1" ht="11.25" customHeight="1" x14ac:dyDescent="0.2">
      <c r="A133" s="1198"/>
      <c r="B133" s="995">
        <v>99</v>
      </c>
      <c r="C133" s="995">
        <v>99</v>
      </c>
      <c r="D133" s="996" t="s">
        <v>1908</v>
      </c>
    </row>
    <row r="134" spans="1:4" s="994" customFormat="1" ht="11.25" customHeight="1" x14ac:dyDescent="0.2">
      <c r="A134" s="1198"/>
      <c r="B134" s="995">
        <v>1747</v>
      </c>
      <c r="C134" s="995">
        <v>1747</v>
      </c>
      <c r="D134" s="996" t="s">
        <v>1346</v>
      </c>
    </row>
    <row r="135" spans="1:4" s="994" customFormat="1" ht="11.25" customHeight="1" x14ac:dyDescent="0.2">
      <c r="A135" s="1198"/>
      <c r="B135" s="995">
        <v>50</v>
      </c>
      <c r="C135" s="995">
        <v>50</v>
      </c>
      <c r="D135" s="996" t="s">
        <v>512</v>
      </c>
    </row>
    <row r="136" spans="1:4" s="994" customFormat="1" ht="11.25" customHeight="1" x14ac:dyDescent="0.2">
      <c r="A136" s="1198"/>
      <c r="B136" s="995">
        <v>9222.9700000000012</v>
      </c>
      <c r="C136" s="995">
        <v>8922.9639999999999</v>
      </c>
      <c r="D136" s="996" t="s">
        <v>11</v>
      </c>
    </row>
    <row r="137" spans="1:4" s="994" customFormat="1" ht="11.25" customHeight="1" x14ac:dyDescent="0.2">
      <c r="A137" s="1197" t="s">
        <v>523</v>
      </c>
      <c r="B137" s="992">
        <v>7916</v>
      </c>
      <c r="C137" s="992">
        <v>7916</v>
      </c>
      <c r="D137" s="993" t="s">
        <v>1915</v>
      </c>
    </row>
    <row r="138" spans="1:4" s="994" customFormat="1" ht="11.25" customHeight="1" x14ac:dyDescent="0.2">
      <c r="A138" s="1198"/>
      <c r="B138" s="995">
        <v>280</v>
      </c>
      <c r="C138" s="995">
        <v>246.4</v>
      </c>
      <c r="D138" s="996" t="s">
        <v>1830</v>
      </c>
    </row>
    <row r="139" spans="1:4" s="994" customFormat="1" ht="11.25" customHeight="1" x14ac:dyDescent="0.2">
      <c r="A139" s="1198"/>
      <c r="B139" s="995">
        <v>1000</v>
      </c>
      <c r="C139" s="995">
        <v>953.50300000000004</v>
      </c>
      <c r="D139" s="996" t="s">
        <v>1911</v>
      </c>
    </row>
    <row r="140" spans="1:4" s="994" customFormat="1" ht="11.25" customHeight="1" x14ac:dyDescent="0.2">
      <c r="A140" s="1198"/>
      <c r="B140" s="995">
        <v>500</v>
      </c>
      <c r="C140" s="995">
        <v>500</v>
      </c>
      <c r="D140" s="996" t="s">
        <v>1724</v>
      </c>
    </row>
    <row r="141" spans="1:4" s="994" customFormat="1" ht="11.25" customHeight="1" x14ac:dyDescent="0.2">
      <c r="A141" s="1198"/>
      <c r="B141" s="995">
        <v>4994</v>
      </c>
      <c r="C141" s="995">
        <v>4994</v>
      </c>
      <c r="D141" s="996" t="s">
        <v>1728</v>
      </c>
    </row>
    <row r="142" spans="1:4" s="994" customFormat="1" ht="11.25" customHeight="1" x14ac:dyDescent="0.2">
      <c r="A142" s="1198"/>
      <c r="B142" s="995">
        <v>70.8</v>
      </c>
      <c r="C142" s="995">
        <v>70.8</v>
      </c>
      <c r="D142" s="996" t="s">
        <v>1726</v>
      </c>
    </row>
    <row r="143" spans="1:4" s="994" customFormat="1" ht="11.25" customHeight="1" x14ac:dyDescent="0.2">
      <c r="A143" s="1198"/>
      <c r="B143" s="995">
        <v>2310</v>
      </c>
      <c r="C143" s="995">
        <v>2310</v>
      </c>
      <c r="D143" s="996" t="s">
        <v>592</v>
      </c>
    </row>
    <row r="144" spans="1:4" s="994" customFormat="1" ht="11.25" customHeight="1" x14ac:dyDescent="0.2">
      <c r="A144" s="1198"/>
      <c r="B144" s="995">
        <v>50</v>
      </c>
      <c r="C144" s="995">
        <v>50</v>
      </c>
      <c r="D144" s="996" t="s">
        <v>512</v>
      </c>
    </row>
    <row r="145" spans="1:4" s="994" customFormat="1" ht="11.25" customHeight="1" x14ac:dyDescent="0.2">
      <c r="A145" s="1199"/>
      <c r="B145" s="783">
        <v>17120.8</v>
      </c>
      <c r="C145" s="783">
        <v>17040.703000000001</v>
      </c>
      <c r="D145" s="997" t="s">
        <v>11</v>
      </c>
    </row>
    <row r="146" spans="1:4" s="994" customFormat="1" ht="11.25" customHeight="1" x14ac:dyDescent="0.2">
      <c r="A146" s="1198" t="s">
        <v>476</v>
      </c>
      <c r="B146" s="995">
        <v>80</v>
      </c>
      <c r="C146" s="995">
        <v>80</v>
      </c>
      <c r="D146" s="996" t="s">
        <v>2014</v>
      </c>
    </row>
    <row r="147" spans="1:4" s="994" customFormat="1" ht="11.25" customHeight="1" x14ac:dyDescent="0.2">
      <c r="A147" s="1198"/>
      <c r="B147" s="995">
        <v>1272</v>
      </c>
      <c r="C147" s="995">
        <v>93.45102</v>
      </c>
      <c r="D147" s="996" t="s">
        <v>1887</v>
      </c>
    </row>
    <row r="148" spans="1:4" s="994" customFormat="1" ht="11.25" customHeight="1" x14ac:dyDescent="0.2">
      <c r="A148" s="1198"/>
      <c r="B148" s="995">
        <v>120</v>
      </c>
      <c r="C148" s="995">
        <v>120</v>
      </c>
      <c r="D148" s="996" t="s">
        <v>1879</v>
      </c>
    </row>
    <row r="149" spans="1:4" s="994" customFormat="1" ht="11.25" customHeight="1" x14ac:dyDescent="0.2">
      <c r="A149" s="1198"/>
      <c r="B149" s="995">
        <v>56.300000000000004</v>
      </c>
      <c r="C149" s="995">
        <v>56.300000000000004</v>
      </c>
      <c r="D149" s="996" t="s">
        <v>2341</v>
      </c>
    </row>
    <row r="150" spans="1:4" s="994" customFormat="1" ht="11.25" customHeight="1" x14ac:dyDescent="0.2">
      <c r="A150" s="1198"/>
      <c r="B150" s="995">
        <v>28085</v>
      </c>
      <c r="C150" s="995">
        <v>28085</v>
      </c>
      <c r="D150" s="996" t="s">
        <v>1915</v>
      </c>
    </row>
    <row r="151" spans="1:4" s="994" customFormat="1" ht="11.25" customHeight="1" x14ac:dyDescent="0.2">
      <c r="A151" s="1198"/>
      <c r="B151" s="995">
        <v>981.6</v>
      </c>
      <c r="C151" s="995">
        <v>981.6</v>
      </c>
      <c r="D151" s="996" t="s">
        <v>1911</v>
      </c>
    </row>
    <row r="152" spans="1:4" s="994" customFormat="1" ht="11.25" customHeight="1" x14ac:dyDescent="0.2">
      <c r="A152" s="1198"/>
      <c r="B152" s="995">
        <v>12000</v>
      </c>
      <c r="C152" s="995">
        <v>0</v>
      </c>
      <c r="D152" s="996" t="s">
        <v>473</v>
      </c>
    </row>
    <row r="153" spans="1:4" s="994" customFormat="1" ht="11.25" customHeight="1" x14ac:dyDescent="0.2">
      <c r="A153" s="1198"/>
      <c r="B153" s="995">
        <v>10000</v>
      </c>
      <c r="C153" s="995">
        <v>0</v>
      </c>
      <c r="D153" s="996" t="s">
        <v>592</v>
      </c>
    </row>
    <row r="154" spans="1:4" s="994" customFormat="1" ht="11.25" customHeight="1" x14ac:dyDescent="0.2">
      <c r="A154" s="1198"/>
      <c r="B154" s="995">
        <v>94</v>
      </c>
      <c r="C154" s="995">
        <v>94</v>
      </c>
      <c r="D154" s="996" t="s">
        <v>861</v>
      </c>
    </row>
    <row r="155" spans="1:4" s="994" customFormat="1" ht="11.25" customHeight="1" x14ac:dyDescent="0.2">
      <c r="A155" s="1198"/>
      <c r="B155" s="995">
        <v>561.16000000000008</v>
      </c>
      <c r="C155" s="995">
        <v>561.10739999999998</v>
      </c>
      <c r="D155" s="996" t="s">
        <v>1394</v>
      </c>
    </row>
    <row r="156" spans="1:4" s="994" customFormat="1" ht="11.25" customHeight="1" x14ac:dyDescent="0.2">
      <c r="A156" s="1198"/>
      <c r="B156" s="995">
        <v>50</v>
      </c>
      <c r="C156" s="995">
        <v>50</v>
      </c>
      <c r="D156" s="996" t="s">
        <v>512</v>
      </c>
    </row>
    <row r="157" spans="1:4" s="994" customFormat="1" ht="11.25" customHeight="1" x14ac:dyDescent="0.2">
      <c r="A157" s="1198"/>
      <c r="B157" s="995">
        <v>53300.06</v>
      </c>
      <c r="C157" s="995">
        <v>30121.458419999999</v>
      </c>
      <c r="D157" s="996" t="s">
        <v>11</v>
      </c>
    </row>
    <row r="158" spans="1:4" s="994" customFormat="1" ht="11.25" customHeight="1" x14ac:dyDescent="0.2">
      <c r="A158" s="1197" t="s">
        <v>524</v>
      </c>
      <c r="B158" s="992">
        <v>47.3</v>
      </c>
      <c r="C158" s="992">
        <v>47.3</v>
      </c>
      <c r="D158" s="993" t="s">
        <v>2014</v>
      </c>
    </row>
    <row r="159" spans="1:4" s="994" customFormat="1" ht="11.25" customHeight="1" x14ac:dyDescent="0.2">
      <c r="A159" s="1198"/>
      <c r="B159" s="995">
        <v>160</v>
      </c>
      <c r="C159" s="995">
        <v>0</v>
      </c>
      <c r="D159" s="996" t="s">
        <v>2329</v>
      </c>
    </row>
    <row r="160" spans="1:4" s="994" customFormat="1" ht="11.25" customHeight="1" x14ac:dyDescent="0.2">
      <c r="A160" s="1198"/>
      <c r="B160" s="995">
        <v>220</v>
      </c>
      <c r="C160" s="995">
        <v>214.3</v>
      </c>
      <c r="D160" s="996" t="s">
        <v>1724</v>
      </c>
    </row>
    <row r="161" spans="1:4" s="994" customFormat="1" ht="11.25" customHeight="1" x14ac:dyDescent="0.2">
      <c r="A161" s="1198"/>
      <c r="B161" s="995">
        <v>163.30000000000001</v>
      </c>
      <c r="C161" s="995">
        <v>69.797070000000005</v>
      </c>
      <c r="D161" s="996" t="s">
        <v>2333</v>
      </c>
    </row>
    <row r="162" spans="1:4" s="994" customFormat="1" ht="11.25" customHeight="1" x14ac:dyDescent="0.2">
      <c r="A162" s="1198"/>
      <c r="B162" s="995">
        <v>50</v>
      </c>
      <c r="C162" s="995">
        <v>50</v>
      </c>
      <c r="D162" s="996" t="s">
        <v>512</v>
      </c>
    </row>
    <row r="163" spans="1:4" s="994" customFormat="1" ht="11.25" customHeight="1" x14ac:dyDescent="0.2">
      <c r="A163" s="1199"/>
      <c r="B163" s="783">
        <v>640.6</v>
      </c>
      <c r="C163" s="783">
        <v>381.39707000000004</v>
      </c>
      <c r="D163" s="997" t="s">
        <v>11</v>
      </c>
    </row>
    <row r="164" spans="1:4" s="994" customFormat="1" ht="11.25" customHeight="1" x14ac:dyDescent="0.2">
      <c r="A164" s="1198" t="s">
        <v>598</v>
      </c>
      <c r="B164" s="995">
        <v>120</v>
      </c>
      <c r="C164" s="995">
        <v>120</v>
      </c>
      <c r="D164" s="996" t="s">
        <v>1879</v>
      </c>
    </row>
    <row r="165" spans="1:4" s="994" customFormat="1" ht="11.25" customHeight="1" x14ac:dyDescent="0.2">
      <c r="A165" s="1198"/>
      <c r="B165" s="995">
        <v>4818</v>
      </c>
      <c r="C165" s="995">
        <v>4818</v>
      </c>
      <c r="D165" s="996" t="s">
        <v>1915</v>
      </c>
    </row>
    <row r="166" spans="1:4" s="994" customFormat="1" ht="11.25" customHeight="1" x14ac:dyDescent="0.2">
      <c r="A166" s="1198"/>
      <c r="B166" s="995">
        <v>60.6</v>
      </c>
      <c r="C166" s="995">
        <v>58.317</v>
      </c>
      <c r="D166" s="996" t="s">
        <v>1911</v>
      </c>
    </row>
    <row r="167" spans="1:4" s="994" customFormat="1" ht="11.25" customHeight="1" x14ac:dyDescent="0.2">
      <c r="A167" s="1198"/>
      <c r="B167" s="995">
        <v>4000</v>
      </c>
      <c r="C167" s="995">
        <v>240</v>
      </c>
      <c r="D167" s="996" t="s">
        <v>592</v>
      </c>
    </row>
    <row r="168" spans="1:4" s="994" customFormat="1" ht="11.25" customHeight="1" x14ac:dyDescent="0.2">
      <c r="A168" s="1198"/>
      <c r="B168" s="995">
        <v>79</v>
      </c>
      <c r="C168" s="995">
        <v>79</v>
      </c>
      <c r="D168" s="996" t="s">
        <v>861</v>
      </c>
    </row>
    <row r="169" spans="1:4" s="994" customFormat="1" ht="11.25" customHeight="1" x14ac:dyDescent="0.2">
      <c r="A169" s="1198"/>
      <c r="B169" s="995">
        <v>20.190000000000001</v>
      </c>
      <c r="C169" s="995">
        <v>20.178899999999999</v>
      </c>
      <c r="D169" s="996" t="s">
        <v>1386</v>
      </c>
    </row>
    <row r="170" spans="1:4" s="994" customFormat="1" ht="11.25" customHeight="1" x14ac:dyDescent="0.2">
      <c r="A170" s="1198"/>
      <c r="B170" s="995">
        <v>470.95000000000005</v>
      </c>
      <c r="C170" s="995">
        <v>290.40143999999998</v>
      </c>
      <c r="D170" s="996" t="s">
        <v>1394</v>
      </c>
    </row>
    <row r="171" spans="1:4" s="994" customFormat="1" ht="11.25" customHeight="1" x14ac:dyDescent="0.2">
      <c r="A171" s="1198"/>
      <c r="B171" s="995">
        <v>3092</v>
      </c>
      <c r="C171" s="995">
        <v>3092</v>
      </c>
      <c r="D171" s="996" t="s">
        <v>1733</v>
      </c>
    </row>
    <row r="172" spans="1:4" s="994" customFormat="1" ht="11.25" customHeight="1" x14ac:dyDescent="0.2">
      <c r="A172" s="1198"/>
      <c r="B172" s="995">
        <v>12660.740000000002</v>
      </c>
      <c r="C172" s="995">
        <v>8717.8973399999995</v>
      </c>
      <c r="D172" s="996" t="s">
        <v>11</v>
      </c>
    </row>
    <row r="173" spans="1:4" s="994" customFormat="1" ht="11.25" customHeight="1" x14ac:dyDescent="0.2">
      <c r="A173" s="1197" t="s">
        <v>525</v>
      </c>
      <c r="B173" s="992">
        <v>120</v>
      </c>
      <c r="C173" s="992">
        <v>116.3308</v>
      </c>
      <c r="D173" s="993" t="s">
        <v>1879</v>
      </c>
    </row>
    <row r="174" spans="1:4" s="994" customFormat="1" ht="11.25" customHeight="1" x14ac:dyDescent="0.2">
      <c r="A174" s="1198"/>
      <c r="B174" s="995">
        <v>27</v>
      </c>
      <c r="C174" s="995">
        <v>25.704090000000001</v>
      </c>
      <c r="D174" s="996" t="s">
        <v>2341</v>
      </c>
    </row>
    <row r="175" spans="1:4" s="994" customFormat="1" ht="11.25" customHeight="1" x14ac:dyDescent="0.2">
      <c r="A175" s="1198"/>
      <c r="B175" s="995">
        <v>85</v>
      </c>
      <c r="C175" s="995">
        <v>62.73</v>
      </c>
      <c r="D175" s="996" t="s">
        <v>2333</v>
      </c>
    </row>
    <row r="176" spans="1:4" s="994" customFormat="1" ht="11.25" customHeight="1" x14ac:dyDescent="0.2">
      <c r="A176" s="1198"/>
      <c r="B176" s="995">
        <v>123</v>
      </c>
      <c r="C176" s="995">
        <v>123</v>
      </c>
      <c r="D176" s="996" t="s">
        <v>1726</v>
      </c>
    </row>
    <row r="177" spans="1:4" s="994" customFormat="1" ht="11.25" customHeight="1" x14ac:dyDescent="0.2">
      <c r="A177" s="1198"/>
      <c r="B177" s="995">
        <v>180</v>
      </c>
      <c r="C177" s="995">
        <v>0</v>
      </c>
      <c r="D177" s="996" t="s">
        <v>1355</v>
      </c>
    </row>
    <row r="178" spans="1:4" s="994" customFormat="1" ht="11.25" customHeight="1" x14ac:dyDescent="0.2">
      <c r="A178" s="1198"/>
      <c r="B178" s="995">
        <v>2056.7800000000002</v>
      </c>
      <c r="C178" s="995">
        <v>2056.7703999999999</v>
      </c>
      <c r="D178" s="996" t="s">
        <v>728</v>
      </c>
    </row>
    <row r="179" spans="1:4" s="994" customFormat="1" ht="11.25" customHeight="1" x14ac:dyDescent="0.2">
      <c r="A179" s="1198"/>
      <c r="B179" s="995">
        <v>130.03</v>
      </c>
      <c r="C179" s="995">
        <v>130.02024</v>
      </c>
      <c r="D179" s="996" t="s">
        <v>1394</v>
      </c>
    </row>
    <row r="180" spans="1:4" s="994" customFormat="1" ht="11.25" customHeight="1" x14ac:dyDescent="0.2">
      <c r="A180" s="1198"/>
      <c r="B180" s="995">
        <v>2300</v>
      </c>
      <c r="C180" s="995">
        <v>2300</v>
      </c>
      <c r="D180" s="996" t="s">
        <v>512</v>
      </c>
    </row>
    <row r="181" spans="1:4" s="994" customFormat="1" ht="11.25" customHeight="1" x14ac:dyDescent="0.2">
      <c r="A181" s="1199"/>
      <c r="B181" s="783">
        <v>5021.8100000000004</v>
      </c>
      <c r="C181" s="783">
        <v>4814.5555299999996</v>
      </c>
      <c r="D181" s="997" t="s">
        <v>11</v>
      </c>
    </row>
    <row r="182" spans="1:4" s="994" customFormat="1" ht="11.25" customHeight="1" x14ac:dyDescent="0.2">
      <c r="A182" s="1198" t="s">
        <v>3549</v>
      </c>
      <c r="B182" s="995">
        <v>123</v>
      </c>
      <c r="C182" s="995">
        <v>123</v>
      </c>
      <c r="D182" s="996" t="s">
        <v>2341</v>
      </c>
    </row>
    <row r="183" spans="1:4" s="994" customFormat="1" ht="11.25" customHeight="1" x14ac:dyDescent="0.2">
      <c r="A183" s="1198"/>
      <c r="B183" s="995">
        <v>17671</v>
      </c>
      <c r="C183" s="995">
        <v>17671</v>
      </c>
      <c r="D183" s="996" t="s">
        <v>1915</v>
      </c>
    </row>
    <row r="184" spans="1:4" s="994" customFormat="1" ht="11.25" customHeight="1" x14ac:dyDescent="0.2">
      <c r="A184" s="1198"/>
      <c r="B184" s="995">
        <v>799.3</v>
      </c>
      <c r="C184" s="995">
        <v>799.3</v>
      </c>
      <c r="D184" s="996" t="s">
        <v>1911</v>
      </c>
    </row>
    <row r="185" spans="1:4" s="994" customFormat="1" ht="11.25" customHeight="1" x14ac:dyDescent="0.2">
      <c r="A185" s="1198"/>
      <c r="B185" s="995">
        <v>1905</v>
      </c>
      <c r="C185" s="995">
        <v>1445</v>
      </c>
      <c r="D185" s="996" t="s">
        <v>1346</v>
      </c>
    </row>
    <row r="186" spans="1:4" s="994" customFormat="1" ht="11.25" customHeight="1" x14ac:dyDescent="0.2">
      <c r="A186" s="1198"/>
      <c r="B186" s="995">
        <v>20498.3</v>
      </c>
      <c r="C186" s="995">
        <v>20038.3</v>
      </c>
      <c r="D186" s="996" t="s">
        <v>11</v>
      </c>
    </row>
    <row r="187" spans="1:4" s="994" customFormat="1" ht="11.25" customHeight="1" x14ac:dyDescent="0.2">
      <c r="A187" s="1197" t="s">
        <v>3550</v>
      </c>
      <c r="B187" s="992">
        <v>375</v>
      </c>
      <c r="C187" s="992">
        <v>187.5</v>
      </c>
      <c r="D187" s="993" t="s">
        <v>2335</v>
      </c>
    </row>
    <row r="188" spans="1:4" s="994" customFormat="1" ht="11.25" customHeight="1" x14ac:dyDescent="0.2">
      <c r="A188" s="1198"/>
      <c r="B188" s="995">
        <v>70</v>
      </c>
      <c r="C188" s="995">
        <v>70</v>
      </c>
      <c r="D188" s="996" t="s">
        <v>2341</v>
      </c>
    </row>
    <row r="189" spans="1:4" s="994" customFormat="1" ht="11.25" customHeight="1" x14ac:dyDescent="0.2">
      <c r="A189" s="1198"/>
      <c r="B189" s="995">
        <v>60.6</v>
      </c>
      <c r="C189" s="995">
        <v>60.017000000000003</v>
      </c>
      <c r="D189" s="996" t="s">
        <v>1909</v>
      </c>
    </row>
    <row r="190" spans="1:4" s="994" customFormat="1" ht="11.25" customHeight="1" x14ac:dyDescent="0.2">
      <c r="A190" s="1198"/>
      <c r="B190" s="995">
        <v>79</v>
      </c>
      <c r="C190" s="995">
        <v>72.635999999999996</v>
      </c>
      <c r="D190" s="996" t="s">
        <v>1908</v>
      </c>
    </row>
    <row r="191" spans="1:4" s="994" customFormat="1" ht="11.25" customHeight="1" x14ac:dyDescent="0.2">
      <c r="A191" s="1198"/>
      <c r="B191" s="995">
        <v>153</v>
      </c>
      <c r="C191" s="995">
        <v>146.19999999999999</v>
      </c>
      <c r="D191" s="996" t="s">
        <v>2333</v>
      </c>
    </row>
    <row r="192" spans="1:4" s="994" customFormat="1" ht="11.25" customHeight="1" x14ac:dyDescent="0.2">
      <c r="A192" s="1198"/>
      <c r="B192" s="995">
        <v>22.94</v>
      </c>
      <c r="C192" s="995">
        <v>22.932000000000002</v>
      </c>
      <c r="D192" s="996" t="s">
        <v>1394</v>
      </c>
    </row>
    <row r="193" spans="1:4" s="994" customFormat="1" ht="11.25" customHeight="1" x14ac:dyDescent="0.2">
      <c r="A193" s="1199"/>
      <c r="B193" s="783">
        <v>760.54000000000008</v>
      </c>
      <c r="C193" s="783">
        <v>559.28500000000008</v>
      </c>
      <c r="D193" s="997" t="s">
        <v>11</v>
      </c>
    </row>
    <row r="194" spans="1:4" s="994" customFormat="1" ht="11.25" customHeight="1" x14ac:dyDescent="0.2">
      <c r="A194" s="1198" t="s">
        <v>666</v>
      </c>
      <c r="B194" s="995">
        <v>372.8</v>
      </c>
      <c r="C194" s="995">
        <v>82.268000000000001</v>
      </c>
      <c r="D194" s="996" t="s">
        <v>2339</v>
      </c>
    </row>
    <row r="195" spans="1:4" s="994" customFormat="1" ht="11.25" customHeight="1" x14ac:dyDescent="0.2">
      <c r="A195" s="1198"/>
      <c r="B195" s="995">
        <v>300</v>
      </c>
      <c r="C195" s="995">
        <v>300</v>
      </c>
      <c r="D195" s="996" t="s">
        <v>1915</v>
      </c>
    </row>
    <row r="196" spans="1:4" s="994" customFormat="1" ht="11.25" customHeight="1" x14ac:dyDescent="0.2">
      <c r="A196" s="1198"/>
      <c r="B196" s="995">
        <v>50</v>
      </c>
      <c r="C196" s="995">
        <v>50</v>
      </c>
      <c r="D196" s="996" t="s">
        <v>644</v>
      </c>
    </row>
    <row r="197" spans="1:4" s="994" customFormat="1" ht="11.25" customHeight="1" x14ac:dyDescent="0.2">
      <c r="A197" s="1198"/>
      <c r="B197" s="995">
        <v>722.8</v>
      </c>
      <c r="C197" s="995">
        <v>432.26800000000003</v>
      </c>
      <c r="D197" s="996" t="s">
        <v>11</v>
      </c>
    </row>
    <row r="198" spans="1:4" s="994" customFormat="1" ht="11.25" customHeight="1" x14ac:dyDescent="0.2">
      <c r="A198" s="1197" t="s">
        <v>526</v>
      </c>
      <c r="B198" s="992">
        <v>56.2</v>
      </c>
      <c r="C198" s="992">
        <v>0</v>
      </c>
      <c r="D198" s="993" t="s">
        <v>1887</v>
      </c>
    </row>
    <row r="199" spans="1:4" s="994" customFormat="1" ht="11.25" customHeight="1" x14ac:dyDescent="0.2">
      <c r="A199" s="1198"/>
      <c r="B199" s="995">
        <v>50</v>
      </c>
      <c r="C199" s="995">
        <v>50</v>
      </c>
      <c r="D199" s="996" t="s">
        <v>512</v>
      </c>
    </row>
    <row r="200" spans="1:4" s="994" customFormat="1" ht="11.25" customHeight="1" x14ac:dyDescent="0.2">
      <c r="A200" s="1199"/>
      <c r="B200" s="783">
        <v>106.2</v>
      </c>
      <c r="C200" s="783">
        <v>50</v>
      </c>
      <c r="D200" s="997" t="s">
        <v>11</v>
      </c>
    </row>
    <row r="201" spans="1:4" s="994" customFormat="1" ht="11.25" customHeight="1" x14ac:dyDescent="0.2">
      <c r="A201" s="1198" t="s">
        <v>3551</v>
      </c>
      <c r="B201" s="995">
        <v>691.2</v>
      </c>
      <c r="C201" s="995">
        <v>0</v>
      </c>
      <c r="D201" s="996" t="s">
        <v>2339</v>
      </c>
    </row>
    <row r="202" spans="1:4" s="994" customFormat="1" ht="11.25" customHeight="1" x14ac:dyDescent="0.2">
      <c r="A202" s="1198"/>
      <c r="B202" s="995">
        <v>691.2</v>
      </c>
      <c r="C202" s="995">
        <v>0</v>
      </c>
      <c r="D202" s="996" t="s">
        <v>11</v>
      </c>
    </row>
    <row r="203" spans="1:4" s="994" customFormat="1" ht="21" x14ac:dyDescent="0.2">
      <c r="A203" s="1197" t="s">
        <v>527</v>
      </c>
      <c r="B203" s="992">
        <v>70</v>
      </c>
      <c r="C203" s="992">
        <v>70</v>
      </c>
      <c r="D203" s="993" t="s">
        <v>2013</v>
      </c>
    </row>
    <row r="204" spans="1:4" s="994" customFormat="1" ht="11.25" customHeight="1" x14ac:dyDescent="0.2">
      <c r="A204" s="1198"/>
      <c r="B204" s="995">
        <v>2300</v>
      </c>
      <c r="C204" s="995">
        <v>2300</v>
      </c>
      <c r="D204" s="996" t="s">
        <v>512</v>
      </c>
    </row>
    <row r="205" spans="1:4" s="994" customFormat="1" ht="11.25" customHeight="1" x14ac:dyDescent="0.2">
      <c r="A205" s="1199"/>
      <c r="B205" s="783">
        <v>2370</v>
      </c>
      <c r="C205" s="783">
        <v>2370</v>
      </c>
      <c r="D205" s="997" t="s">
        <v>11</v>
      </c>
    </row>
    <row r="206" spans="1:4" s="994" customFormat="1" ht="11.25" customHeight="1" x14ac:dyDescent="0.2">
      <c r="A206" s="1198" t="s">
        <v>528</v>
      </c>
      <c r="B206" s="995">
        <v>300</v>
      </c>
      <c r="C206" s="995">
        <v>300</v>
      </c>
      <c r="D206" s="996" t="s">
        <v>1883</v>
      </c>
    </row>
    <row r="207" spans="1:4" s="994" customFormat="1" ht="11.25" customHeight="1" x14ac:dyDescent="0.2">
      <c r="A207" s="1198"/>
      <c r="B207" s="995">
        <v>200</v>
      </c>
      <c r="C207" s="995">
        <v>200</v>
      </c>
      <c r="D207" s="996" t="s">
        <v>755</v>
      </c>
    </row>
    <row r="208" spans="1:4" s="994" customFormat="1" ht="11.25" customHeight="1" x14ac:dyDescent="0.2">
      <c r="A208" s="1198"/>
      <c r="B208" s="995">
        <v>219.41000000000003</v>
      </c>
      <c r="C208" s="995">
        <v>219.39204000000001</v>
      </c>
      <c r="D208" s="996" t="s">
        <v>1394</v>
      </c>
    </row>
    <row r="209" spans="1:4" s="994" customFormat="1" ht="11.25" customHeight="1" x14ac:dyDescent="0.2">
      <c r="A209" s="1198"/>
      <c r="B209" s="995">
        <v>100</v>
      </c>
      <c r="C209" s="995">
        <v>100</v>
      </c>
      <c r="D209" s="996" t="s">
        <v>512</v>
      </c>
    </row>
    <row r="210" spans="1:4" s="994" customFormat="1" ht="11.25" customHeight="1" x14ac:dyDescent="0.2">
      <c r="A210" s="1198"/>
      <c r="B210" s="995">
        <v>200</v>
      </c>
      <c r="C210" s="995">
        <v>200</v>
      </c>
      <c r="D210" s="996" t="s">
        <v>644</v>
      </c>
    </row>
    <row r="211" spans="1:4" s="994" customFormat="1" ht="11.25" customHeight="1" x14ac:dyDescent="0.2">
      <c r="A211" s="1198"/>
      <c r="B211" s="995">
        <v>1019.4100000000001</v>
      </c>
      <c r="C211" s="995">
        <v>1019.39204</v>
      </c>
      <c r="D211" s="996" t="s">
        <v>11</v>
      </c>
    </row>
    <row r="212" spans="1:4" s="994" customFormat="1" ht="11.25" customHeight="1" x14ac:dyDescent="0.2">
      <c r="A212" s="1197" t="s">
        <v>3552</v>
      </c>
      <c r="B212" s="992">
        <v>123</v>
      </c>
      <c r="C212" s="992">
        <v>123</v>
      </c>
      <c r="D212" s="993" t="s">
        <v>1574</v>
      </c>
    </row>
    <row r="213" spans="1:4" s="994" customFormat="1" ht="11.25" customHeight="1" x14ac:dyDescent="0.2">
      <c r="A213" s="1198"/>
      <c r="B213" s="995">
        <v>128</v>
      </c>
      <c r="C213" s="995">
        <v>128</v>
      </c>
      <c r="D213" s="996" t="s">
        <v>1915</v>
      </c>
    </row>
    <row r="214" spans="1:4" s="994" customFormat="1" ht="11.25" customHeight="1" x14ac:dyDescent="0.2">
      <c r="A214" s="1199"/>
      <c r="B214" s="783">
        <v>251</v>
      </c>
      <c r="C214" s="783">
        <v>251</v>
      </c>
      <c r="D214" s="997" t="s">
        <v>11</v>
      </c>
    </row>
    <row r="215" spans="1:4" s="994" customFormat="1" ht="11.25" customHeight="1" x14ac:dyDescent="0.2">
      <c r="A215" s="1198" t="s">
        <v>529</v>
      </c>
      <c r="B215" s="995">
        <v>120</v>
      </c>
      <c r="C215" s="995">
        <v>120</v>
      </c>
      <c r="D215" s="996" t="s">
        <v>1879</v>
      </c>
    </row>
    <row r="216" spans="1:4" s="994" customFormat="1" ht="11.25" customHeight="1" x14ac:dyDescent="0.2">
      <c r="A216" s="1198"/>
      <c r="B216" s="995">
        <v>500</v>
      </c>
      <c r="C216" s="995">
        <v>500</v>
      </c>
      <c r="D216" s="996" t="s">
        <v>1835</v>
      </c>
    </row>
    <row r="217" spans="1:4" s="994" customFormat="1" ht="11.25" customHeight="1" x14ac:dyDescent="0.2">
      <c r="A217" s="1198"/>
      <c r="B217" s="995">
        <v>50</v>
      </c>
      <c r="C217" s="995">
        <v>50</v>
      </c>
      <c r="D217" s="996" t="s">
        <v>512</v>
      </c>
    </row>
    <row r="218" spans="1:4" s="994" customFormat="1" ht="11.25" customHeight="1" x14ac:dyDescent="0.2">
      <c r="A218" s="1198"/>
      <c r="B218" s="995">
        <v>670</v>
      </c>
      <c r="C218" s="995">
        <v>670</v>
      </c>
      <c r="D218" s="996" t="s">
        <v>11</v>
      </c>
    </row>
    <row r="219" spans="1:4" s="994" customFormat="1" ht="21" x14ac:dyDescent="0.2">
      <c r="A219" s="1197" t="s">
        <v>477</v>
      </c>
      <c r="B219" s="992">
        <v>70</v>
      </c>
      <c r="C219" s="992">
        <v>65.680999999999997</v>
      </c>
      <c r="D219" s="993" t="s">
        <v>2013</v>
      </c>
    </row>
    <row r="220" spans="1:4" s="994" customFormat="1" ht="11.25" customHeight="1" x14ac:dyDescent="0.2">
      <c r="A220" s="1198"/>
      <c r="B220" s="995">
        <v>92</v>
      </c>
      <c r="C220" s="995">
        <v>92</v>
      </c>
      <c r="D220" s="996" t="s">
        <v>1879</v>
      </c>
    </row>
    <row r="221" spans="1:4" s="994" customFormat="1" ht="21" x14ac:dyDescent="0.2">
      <c r="A221" s="1198"/>
      <c r="B221" s="995">
        <v>148</v>
      </c>
      <c r="C221" s="995">
        <v>148</v>
      </c>
      <c r="D221" s="996" t="s">
        <v>1913</v>
      </c>
    </row>
    <row r="222" spans="1:4" s="994" customFormat="1" ht="11.25" customHeight="1" x14ac:dyDescent="0.2">
      <c r="A222" s="1198"/>
      <c r="B222" s="995">
        <v>816</v>
      </c>
      <c r="C222" s="995">
        <v>816</v>
      </c>
      <c r="D222" s="996" t="s">
        <v>1915</v>
      </c>
    </row>
    <row r="223" spans="1:4" s="994" customFormat="1" ht="11.25" customHeight="1" x14ac:dyDescent="0.2">
      <c r="A223" s="1198"/>
      <c r="B223" s="995">
        <v>347.2</v>
      </c>
      <c r="C223" s="995">
        <v>347.2</v>
      </c>
      <c r="D223" s="996" t="s">
        <v>1830</v>
      </c>
    </row>
    <row r="224" spans="1:4" s="994" customFormat="1" ht="11.25" customHeight="1" x14ac:dyDescent="0.2">
      <c r="A224" s="1198"/>
      <c r="B224" s="995">
        <v>46</v>
      </c>
      <c r="C224" s="995">
        <v>26.033000000000001</v>
      </c>
      <c r="D224" s="996" t="s">
        <v>1908</v>
      </c>
    </row>
    <row r="225" spans="1:4" s="994" customFormat="1" ht="11.25" customHeight="1" x14ac:dyDescent="0.2">
      <c r="A225" s="1198"/>
      <c r="B225" s="995">
        <v>340.79999999999995</v>
      </c>
      <c r="C225" s="995">
        <v>340.79999999999995</v>
      </c>
      <c r="D225" s="996" t="s">
        <v>1911</v>
      </c>
    </row>
    <row r="226" spans="1:4" s="994" customFormat="1" ht="11.25" customHeight="1" x14ac:dyDescent="0.2">
      <c r="A226" s="1198"/>
      <c r="B226" s="995">
        <v>60</v>
      </c>
      <c r="C226" s="995">
        <v>56.361499999999999</v>
      </c>
      <c r="D226" s="996" t="s">
        <v>2333</v>
      </c>
    </row>
    <row r="227" spans="1:4" s="994" customFormat="1" ht="11.25" customHeight="1" x14ac:dyDescent="0.2">
      <c r="A227" s="1198"/>
      <c r="B227" s="995">
        <v>13000</v>
      </c>
      <c r="C227" s="995">
        <v>0</v>
      </c>
      <c r="D227" s="996" t="s">
        <v>473</v>
      </c>
    </row>
    <row r="228" spans="1:4" s="994" customFormat="1" ht="11.25" customHeight="1" x14ac:dyDescent="0.2">
      <c r="A228" s="1198"/>
      <c r="B228" s="995">
        <v>139.54</v>
      </c>
      <c r="C228" s="995">
        <v>0</v>
      </c>
      <c r="D228" s="996" t="s">
        <v>1368</v>
      </c>
    </row>
    <row r="229" spans="1:4" s="994" customFormat="1" ht="11.25" customHeight="1" x14ac:dyDescent="0.2">
      <c r="A229" s="1198"/>
      <c r="B229" s="995">
        <v>400</v>
      </c>
      <c r="C229" s="995">
        <v>400</v>
      </c>
      <c r="D229" s="996" t="s">
        <v>1346</v>
      </c>
    </row>
    <row r="230" spans="1:4" s="994" customFormat="1" ht="11.25" customHeight="1" x14ac:dyDescent="0.2">
      <c r="A230" s="1198"/>
      <c r="B230" s="995">
        <v>100.08999999999999</v>
      </c>
      <c r="C230" s="995">
        <v>100.07424</v>
      </c>
      <c r="D230" s="996" t="s">
        <v>1394</v>
      </c>
    </row>
    <row r="231" spans="1:4" s="994" customFormat="1" ht="11.25" customHeight="1" x14ac:dyDescent="0.2">
      <c r="A231" s="1198"/>
      <c r="B231" s="995">
        <v>50</v>
      </c>
      <c r="C231" s="995">
        <v>50</v>
      </c>
      <c r="D231" s="996" t="s">
        <v>512</v>
      </c>
    </row>
    <row r="232" spans="1:4" s="994" customFormat="1" ht="11.25" customHeight="1" x14ac:dyDescent="0.2">
      <c r="A232" s="1198"/>
      <c r="B232" s="995">
        <v>432</v>
      </c>
      <c r="C232" s="995">
        <v>432</v>
      </c>
      <c r="D232" s="996" t="s">
        <v>1733</v>
      </c>
    </row>
    <row r="233" spans="1:4" s="994" customFormat="1" ht="11.25" customHeight="1" x14ac:dyDescent="0.2">
      <c r="A233" s="1199"/>
      <c r="B233" s="783">
        <v>16041.630000000001</v>
      </c>
      <c r="C233" s="783">
        <v>2874.1497399999998</v>
      </c>
      <c r="D233" s="997" t="s">
        <v>11</v>
      </c>
    </row>
    <row r="234" spans="1:4" s="994" customFormat="1" ht="11.25" customHeight="1" x14ac:dyDescent="0.2">
      <c r="A234" s="1198" t="s">
        <v>530</v>
      </c>
      <c r="B234" s="995">
        <v>229.6</v>
      </c>
      <c r="C234" s="995">
        <v>0</v>
      </c>
      <c r="D234" s="996" t="s">
        <v>2337</v>
      </c>
    </row>
    <row r="235" spans="1:4" s="994" customFormat="1" ht="11.25" customHeight="1" x14ac:dyDescent="0.2">
      <c r="A235" s="1198"/>
      <c r="B235" s="995">
        <v>80</v>
      </c>
      <c r="C235" s="995">
        <v>80</v>
      </c>
      <c r="D235" s="996" t="s">
        <v>2014</v>
      </c>
    </row>
    <row r="236" spans="1:4" s="994" customFormat="1" ht="21" x14ac:dyDescent="0.2">
      <c r="A236" s="1198"/>
      <c r="B236" s="995">
        <v>70</v>
      </c>
      <c r="C236" s="995">
        <v>70</v>
      </c>
      <c r="D236" s="996" t="s">
        <v>2013</v>
      </c>
    </row>
    <row r="237" spans="1:4" s="994" customFormat="1" ht="11.25" customHeight="1" x14ac:dyDescent="0.2">
      <c r="A237" s="1198"/>
      <c r="B237" s="995">
        <v>119.3</v>
      </c>
      <c r="C237" s="995">
        <v>119.3</v>
      </c>
      <c r="D237" s="996" t="s">
        <v>2016</v>
      </c>
    </row>
    <row r="238" spans="1:4" s="994" customFormat="1" ht="11.25" customHeight="1" x14ac:dyDescent="0.2">
      <c r="A238" s="1198"/>
      <c r="B238" s="995">
        <v>99</v>
      </c>
      <c r="C238" s="995">
        <v>99</v>
      </c>
      <c r="D238" s="996" t="s">
        <v>1915</v>
      </c>
    </row>
    <row r="239" spans="1:4" s="994" customFormat="1" ht="11.25" customHeight="1" x14ac:dyDescent="0.2">
      <c r="A239" s="1198"/>
      <c r="B239" s="995">
        <v>80</v>
      </c>
      <c r="C239" s="995">
        <v>80</v>
      </c>
      <c r="D239" s="996" t="s">
        <v>1908</v>
      </c>
    </row>
    <row r="240" spans="1:4" s="994" customFormat="1" ht="11.25" customHeight="1" x14ac:dyDescent="0.2">
      <c r="A240" s="1198"/>
      <c r="B240" s="995">
        <v>50</v>
      </c>
      <c r="C240" s="995">
        <v>50</v>
      </c>
      <c r="D240" s="996" t="s">
        <v>512</v>
      </c>
    </row>
    <row r="241" spans="1:4" s="994" customFormat="1" ht="11.25" customHeight="1" x14ac:dyDescent="0.2">
      <c r="A241" s="1198"/>
      <c r="B241" s="995">
        <v>220</v>
      </c>
      <c r="C241" s="995">
        <v>220</v>
      </c>
      <c r="D241" s="996" t="s">
        <v>1733</v>
      </c>
    </row>
    <row r="242" spans="1:4" s="994" customFormat="1" ht="11.25" customHeight="1" x14ac:dyDescent="0.2">
      <c r="A242" s="1198"/>
      <c r="B242" s="995">
        <v>947.90000000000009</v>
      </c>
      <c r="C242" s="995">
        <v>718.3</v>
      </c>
      <c r="D242" s="996" t="s">
        <v>11</v>
      </c>
    </row>
    <row r="243" spans="1:4" s="994" customFormat="1" ht="11.25" customHeight="1" x14ac:dyDescent="0.2">
      <c r="A243" s="1197" t="s">
        <v>531</v>
      </c>
      <c r="B243" s="992">
        <v>125.6</v>
      </c>
      <c r="C243" s="992">
        <v>98.468000000000004</v>
      </c>
      <c r="D243" s="993" t="s">
        <v>1887</v>
      </c>
    </row>
    <row r="244" spans="1:4" s="994" customFormat="1" ht="11.25" customHeight="1" x14ac:dyDescent="0.2">
      <c r="A244" s="1198"/>
      <c r="B244" s="995">
        <v>24.6</v>
      </c>
      <c r="C244" s="995">
        <v>21.1</v>
      </c>
      <c r="D244" s="996" t="s">
        <v>2329</v>
      </c>
    </row>
    <row r="245" spans="1:4" s="994" customFormat="1" ht="11.25" customHeight="1" x14ac:dyDescent="0.2">
      <c r="A245" s="1198"/>
      <c r="B245" s="995">
        <v>12086</v>
      </c>
      <c r="C245" s="995">
        <v>12086</v>
      </c>
      <c r="D245" s="996" t="s">
        <v>1915</v>
      </c>
    </row>
    <row r="246" spans="1:4" s="994" customFormat="1" ht="11.25" customHeight="1" x14ac:dyDescent="0.2">
      <c r="A246" s="1198"/>
      <c r="B246" s="995">
        <v>97.5</v>
      </c>
      <c r="C246" s="995">
        <v>0</v>
      </c>
      <c r="D246" s="996" t="s">
        <v>1830</v>
      </c>
    </row>
    <row r="247" spans="1:4" s="994" customFormat="1" ht="11.25" customHeight="1" x14ac:dyDescent="0.2">
      <c r="A247" s="1198"/>
      <c r="B247" s="995">
        <v>110</v>
      </c>
      <c r="C247" s="995">
        <v>71.664670000000001</v>
      </c>
      <c r="D247" s="996" t="s">
        <v>2333</v>
      </c>
    </row>
    <row r="248" spans="1:4" s="994" customFormat="1" ht="11.25" customHeight="1" x14ac:dyDescent="0.2">
      <c r="A248" s="1198"/>
      <c r="B248" s="995">
        <v>100</v>
      </c>
      <c r="C248" s="995">
        <v>100</v>
      </c>
      <c r="D248" s="996" t="s">
        <v>512</v>
      </c>
    </row>
    <row r="249" spans="1:4" s="994" customFormat="1" ht="11.25" customHeight="1" x14ac:dyDescent="0.2">
      <c r="A249" s="1199"/>
      <c r="B249" s="783">
        <v>12543.7</v>
      </c>
      <c r="C249" s="783">
        <v>12377.232669999999</v>
      </c>
      <c r="D249" s="997" t="s">
        <v>11</v>
      </c>
    </row>
    <row r="250" spans="1:4" s="994" customFormat="1" ht="11.25" customHeight="1" x14ac:dyDescent="0.2">
      <c r="A250" s="1198" t="s">
        <v>532</v>
      </c>
      <c r="B250" s="995">
        <v>949.5</v>
      </c>
      <c r="C250" s="995">
        <v>848.279</v>
      </c>
      <c r="D250" s="996" t="s">
        <v>1835</v>
      </c>
    </row>
    <row r="251" spans="1:4" s="994" customFormat="1" ht="11.25" customHeight="1" x14ac:dyDescent="0.2">
      <c r="A251" s="1198"/>
      <c r="B251" s="995">
        <v>37.58</v>
      </c>
      <c r="C251" s="995">
        <v>37.576149999999998</v>
      </c>
      <c r="D251" s="996" t="s">
        <v>1830</v>
      </c>
    </row>
    <row r="252" spans="1:4" s="994" customFormat="1" ht="11.25" customHeight="1" x14ac:dyDescent="0.2">
      <c r="A252" s="1198"/>
      <c r="B252" s="995">
        <v>2300</v>
      </c>
      <c r="C252" s="995">
        <v>50</v>
      </c>
      <c r="D252" s="996" t="s">
        <v>512</v>
      </c>
    </row>
    <row r="253" spans="1:4" s="994" customFormat="1" ht="11.25" customHeight="1" x14ac:dyDescent="0.2">
      <c r="A253" s="1198"/>
      <c r="B253" s="995">
        <v>3287.08</v>
      </c>
      <c r="C253" s="995">
        <v>935.85514999999998</v>
      </c>
      <c r="D253" s="996" t="s">
        <v>11</v>
      </c>
    </row>
    <row r="254" spans="1:4" s="994" customFormat="1" ht="11.25" customHeight="1" x14ac:dyDescent="0.2">
      <c r="A254" s="1197" t="s">
        <v>3553</v>
      </c>
      <c r="B254" s="992">
        <v>259.92</v>
      </c>
      <c r="C254" s="992">
        <v>259.92</v>
      </c>
      <c r="D254" s="993" t="s">
        <v>1828</v>
      </c>
    </row>
    <row r="255" spans="1:4" s="994" customFormat="1" ht="11.25" customHeight="1" x14ac:dyDescent="0.2">
      <c r="A255" s="1198"/>
      <c r="B255" s="995">
        <v>58.4</v>
      </c>
      <c r="C255" s="995">
        <v>0</v>
      </c>
      <c r="D255" s="996" t="s">
        <v>1830</v>
      </c>
    </row>
    <row r="256" spans="1:4" s="994" customFormat="1" ht="11.25" customHeight="1" x14ac:dyDescent="0.2">
      <c r="A256" s="1199"/>
      <c r="B256" s="783">
        <v>318.32</v>
      </c>
      <c r="C256" s="783">
        <v>259.92</v>
      </c>
      <c r="D256" s="997" t="s">
        <v>11</v>
      </c>
    </row>
    <row r="257" spans="1:4" s="994" customFormat="1" ht="11.25" customHeight="1" x14ac:dyDescent="0.2">
      <c r="A257" s="1198" t="s">
        <v>3554</v>
      </c>
      <c r="B257" s="995">
        <v>25.9</v>
      </c>
      <c r="C257" s="995">
        <v>25.2</v>
      </c>
      <c r="D257" s="996" t="s">
        <v>2329</v>
      </c>
    </row>
    <row r="258" spans="1:4" s="994" customFormat="1" ht="11.25" customHeight="1" x14ac:dyDescent="0.2">
      <c r="A258" s="1198"/>
      <c r="B258" s="995">
        <v>40.72</v>
      </c>
      <c r="C258" s="995">
        <v>40.71228</v>
      </c>
      <c r="D258" s="996" t="s">
        <v>1394</v>
      </c>
    </row>
    <row r="259" spans="1:4" s="994" customFormat="1" ht="11.25" customHeight="1" x14ac:dyDescent="0.2">
      <c r="A259" s="1198"/>
      <c r="B259" s="995">
        <v>66.62</v>
      </c>
      <c r="C259" s="995">
        <v>65.912279999999996</v>
      </c>
      <c r="D259" s="996" t="s">
        <v>11</v>
      </c>
    </row>
    <row r="260" spans="1:4" s="994" customFormat="1" ht="11.25" customHeight="1" x14ac:dyDescent="0.2">
      <c r="A260" s="1197" t="s">
        <v>533</v>
      </c>
      <c r="B260" s="992">
        <v>700</v>
      </c>
      <c r="C260" s="992">
        <v>440</v>
      </c>
      <c r="D260" s="993" t="s">
        <v>2339</v>
      </c>
    </row>
    <row r="261" spans="1:4" s="994" customFormat="1" ht="11.25" customHeight="1" x14ac:dyDescent="0.2">
      <c r="A261" s="1198"/>
      <c r="B261" s="995">
        <v>1250</v>
      </c>
      <c r="C261" s="995">
        <v>0</v>
      </c>
      <c r="D261" s="996" t="s">
        <v>512</v>
      </c>
    </row>
    <row r="262" spans="1:4" s="994" customFormat="1" ht="11.25" customHeight="1" x14ac:dyDescent="0.2">
      <c r="A262" s="1199"/>
      <c r="B262" s="783">
        <v>1950</v>
      </c>
      <c r="C262" s="783">
        <v>440</v>
      </c>
      <c r="D262" s="997" t="s">
        <v>11</v>
      </c>
    </row>
    <row r="263" spans="1:4" s="994" customFormat="1" ht="11.25" customHeight="1" x14ac:dyDescent="0.2">
      <c r="A263" s="1198" t="s">
        <v>3555</v>
      </c>
      <c r="B263" s="995">
        <v>157.44</v>
      </c>
      <c r="C263" s="995">
        <v>157.44</v>
      </c>
      <c r="D263" s="996" t="s">
        <v>1828</v>
      </c>
    </row>
    <row r="264" spans="1:4" s="994" customFormat="1" ht="11.25" customHeight="1" x14ac:dyDescent="0.2">
      <c r="A264" s="1198"/>
      <c r="B264" s="995">
        <v>303.02</v>
      </c>
      <c r="C264" s="995">
        <v>252</v>
      </c>
      <c r="D264" s="996" t="s">
        <v>1830</v>
      </c>
    </row>
    <row r="265" spans="1:4" s="994" customFormat="1" ht="11.25" customHeight="1" x14ac:dyDescent="0.2">
      <c r="A265" s="1198"/>
      <c r="B265" s="995">
        <v>460.46</v>
      </c>
      <c r="C265" s="995">
        <v>409.44</v>
      </c>
      <c r="D265" s="996" t="s">
        <v>11</v>
      </c>
    </row>
    <row r="266" spans="1:4" s="994" customFormat="1" ht="11.25" customHeight="1" x14ac:dyDescent="0.2">
      <c r="A266" s="1197" t="s">
        <v>3556</v>
      </c>
      <c r="B266" s="992">
        <v>193.2</v>
      </c>
      <c r="C266" s="992">
        <v>174.12</v>
      </c>
      <c r="D266" s="993" t="s">
        <v>1828</v>
      </c>
    </row>
    <row r="267" spans="1:4" s="994" customFormat="1" ht="11.25" customHeight="1" x14ac:dyDescent="0.2">
      <c r="A267" s="1198"/>
      <c r="B267" s="995">
        <v>130.54</v>
      </c>
      <c r="C267" s="995">
        <v>0</v>
      </c>
      <c r="D267" s="996" t="s">
        <v>1394</v>
      </c>
    </row>
    <row r="268" spans="1:4" s="994" customFormat="1" ht="11.25" customHeight="1" x14ac:dyDescent="0.2">
      <c r="A268" s="1199"/>
      <c r="B268" s="783">
        <v>323.74</v>
      </c>
      <c r="C268" s="783">
        <v>174.12</v>
      </c>
      <c r="D268" s="997" t="s">
        <v>11</v>
      </c>
    </row>
    <row r="269" spans="1:4" s="994" customFormat="1" ht="11.25" customHeight="1" x14ac:dyDescent="0.2">
      <c r="A269" s="1198" t="s">
        <v>3557</v>
      </c>
      <c r="B269" s="995">
        <v>124.3</v>
      </c>
      <c r="C269" s="995">
        <v>91.194000000000003</v>
      </c>
      <c r="D269" s="996" t="s">
        <v>1881</v>
      </c>
    </row>
    <row r="270" spans="1:4" s="994" customFormat="1" ht="11.25" customHeight="1" x14ac:dyDescent="0.2">
      <c r="A270" s="1198"/>
      <c r="B270" s="995">
        <v>72.760000000000005</v>
      </c>
      <c r="C270" s="995">
        <v>0</v>
      </c>
      <c r="D270" s="996" t="s">
        <v>1830</v>
      </c>
    </row>
    <row r="271" spans="1:4" s="994" customFormat="1" ht="11.25" customHeight="1" x14ac:dyDescent="0.2">
      <c r="A271" s="1198"/>
      <c r="B271" s="995">
        <v>197.06</v>
      </c>
      <c r="C271" s="995">
        <v>91.194000000000003</v>
      </c>
      <c r="D271" s="996" t="s">
        <v>11</v>
      </c>
    </row>
    <row r="272" spans="1:4" s="994" customFormat="1" ht="11.25" customHeight="1" x14ac:dyDescent="0.2">
      <c r="A272" s="1197" t="s">
        <v>3558</v>
      </c>
      <c r="B272" s="992">
        <v>123.4</v>
      </c>
      <c r="C272" s="992">
        <v>120.756</v>
      </c>
      <c r="D272" s="993" t="s">
        <v>2333</v>
      </c>
    </row>
    <row r="273" spans="1:4" s="994" customFormat="1" ht="11.25" customHeight="1" x14ac:dyDescent="0.2">
      <c r="A273" s="1199"/>
      <c r="B273" s="783">
        <v>123.4</v>
      </c>
      <c r="C273" s="783">
        <v>120.756</v>
      </c>
      <c r="D273" s="997" t="s">
        <v>11</v>
      </c>
    </row>
    <row r="274" spans="1:4" s="994" customFormat="1" ht="11.25" customHeight="1" x14ac:dyDescent="0.2">
      <c r="A274" s="1198" t="s">
        <v>534</v>
      </c>
      <c r="B274" s="995">
        <v>225</v>
      </c>
      <c r="C274" s="995">
        <v>0</v>
      </c>
      <c r="D274" s="996" t="s">
        <v>512</v>
      </c>
    </row>
    <row r="275" spans="1:4" s="994" customFormat="1" ht="11.25" customHeight="1" x14ac:dyDescent="0.2">
      <c r="A275" s="1198"/>
      <c r="B275" s="995">
        <v>225</v>
      </c>
      <c r="C275" s="995">
        <v>0</v>
      </c>
      <c r="D275" s="996" t="s">
        <v>11</v>
      </c>
    </row>
    <row r="276" spans="1:4" s="994" customFormat="1" ht="11.25" customHeight="1" x14ac:dyDescent="0.2">
      <c r="A276" s="1197" t="s">
        <v>3559</v>
      </c>
      <c r="B276" s="992">
        <v>100</v>
      </c>
      <c r="C276" s="992">
        <v>100</v>
      </c>
      <c r="D276" s="993" t="s">
        <v>1830</v>
      </c>
    </row>
    <row r="277" spans="1:4" s="994" customFormat="1" ht="11.25" customHeight="1" x14ac:dyDescent="0.2">
      <c r="A277" s="1199"/>
      <c r="B277" s="783">
        <v>100</v>
      </c>
      <c r="C277" s="783">
        <v>100</v>
      </c>
      <c r="D277" s="997" t="s">
        <v>11</v>
      </c>
    </row>
    <row r="278" spans="1:4" s="994" customFormat="1" ht="11.25" customHeight="1" x14ac:dyDescent="0.2">
      <c r="A278" s="1198" t="s">
        <v>3560</v>
      </c>
      <c r="B278" s="995">
        <v>168</v>
      </c>
      <c r="C278" s="995">
        <v>168</v>
      </c>
      <c r="D278" s="996" t="s">
        <v>2335</v>
      </c>
    </row>
    <row r="279" spans="1:4" s="994" customFormat="1" ht="11.25" customHeight="1" x14ac:dyDescent="0.2">
      <c r="A279" s="1198"/>
      <c r="B279" s="995">
        <v>456.5</v>
      </c>
      <c r="C279" s="995">
        <v>325.2912</v>
      </c>
      <c r="D279" s="996" t="s">
        <v>1835</v>
      </c>
    </row>
    <row r="280" spans="1:4" s="994" customFormat="1" ht="11.25" customHeight="1" x14ac:dyDescent="0.2">
      <c r="A280" s="1198"/>
      <c r="B280" s="995">
        <v>624.5</v>
      </c>
      <c r="C280" s="995">
        <v>493.2912</v>
      </c>
      <c r="D280" s="996" t="s">
        <v>11</v>
      </c>
    </row>
    <row r="281" spans="1:4" s="994" customFormat="1" ht="11.25" customHeight="1" x14ac:dyDescent="0.2">
      <c r="A281" s="1197" t="s">
        <v>535</v>
      </c>
      <c r="B281" s="992">
        <v>1060.24</v>
      </c>
      <c r="C281" s="992">
        <v>1060.24</v>
      </c>
      <c r="D281" s="993" t="s">
        <v>1887</v>
      </c>
    </row>
    <row r="282" spans="1:4" s="994" customFormat="1" ht="11.25" customHeight="1" x14ac:dyDescent="0.2">
      <c r="A282" s="1198"/>
      <c r="B282" s="995">
        <v>1250</v>
      </c>
      <c r="C282" s="995">
        <v>0</v>
      </c>
      <c r="D282" s="996" t="s">
        <v>512</v>
      </c>
    </row>
    <row r="283" spans="1:4" s="994" customFormat="1" ht="11.25" customHeight="1" x14ac:dyDescent="0.2">
      <c r="A283" s="1199"/>
      <c r="B283" s="783">
        <v>2310.2399999999998</v>
      </c>
      <c r="C283" s="783">
        <v>1060.24</v>
      </c>
      <c r="D283" s="997" t="s">
        <v>11</v>
      </c>
    </row>
    <row r="284" spans="1:4" s="994" customFormat="1" ht="11.25" customHeight="1" x14ac:dyDescent="0.2">
      <c r="A284" s="1198" t="s">
        <v>3561</v>
      </c>
      <c r="B284" s="995">
        <v>80</v>
      </c>
      <c r="C284" s="995">
        <v>80</v>
      </c>
      <c r="D284" s="996" t="s">
        <v>1828</v>
      </c>
    </row>
    <row r="285" spans="1:4" s="994" customFormat="1" ht="11.25" customHeight="1" x14ac:dyDescent="0.2">
      <c r="A285" s="1198"/>
      <c r="B285" s="995">
        <v>400.8</v>
      </c>
      <c r="C285" s="995">
        <v>400.8</v>
      </c>
      <c r="D285" s="996" t="s">
        <v>1839</v>
      </c>
    </row>
    <row r="286" spans="1:4" s="994" customFormat="1" ht="11.25" customHeight="1" x14ac:dyDescent="0.2">
      <c r="A286" s="1198"/>
      <c r="B286" s="995">
        <v>480.8</v>
      </c>
      <c r="C286" s="995">
        <v>480.8</v>
      </c>
      <c r="D286" s="996" t="s">
        <v>11</v>
      </c>
    </row>
    <row r="287" spans="1:4" s="994" customFormat="1" ht="11.25" customHeight="1" x14ac:dyDescent="0.2">
      <c r="A287" s="1197" t="s">
        <v>536</v>
      </c>
      <c r="B287" s="992">
        <v>199.5</v>
      </c>
      <c r="C287" s="992">
        <v>83.572999999999993</v>
      </c>
      <c r="D287" s="993" t="s">
        <v>1840</v>
      </c>
    </row>
    <row r="288" spans="1:4" s="994" customFormat="1" ht="11.25" customHeight="1" x14ac:dyDescent="0.2">
      <c r="A288" s="1198"/>
      <c r="B288" s="995">
        <v>96</v>
      </c>
      <c r="C288" s="995">
        <v>72.343999999999994</v>
      </c>
      <c r="D288" s="996" t="s">
        <v>1908</v>
      </c>
    </row>
    <row r="289" spans="1:4" s="994" customFormat="1" ht="11.25" customHeight="1" x14ac:dyDescent="0.2">
      <c r="A289" s="1198"/>
      <c r="B289" s="995">
        <v>50</v>
      </c>
      <c r="C289" s="995">
        <v>50</v>
      </c>
      <c r="D289" s="996" t="s">
        <v>512</v>
      </c>
    </row>
    <row r="290" spans="1:4" s="994" customFormat="1" ht="11.25" customHeight="1" x14ac:dyDescent="0.2">
      <c r="A290" s="1199"/>
      <c r="B290" s="783">
        <v>345.5</v>
      </c>
      <c r="C290" s="783">
        <v>205.91699999999997</v>
      </c>
      <c r="D290" s="997" t="s">
        <v>11</v>
      </c>
    </row>
    <row r="291" spans="1:4" s="994" customFormat="1" ht="11.25" customHeight="1" x14ac:dyDescent="0.2">
      <c r="A291" s="1198" t="s">
        <v>3562</v>
      </c>
      <c r="B291" s="995">
        <v>205.2</v>
      </c>
      <c r="C291" s="995">
        <v>205.2</v>
      </c>
      <c r="D291" s="996" t="s">
        <v>1887</v>
      </c>
    </row>
    <row r="292" spans="1:4" s="994" customFormat="1" ht="11.25" customHeight="1" x14ac:dyDescent="0.2">
      <c r="A292" s="1198"/>
      <c r="B292" s="995">
        <v>205.2</v>
      </c>
      <c r="C292" s="995">
        <v>205.2</v>
      </c>
      <c r="D292" s="996" t="s">
        <v>11</v>
      </c>
    </row>
    <row r="293" spans="1:4" s="994" customFormat="1" ht="11.25" customHeight="1" x14ac:dyDescent="0.2">
      <c r="A293" s="1197" t="s">
        <v>3563</v>
      </c>
      <c r="B293" s="992">
        <v>314.70999999999998</v>
      </c>
      <c r="C293" s="992">
        <v>314.70602000000002</v>
      </c>
      <c r="D293" s="993" t="s">
        <v>1835</v>
      </c>
    </row>
    <row r="294" spans="1:4" s="994" customFormat="1" ht="11.25" customHeight="1" x14ac:dyDescent="0.2">
      <c r="A294" s="1199"/>
      <c r="B294" s="783">
        <v>314.70999999999998</v>
      </c>
      <c r="C294" s="783">
        <v>314.70602000000002</v>
      </c>
      <c r="D294" s="997" t="s">
        <v>11</v>
      </c>
    </row>
    <row r="295" spans="1:4" s="994" customFormat="1" ht="11.25" customHeight="1" x14ac:dyDescent="0.2">
      <c r="A295" s="1198" t="s">
        <v>3564</v>
      </c>
      <c r="B295" s="995">
        <v>3033</v>
      </c>
      <c r="C295" s="995">
        <v>2998.0540000000001</v>
      </c>
      <c r="D295" s="996" t="s">
        <v>2327</v>
      </c>
    </row>
    <row r="296" spans="1:4" s="994" customFormat="1" ht="11.25" customHeight="1" x14ac:dyDescent="0.2">
      <c r="A296" s="1198"/>
      <c r="B296" s="995">
        <v>3033</v>
      </c>
      <c r="C296" s="995">
        <v>2998.0540000000001</v>
      </c>
      <c r="D296" s="996" t="s">
        <v>11</v>
      </c>
    </row>
    <row r="297" spans="1:4" s="994" customFormat="1" ht="11.25" customHeight="1" x14ac:dyDescent="0.2">
      <c r="A297" s="1197" t="s">
        <v>537</v>
      </c>
      <c r="B297" s="992">
        <v>32</v>
      </c>
      <c r="C297" s="992">
        <v>32</v>
      </c>
      <c r="D297" s="993" t="s">
        <v>2333</v>
      </c>
    </row>
    <row r="298" spans="1:4" s="994" customFormat="1" ht="11.25" customHeight="1" x14ac:dyDescent="0.2">
      <c r="A298" s="1198"/>
      <c r="B298" s="995">
        <v>675</v>
      </c>
      <c r="C298" s="995">
        <v>675</v>
      </c>
      <c r="D298" s="996" t="s">
        <v>512</v>
      </c>
    </row>
    <row r="299" spans="1:4" s="994" customFormat="1" ht="11.25" customHeight="1" x14ac:dyDescent="0.2">
      <c r="A299" s="1199"/>
      <c r="B299" s="783">
        <v>707</v>
      </c>
      <c r="C299" s="783">
        <v>707</v>
      </c>
      <c r="D299" s="997" t="s">
        <v>11</v>
      </c>
    </row>
    <row r="300" spans="1:4" s="994" customFormat="1" ht="11.25" customHeight="1" x14ac:dyDescent="0.2">
      <c r="A300" s="1198" t="s">
        <v>3565</v>
      </c>
      <c r="B300" s="995">
        <v>69</v>
      </c>
      <c r="C300" s="995">
        <v>0</v>
      </c>
      <c r="D300" s="996" t="s">
        <v>1830</v>
      </c>
    </row>
    <row r="301" spans="1:4" s="994" customFormat="1" ht="11.25" customHeight="1" x14ac:dyDescent="0.2">
      <c r="A301" s="1198"/>
      <c r="B301" s="995">
        <v>69</v>
      </c>
      <c r="C301" s="995">
        <v>0</v>
      </c>
      <c r="D301" s="996" t="s">
        <v>11</v>
      </c>
    </row>
    <row r="302" spans="1:4" s="994" customFormat="1" ht="11.25" customHeight="1" x14ac:dyDescent="0.2">
      <c r="A302" s="1197" t="s">
        <v>538</v>
      </c>
      <c r="B302" s="992">
        <v>80</v>
      </c>
      <c r="C302" s="992">
        <v>80</v>
      </c>
      <c r="D302" s="993" t="s">
        <v>1828</v>
      </c>
    </row>
    <row r="303" spans="1:4" s="994" customFormat="1" ht="11.25" customHeight="1" x14ac:dyDescent="0.2">
      <c r="A303" s="1198"/>
      <c r="B303" s="995">
        <v>237.18</v>
      </c>
      <c r="C303" s="995">
        <v>237.18100000000001</v>
      </c>
      <c r="D303" s="996" t="s">
        <v>1835</v>
      </c>
    </row>
    <row r="304" spans="1:4" s="994" customFormat="1" ht="11.25" customHeight="1" x14ac:dyDescent="0.2">
      <c r="A304" s="1198"/>
      <c r="B304" s="995">
        <v>165.8</v>
      </c>
      <c r="C304" s="995">
        <v>0</v>
      </c>
      <c r="D304" s="996" t="s">
        <v>1830</v>
      </c>
    </row>
    <row r="305" spans="1:4" s="994" customFormat="1" ht="11.25" customHeight="1" x14ac:dyDescent="0.2">
      <c r="A305" s="1198"/>
      <c r="B305" s="995">
        <v>2250</v>
      </c>
      <c r="C305" s="995">
        <v>0</v>
      </c>
      <c r="D305" s="996" t="s">
        <v>512</v>
      </c>
    </row>
    <row r="306" spans="1:4" s="994" customFormat="1" ht="11.25" customHeight="1" x14ac:dyDescent="0.2">
      <c r="A306" s="1199"/>
      <c r="B306" s="783">
        <v>2732.98</v>
      </c>
      <c r="C306" s="783">
        <v>317.18100000000004</v>
      </c>
      <c r="D306" s="997" t="s">
        <v>11</v>
      </c>
    </row>
    <row r="307" spans="1:4" s="994" customFormat="1" ht="11.25" customHeight="1" x14ac:dyDescent="0.2">
      <c r="A307" s="1198" t="s">
        <v>3566</v>
      </c>
      <c r="B307" s="995">
        <v>91</v>
      </c>
      <c r="C307" s="995">
        <v>91</v>
      </c>
      <c r="D307" s="996" t="s">
        <v>1840</v>
      </c>
    </row>
    <row r="308" spans="1:4" s="994" customFormat="1" ht="11.25" customHeight="1" x14ac:dyDescent="0.2">
      <c r="A308" s="1198"/>
      <c r="B308" s="995">
        <v>106.6</v>
      </c>
      <c r="C308" s="995">
        <v>106.6</v>
      </c>
      <c r="D308" s="996" t="s">
        <v>1879</v>
      </c>
    </row>
    <row r="309" spans="1:4" s="994" customFormat="1" ht="11.25" customHeight="1" x14ac:dyDescent="0.2">
      <c r="A309" s="1198"/>
      <c r="B309" s="995">
        <v>802</v>
      </c>
      <c r="C309" s="995">
        <v>802</v>
      </c>
      <c r="D309" s="996" t="s">
        <v>1915</v>
      </c>
    </row>
    <row r="310" spans="1:4" s="994" customFormat="1" ht="11.25" customHeight="1" x14ac:dyDescent="0.2">
      <c r="A310" s="1198"/>
      <c r="B310" s="995">
        <v>161.5</v>
      </c>
      <c r="C310" s="995">
        <v>161.41499999999999</v>
      </c>
      <c r="D310" s="996" t="s">
        <v>2333</v>
      </c>
    </row>
    <row r="311" spans="1:4" s="994" customFormat="1" ht="11.25" customHeight="1" x14ac:dyDescent="0.2">
      <c r="A311" s="1198"/>
      <c r="B311" s="995">
        <v>149</v>
      </c>
      <c r="C311" s="995">
        <v>149</v>
      </c>
      <c r="D311" s="996" t="s">
        <v>1726</v>
      </c>
    </row>
    <row r="312" spans="1:4" s="994" customFormat="1" ht="11.25" customHeight="1" x14ac:dyDescent="0.2">
      <c r="A312" s="1198"/>
      <c r="B312" s="995">
        <v>42.75</v>
      </c>
      <c r="C312" s="995">
        <v>42.737519999999996</v>
      </c>
      <c r="D312" s="996" t="s">
        <v>1394</v>
      </c>
    </row>
    <row r="313" spans="1:4" s="994" customFormat="1" ht="11.25" customHeight="1" x14ac:dyDescent="0.2">
      <c r="A313" s="1198"/>
      <c r="B313" s="995">
        <v>1352.85</v>
      </c>
      <c r="C313" s="995">
        <v>1352.75252</v>
      </c>
      <c r="D313" s="996" t="s">
        <v>11</v>
      </c>
    </row>
    <row r="314" spans="1:4" s="994" customFormat="1" ht="11.25" customHeight="1" x14ac:dyDescent="0.2">
      <c r="A314" s="1197" t="s">
        <v>3567</v>
      </c>
      <c r="B314" s="992">
        <v>43.26</v>
      </c>
      <c r="C314" s="992">
        <v>43.26</v>
      </c>
      <c r="D314" s="993" t="s">
        <v>1828</v>
      </c>
    </row>
    <row r="315" spans="1:4" s="994" customFormat="1" ht="11.25" customHeight="1" x14ac:dyDescent="0.2">
      <c r="A315" s="1199"/>
      <c r="B315" s="783">
        <v>43.26</v>
      </c>
      <c r="C315" s="783">
        <v>43.26</v>
      </c>
      <c r="D315" s="997" t="s">
        <v>11</v>
      </c>
    </row>
    <row r="316" spans="1:4" s="994" customFormat="1" ht="11.25" customHeight="1" x14ac:dyDescent="0.2">
      <c r="A316" s="1198" t="s">
        <v>3568</v>
      </c>
      <c r="B316" s="995">
        <v>200</v>
      </c>
      <c r="C316" s="995">
        <v>200</v>
      </c>
      <c r="D316" s="996" t="s">
        <v>2335</v>
      </c>
    </row>
    <row r="317" spans="1:4" s="994" customFormat="1" ht="11.25" customHeight="1" x14ac:dyDescent="0.2">
      <c r="A317" s="1198"/>
      <c r="B317" s="995">
        <v>200</v>
      </c>
      <c r="C317" s="995">
        <v>200</v>
      </c>
      <c r="D317" s="996" t="s">
        <v>11</v>
      </c>
    </row>
    <row r="318" spans="1:4" s="994" customFormat="1" ht="11.25" customHeight="1" x14ac:dyDescent="0.2">
      <c r="A318" s="1197" t="s">
        <v>3569</v>
      </c>
      <c r="B318" s="992">
        <v>60</v>
      </c>
      <c r="C318" s="992">
        <v>60</v>
      </c>
      <c r="D318" s="993" t="s">
        <v>2014</v>
      </c>
    </row>
    <row r="319" spans="1:4" s="994" customFormat="1" ht="11.25" customHeight="1" x14ac:dyDescent="0.2">
      <c r="A319" s="1198"/>
      <c r="B319" s="995">
        <v>70</v>
      </c>
      <c r="C319" s="995">
        <v>70</v>
      </c>
      <c r="D319" s="996" t="s">
        <v>2341</v>
      </c>
    </row>
    <row r="320" spans="1:4" s="994" customFormat="1" ht="11.25" customHeight="1" x14ac:dyDescent="0.2">
      <c r="A320" s="1199"/>
      <c r="B320" s="783">
        <v>130</v>
      </c>
      <c r="C320" s="783">
        <v>130</v>
      </c>
      <c r="D320" s="997" t="s">
        <v>11</v>
      </c>
    </row>
    <row r="321" spans="1:4" s="994" customFormat="1" ht="11.25" customHeight="1" x14ac:dyDescent="0.2">
      <c r="A321" s="1198" t="s">
        <v>539</v>
      </c>
      <c r="B321" s="995">
        <v>2400</v>
      </c>
      <c r="C321" s="995">
        <v>2400</v>
      </c>
      <c r="D321" s="996" t="s">
        <v>1839</v>
      </c>
    </row>
    <row r="322" spans="1:4" s="994" customFormat="1" ht="11.25" customHeight="1" x14ac:dyDescent="0.2">
      <c r="A322" s="1198"/>
      <c r="B322" s="995">
        <v>225</v>
      </c>
      <c r="C322" s="995">
        <v>225</v>
      </c>
      <c r="D322" s="996" t="s">
        <v>512</v>
      </c>
    </row>
    <row r="323" spans="1:4" s="994" customFormat="1" ht="11.25" customHeight="1" x14ac:dyDescent="0.2">
      <c r="A323" s="1198"/>
      <c r="B323" s="995">
        <v>2625</v>
      </c>
      <c r="C323" s="995">
        <v>2625</v>
      </c>
      <c r="D323" s="996" t="s">
        <v>11</v>
      </c>
    </row>
    <row r="324" spans="1:4" s="994" customFormat="1" ht="11.25" customHeight="1" x14ac:dyDescent="0.2">
      <c r="A324" s="1197" t="s">
        <v>3570</v>
      </c>
      <c r="B324" s="992">
        <v>70</v>
      </c>
      <c r="C324" s="992">
        <v>70</v>
      </c>
      <c r="D324" s="993" t="s">
        <v>2341</v>
      </c>
    </row>
    <row r="325" spans="1:4" s="994" customFormat="1" ht="11.25" customHeight="1" x14ac:dyDescent="0.2">
      <c r="A325" s="1198"/>
      <c r="B325" s="995">
        <v>1500</v>
      </c>
      <c r="C325" s="995">
        <v>1500</v>
      </c>
      <c r="D325" s="996" t="s">
        <v>1835</v>
      </c>
    </row>
    <row r="326" spans="1:4" s="994" customFormat="1" ht="11.25" customHeight="1" x14ac:dyDescent="0.2">
      <c r="A326" s="1198"/>
      <c r="B326" s="995">
        <v>19.63</v>
      </c>
      <c r="C326" s="995">
        <v>19.624700000000001</v>
      </c>
      <c r="D326" s="996" t="s">
        <v>1830</v>
      </c>
    </row>
    <row r="327" spans="1:4" s="994" customFormat="1" ht="11.25" customHeight="1" x14ac:dyDescent="0.2">
      <c r="A327" s="1199"/>
      <c r="B327" s="783">
        <v>1589.63</v>
      </c>
      <c r="C327" s="783">
        <v>1589.6247000000001</v>
      </c>
      <c r="D327" s="997" t="s">
        <v>11</v>
      </c>
    </row>
    <row r="328" spans="1:4" s="994" customFormat="1" ht="11.25" customHeight="1" x14ac:dyDescent="0.2">
      <c r="A328" s="1198" t="s">
        <v>3571</v>
      </c>
      <c r="B328" s="995">
        <v>1200</v>
      </c>
      <c r="C328" s="995">
        <v>1200</v>
      </c>
      <c r="D328" s="996" t="s">
        <v>1887</v>
      </c>
    </row>
    <row r="329" spans="1:4" s="994" customFormat="1" ht="11.25" customHeight="1" x14ac:dyDescent="0.2">
      <c r="A329" s="1198"/>
      <c r="B329" s="995">
        <v>400</v>
      </c>
      <c r="C329" s="995">
        <v>400</v>
      </c>
      <c r="D329" s="996" t="s">
        <v>1830</v>
      </c>
    </row>
    <row r="330" spans="1:4" s="994" customFormat="1" ht="11.25" customHeight="1" x14ac:dyDescent="0.2">
      <c r="A330" s="1198"/>
      <c r="B330" s="995">
        <v>1600</v>
      </c>
      <c r="C330" s="995">
        <v>1600</v>
      </c>
      <c r="D330" s="996" t="s">
        <v>11</v>
      </c>
    </row>
    <row r="331" spans="1:4" s="994" customFormat="1" ht="11.25" customHeight="1" x14ac:dyDescent="0.2">
      <c r="A331" s="1197" t="s">
        <v>3572</v>
      </c>
      <c r="B331" s="992">
        <v>300</v>
      </c>
      <c r="C331" s="992">
        <v>300</v>
      </c>
      <c r="D331" s="993" t="s">
        <v>1915</v>
      </c>
    </row>
    <row r="332" spans="1:4" s="994" customFormat="1" ht="11.25" customHeight="1" x14ac:dyDescent="0.2">
      <c r="A332" s="1198"/>
      <c r="B332" s="995">
        <v>98</v>
      </c>
      <c r="C332" s="995">
        <v>0</v>
      </c>
      <c r="D332" s="996" t="s">
        <v>1830</v>
      </c>
    </row>
    <row r="333" spans="1:4" s="994" customFormat="1" ht="11.25" customHeight="1" x14ac:dyDescent="0.2">
      <c r="A333" s="1199"/>
      <c r="B333" s="783">
        <v>398</v>
      </c>
      <c r="C333" s="783">
        <v>300</v>
      </c>
      <c r="D333" s="997" t="s">
        <v>11</v>
      </c>
    </row>
    <row r="334" spans="1:4" s="994" customFormat="1" ht="11.25" customHeight="1" x14ac:dyDescent="0.2">
      <c r="A334" s="1198" t="s">
        <v>3573</v>
      </c>
      <c r="B334" s="995">
        <v>296.97000000000003</v>
      </c>
      <c r="C334" s="995">
        <v>296.96699999999998</v>
      </c>
      <c r="D334" s="996" t="s">
        <v>1828</v>
      </c>
    </row>
    <row r="335" spans="1:4" s="994" customFormat="1" ht="11.25" customHeight="1" x14ac:dyDescent="0.2">
      <c r="A335" s="1198"/>
      <c r="B335" s="995">
        <v>152</v>
      </c>
      <c r="C335" s="995">
        <v>152</v>
      </c>
      <c r="D335" s="996" t="s">
        <v>1830</v>
      </c>
    </row>
    <row r="336" spans="1:4" s="994" customFormat="1" ht="11.25" customHeight="1" x14ac:dyDescent="0.2">
      <c r="A336" s="1198"/>
      <c r="B336" s="995">
        <v>448.97</v>
      </c>
      <c r="C336" s="995">
        <v>448.96699999999998</v>
      </c>
      <c r="D336" s="996" t="s">
        <v>11</v>
      </c>
    </row>
    <row r="337" spans="1:4" s="994" customFormat="1" ht="11.25" customHeight="1" x14ac:dyDescent="0.2">
      <c r="A337" s="1197" t="s">
        <v>3574</v>
      </c>
      <c r="B337" s="992">
        <v>2775</v>
      </c>
      <c r="C337" s="992">
        <v>0</v>
      </c>
      <c r="D337" s="993" t="s">
        <v>2327</v>
      </c>
    </row>
    <row r="338" spans="1:4" s="994" customFormat="1" ht="11.25" customHeight="1" x14ac:dyDescent="0.2">
      <c r="A338" s="1198"/>
      <c r="B338" s="995">
        <v>185.76</v>
      </c>
      <c r="C338" s="995">
        <v>185.76</v>
      </c>
      <c r="D338" s="996" t="s">
        <v>1828</v>
      </c>
    </row>
    <row r="339" spans="1:4" s="994" customFormat="1" ht="11.25" customHeight="1" x14ac:dyDescent="0.2">
      <c r="A339" s="1198"/>
      <c r="B339" s="995">
        <v>4800</v>
      </c>
      <c r="C339" s="995">
        <v>4800</v>
      </c>
      <c r="D339" s="996" t="s">
        <v>1839</v>
      </c>
    </row>
    <row r="340" spans="1:4" s="994" customFormat="1" ht="11.25" customHeight="1" x14ac:dyDescent="0.2">
      <c r="A340" s="1198"/>
      <c r="B340" s="995">
        <v>409.55</v>
      </c>
      <c r="C340" s="995">
        <v>409.54788000000002</v>
      </c>
      <c r="D340" s="996" t="s">
        <v>1835</v>
      </c>
    </row>
    <row r="341" spans="1:4" s="994" customFormat="1" ht="11.25" customHeight="1" x14ac:dyDescent="0.2">
      <c r="A341" s="1198"/>
      <c r="B341" s="995">
        <v>22.1</v>
      </c>
      <c r="C341" s="995">
        <v>0</v>
      </c>
      <c r="D341" s="996" t="s">
        <v>1830</v>
      </c>
    </row>
    <row r="342" spans="1:4" s="994" customFormat="1" ht="11.25" customHeight="1" x14ac:dyDescent="0.2">
      <c r="A342" s="1198"/>
      <c r="B342" s="995">
        <v>149.5</v>
      </c>
      <c r="C342" s="995">
        <v>149.5</v>
      </c>
      <c r="D342" s="996" t="s">
        <v>1724</v>
      </c>
    </row>
    <row r="343" spans="1:4" s="994" customFormat="1" ht="11.25" customHeight="1" x14ac:dyDescent="0.2">
      <c r="A343" s="1198"/>
      <c r="B343" s="995">
        <v>300</v>
      </c>
      <c r="C343" s="995">
        <v>300</v>
      </c>
      <c r="D343" s="996" t="s">
        <v>1726</v>
      </c>
    </row>
    <row r="344" spans="1:4" s="994" customFormat="1" ht="11.25" customHeight="1" x14ac:dyDescent="0.2">
      <c r="A344" s="1198"/>
      <c r="B344" s="995">
        <v>78.5</v>
      </c>
      <c r="C344" s="995">
        <v>78.482879999999994</v>
      </c>
      <c r="D344" s="996" t="s">
        <v>1394</v>
      </c>
    </row>
    <row r="345" spans="1:4" s="994" customFormat="1" ht="11.25" customHeight="1" x14ac:dyDescent="0.2">
      <c r="A345" s="1199"/>
      <c r="B345" s="783">
        <v>8720.41</v>
      </c>
      <c r="C345" s="783">
        <v>5923.2907599999999</v>
      </c>
      <c r="D345" s="997" t="s">
        <v>11</v>
      </c>
    </row>
    <row r="346" spans="1:4" s="994" customFormat="1" ht="11.25" customHeight="1" x14ac:dyDescent="0.2">
      <c r="A346" s="1198" t="s">
        <v>3575</v>
      </c>
      <c r="B346" s="995">
        <v>222</v>
      </c>
      <c r="C346" s="995">
        <v>222</v>
      </c>
      <c r="D346" s="996" t="s">
        <v>1733</v>
      </c>
    </row>
    <row r="347" spans="1:4" s="994" customFormat="1" ht="11.25" customHeight="1" x14ac:dyDescent="0.2">
      <c r="A347" s="1198"/>
      <c r="B347" s="995">
        <v>222</v>
      </c>
      <c r="C347" s="995">
        <v>222</v>
      </c>
      <c r="D347" s="996" t="s">
        <v>11</v>
      </c>
    </row>
    <row r="348" spans="1:4" s="994" customFormat="1" ht="11.25" customHeight="1" x14ac:dyDescent="0.2">
      <c r="A348" s="1197" t="s">
        <v>3576</v>
      </c>
      <c r="B348" s="992">
        <v>198.35</v>
      </c>
      <c r="C348" s="992">
        <v>115.96044000000001</v>
      </c>
      <c r="D348" s="993" t="s">
        <v>2335</v>
      </c>
    </row>
    <row r="349" spans="1:4" s="994" customFormat="1" ht="11.25" customHeight="1" x14ac:dyDescent="0.2">
      <c r="A349" s="1198"/>
      <c r="B349" s="995">
        <v>80</v>
      </c>
      <c r="C349" s="995">
        <v>80</v>
      </c>
      <c r="D349" s="996" t="s">
        <v>1828</v>
      </c>
    </row>
    <row r="350" spans="1:4" s="994" customFormat="1" ht="11.25" customHeight="1" x14ac:dyDescent="0.2">
      <c r="A350" s="1198"/>
      <c r="B350" s="995">
        <v>397.12</v>
      </c>
      <c r="C350" s="995">
        <v>397.12</v>
      </c>
      <c r="D350" s="996" t="s">
        <v>1830</v>
      </c>
    </row>
    <row r="351" spans="1:4" s="994" customFormat="1" ht="11.25" customHeight="1" x14ac:dyDescent="0.2">
      <c r="A351" s="1199"/>
      <c r="B351" s="783">
        <v>675.47</v>
      </c>
      <c r="C351" s="783">
        <v>593.08043999999995</v>
      </c>
      <c r="D351" s="997" t="s">
        <v>11</v>
      </c>
    </row>
    <row r="352" spans="1:4" s="994" customFormat="1" ht="11.25" customHeight="1" x14ac:dyDescent="0.2">
      <c r="A352" s="1198" t="s">
        <v>3577</v>
      </c>
      <c r="B352" s="995">
        <v>105</v>
      </c>
      <c r="C352" s="995">
        <v>0</v>
      </c>
      <c r="D352" s="996" t="s">
        <v>2329</v>
      </c>
    </row>
    <row r="353" spans="1:4" s="994" customFormat="1" ht="11.25" customHeight="1" x14ac:dyDescent="0.2">
      <c r="A353" s="1198"/>
      <c r="B353" s="995">
        <v>70</v>
      </c>
      <c r="C353" s="995">
        <v>69.441999999999993</v>
      </c>
      <c r="D353" s="996" t="s">
        <v>2341</v>
      </c>
    </row>
    <row r="354" spans="1:4" s="994" customFormat="1" ht="11.25" customHeight="1" x14ac:dyDescent="0.2">
      <c r="A354" s="1198"/>
      <c r="B354" s="995">
        <v>175</v>
      </c>
      <c r="C354" s="995">
        <v>69.441999999999993</v>
      </c>
      <c r="D354" s="996" t="s">
        <v>11</v>
      </c>
    </row>
    <row r="355" spans="1:4" s="994" customFormat="1" ht="11.25" customHeight="1" x14ac:dyDescent="0.2">
      <c r="A355" s="1197" t="s">
        <v>3578</v>
      </c>
      <c r="B355" s="992">
        <v>6.1499999999999995</v>
      </c>
      <c r="C355" s="992">
        <v>6.1351500000000003</v>
      </c>
      <c r="D355" s="993" t="s">
        <v>1386</v>
      </c>
    </row>
    <row r="356" spans="1:4" s="994" customFormat="1" ht="11.25" customHeight="1" x14ac:dyDescent="0.2">
      <c r="A356" s="1198"/>
      <c r="B356" s="995">
        <v>38.31</v>
      </c>
      <c r="C356" s="995">
        <v>0</v>
      </c>
      <c r="D356" s="996" t="s">
        <v>1394</v>
      </c>
    </row>
    <row r="357" spans="1:4" s="994" customFormat="1" ht="11.25" customHeight="1" x14ac:dyDescent="0.2">
      <c r="A357" s="1199"/>
      <c r="B357" s="783">
        <v>44.46</v>
      </c>
      <c r="C357" s="783">
        <v>6.1351500000000003</v>
      </c>
      <c r="D357" s="997" t="s">
        <v>11</v>
      </c>
    </row>
    <row r="358" spans="1:4" s="994" customFormat="1" ht="11.25" customHeight="1" x14ac:dyDescent="0.2">
      <c r="A358" s="1198" t="s">
        <v>3579</v>
      </c>
      <c r="B358" s="995">
        <v>2116.4</v>
      </c>
      <c r="C358" s="995">
        <v>883.50623999999993</v>
      </c>
      <c r="D358" s="996" t="s">
        <v>2327</v>
      </c>
    </row>
    <row r="359" spans="1:4" s="994" customFormat="1" ht="11.25" customHeight="1" x14ac:dyDescent="0.2">
      <c r="A359" s="1198"/>
      <c r="B359" s="995">
        <v>2116.4</v>
      </c>
      <c r="C359" s="995">
        <v>883.50623999999993</v>
      </c>
      <c r="D359" s="996" t="s">
        <v>11</v>
      </c>
    </row>
    <row r="360" spans="1:4" s="994" customFormat="1" ht="11.25" customHeight="1" x14ac:dyDescent="0.2">
      <c r="A360" s="1197" t="s">
        <v>3580</v>
      </c>
      <c r="B360" s="992">
        <v>250</v>
      </c>
      <c r="C360" s="992">
        <v>125</v>
      </c>
      <c r="D360" s="993" t="s">
        <v>2335</v>
      </c>
    </row>
    <row r="361" spans="1:4" s="994" customFormat="1" ht="11.25" customHeight="1" x14ac:dyDescent="0.2">
      <c r="A361" s="1198"/>
      <c r="B361" s="995">
        <v>224</v>
      </c>
      <c r="C361" s="995">
        <v>224</v>
      </c>
      <c r="D361" s="996" t="s">
        <v>1915</v>
      </c>
    </row>
    <row r="362" spans="1:4" s="994" customFormat="1" ht="11.25" customHeight="1" x14ac:dyDescent="0.2">
      <c r="A362" s="1198"/>
      <c r="B362" s="995">
        <v>239.44</v>
      </c>
      <c r="C362" s="995">
        <v>239.44</v>
      </c>
      <c r="D362" s="996" t="s">
        <v>1830</v>
      </c>
    </row>
    <row r="363" spans="1:4" s="994" customFormat="1" ht="11.25" customHeight="1" x14ac:dyDescent="0.2">
      <c r="A363" s="1198"/>
      <c r="B363" s="995">
        <v>200</v>
      </c>
      <c r="C363" s="995">
        <v>152.0068</v>
      </c>
      <c r="D363" s="996" t="s">
        <v>2333</v>
      </c>
    </row>
    <row r="364" spans="1:4" s="994" customFormat="1" ht="11.25" customHeight="1" x14ac:dyDescent="0.2">
      <c r="A364" s="1199"/>
      <c r="B364" s="783">
        <v>913.44</v>
      </c>
      <c r="C364" s="783">
        <v>740.44680000000005</v>
      </c>
      <c r="D364" s="997" t="s">
        <v>11</v>
      </c>
    </row>
    <row r="365" spans="1:4" s="994" customFormat="1" ht="11.25" customHeight="1" x14ac:dyDescent="0.2">
      <c r="A365" s="1198" t="s">
        <v>540</v>
      </c>
      <c r="B365" s="995">
        <v>96.8</v>
      </c>
      <c r="C365" s="995">
        <v>96.8</v>
      </c>
      <c r="D365" s="996" t="s">
        <v>1830</v>
      </c>
    </row>
    <row r="366" spans="1:4" s="994" customFormat="1" ht="11.25" customHeight="1" x14ac:dyDescent="0.2">
      <c r="A366" s="1198"/>
      <c r="B366" s="995">
        <v>50</v>
      </c>
      <c r="C366" s="995">
        <v>50</v>
      </c>
      <c r="D366" s="996" t="s">
        <v>512</v>
      </c>
    </row>
    <row r="367" spans="1:4" s="994" customFormat="1" ht="11.25" customHeight="1" x14ac:dyDescent="0.2">
      <c r="A367" s="1198"/>
      <c r="B367" s="995">
        <v>146.80000000000001</v>
      </c>
      <c r="C367" s="995">
        <v>146.80000000000001</v>
      </c>
      <c r="D367" s="996" t="s">
        <v>11</v>
      </c>
    </row>
    <row r="368" spans="1:4" s="994" customFormat="1" ht="11.25" customHeight="1" x14ac:dyDescent="0.2">
      <c r="A368" s="1197" t="s">
        <v>3581</v>
      </c>
      <c r="B368" s="992">
        <v>320</v>
      </c>
      <c r="C368" s="992">
        <v>320</v>
      </c>
      <c r="D368" s="993" t="s">
        <v>1828</v>
      </c>
    </row>
    <row r="369" spans="1:4" s="994" customFormat="1" ht="11.25" customHeight="1" x14ac:dyDescent="0.2">
      <c r="A369" s="1199"/>
      <c r="B369" s="783">
        <v>320</v>
      </c>
      <c r="C369" s="783">
        <v>320</v>
      </c>
      <c r="D369" s="997" t="s">
        <v>11</v>
      </c>
    </row>
    <row r="370" spans="1:4" s="994" customFormat="1" ht="11.25" customHeight="1" x14ac:dyDescent="0.2">
      <c r="A370" s="1198" t="s">
        <v>734</v>
      </c>
      <c r="B370" s="995">
        <v>244.8</v>
      </c>
      <c r="C370" s="995">
        <v>0</v>
      </c>
      <c r="D370" s="996" t="s">
        <v>2339</v>
      </c>
    </row>
    <row r="371" spans="1:4" s="994" customFormat="1" ht="11.25" customHeight="1" x14ac:dyDescent="0.2">
      <c r="A371" s="1198"/>
      <c r="B371" s="995">
        <v>47.9</v>
      </c>
      <c r="C371" s="995">
        <v>47.9</v>
      </c>
      <c r="D371" s="996" t="s">
        <v>2341</v>
      </c>
    </row>
    <row r="372" spans="1:4" s="994" customFormat="1" ht="11.25" customHeight="1" x14ac:dyDescent="0.2">
      <c r="A372" s="1198"/>
      <c r="B372" s="995">
        <v>200</v>
      </c>
      <c r="C372" s="995">
        <v>200</v>
      </c>
      <c r="D372" s="996" t="s">
        <v>728</v>
      </c>
    </row>
    <row r="373" spans="1:4" s="994" customFormat="1" ht="11.25" customHeight="1" x14ac:dyDescent="0.2">
      <c r="A373" s="1198"/>
      <c r="B373" s="995">
        <v>44.43</v>
      </c>
      <c r="C373" s="995">
        <v>44.420880000000004</v>
      </c>
      <c r="D373" s="996" t="s">
        <v>1394</v>
      </c>
    </row>
    <row r="374" spans="1:4" s="994" customFormat="1" ht="11.25" customHeight="1" x14ac:dyDescent="0.2">
      <c r="A374" s="1198"/>
      <c r="B374" s="995">
        <v>537.13</v>
      </c>
      <c r="C374" s="995">
        <v>292.32087999999999</v>
      </c>
      <c r="D374" s="996" t="s">
        <v>11</v>
      </c>
    </row>
    <row r="375" spans="1:4" s="994" customFormat="1" ht="11.25" customHeight="1" x14ac:dyDescent="0.2">
      <c r="A375" s="1197" t="s">
        <v>541</v>
      </c>
      <c r="B375" s="992">
        <v>73</v>
      </c>
      <c r="C375" s="992">
        <v>73</v>
      </c>
      <c r="D375" s="993" t="s">
        <v>2329</v>
      </c>
    </row>
    <row r="376" spans="1:4" s="994" customFormat="1" ht="11.25" customHeight="1" x14ac:dyDescent="0.2">
      <c r="A376" s="1198"/>
      <c r="B376" s="995">
        <v>50</v>
      </c>
      <c r="C376" s="995">
        <v>50</v>
      </c>
      <c r="D376" s="996" t="s">
        <v>512</v>
      </c>
    </row>
    <row r="377" spans="1:4" s="994" customFormat="1" ht="11.25" customHeight="1" x14ac:dyDescent="0.2">
      <c r="A377" s="1199"/>
      <c r="B377" s="783">
        <v>123</v>
      </c>
      <c r="C377" s="783">
        <v>123</v>
      </c>
      <c r="D377" s="997" t="s">
        <v>11</v>
      </c>
    </row>
    <row r="378" spans="1:4" s="994" customFormat="1" ht="11.25" customHeight="1" x14ac:dyDescent="0.2">
      <c r="A378" s="1198" t="s">
        <v>542</v>
      </c>
      <c r="B378" s="995">
        <v>320</v>
      </c>
      <c r="C378" s="995">
        <v>0</v>
      </c>
      <c r="D378" s="996" t="s">
        <v>1828</v>
      </c>
    </row>
    <row r="379" spans="1:4" s="994" customFormat="1" ht="11.25" customHeight="1" x14ac:dyDescent="0.2">
      <c r="A379" s="1198"/>
      <c r="B379" s="995">
        <v>145.5</v>
      </c>
      <c r="C379" s="995">
        <v>145.49600000000001</v>
      </c>
      <c r="D379" s="996" t="s">
        <v>1835</v>
      </c>
    </row>
    <row r="380" spans="1:4" s="994" customFormat="1" ht="11.25" customHeight="1" x14ac:dyDescent="0.2">
      <c r="A380" s="1198"/>
      <c r="B380" s="995">
        <v>225</v>
      </c>
      <c r="C380" s="995">
        <v>0</v>
      </c>
      <c r="D380" s="996" t="s">
        <v>512</v>
      </c>
    </row>
    <row r="381" spans="1:4" s="994" customFormat="1" ht="11.25" customHeight="1" x14ac:dyDescent="0.2">
      <c r="A381" s="1198"/>
      <c r="B381" s="995">
        <v>690.5</v>
      </c>
      <c r="C381" s="995">
        <v>145.49599999999998</v>
      </c>
      <c r="D381" s="996" t="s">
        <v>11</v>
      </c>
    </row>
    <row r="382" spans="1:4" s="994" customFormat="1" ht="11.25" customHeight="1" x14ac:dyDescent="0.2">
      <c r="A382" s="1197" t="s">
        <v>543</v>
      </c>
      <c r="B382" s="992">
        <v>1440</v>
      </c>
      <c r="C382" s="992">
        <v>240</v>
      </c>
      <c r="D382" s="993" t="s">
        <v>1887</v>
      </c>
    </row>
    <row r="383" spans="1:4" s="994" customFormat="1" ht="11.25" customHeight="1" x14ac:dyDescent="0.2">
      <c r="A383" s="1198"/>
      <c r="B383" s="995">
        <v>10932</v>
      </c>
      <c r="C383" s="995">
        <v>10932</v>
      </c>
      <c r="D383" s="996" t="s">
        <v>1915</v>
      </c>
    </row>
    <row r="384" spans="1:4" s="994" customFormat="1" ht="11.25" customHeight="1" x14ac:dyDescent="0.2">
      <c r="A384" s="1198"/>
      <c r="B384" s="995">
        <v>225</v>
      </c>
      <c r="C384" s="995">
        <v>225</v>
      </c>
      <c r="D384" s="996" t="s">
        <v>512</v>
      </c>
    </row>
    <row r="385" spans="1:4" s="994" customFormat="1" ht="11.25" customHeight="1" x14ac:dyDescent="0.2">
      <c r="A385" s="1199"/>
      <c r="B385" s="783">
        <v>12597</v>
      </c>
      <c r="C385" s="783">
        <v>11397</v>
      </c>
      <c r="D385" s="997" t="s">
        <v>11</v>
      </c>
    </row>
    <row r="386" spans="1:4" s="994" customFormat="1" ht="11.25" customHeight="1" x14ac:dyDescent="0.2">
      <c r="A386" s="1198" t="s">
        <v>3582</v>
      </c>
      <c r="B386" s="995">
        <v>320</v>
      </c>
      <c r="C386" s="995">
        <v>320</v>
      </c>
      <c r="D386" s="996" t="s">
        <v>1828</v>
      </c>
    </row>
    <row r="387" spans="1:4" s="994" customFormat="1" ht="11.25" customHeight="1" x14ac:dyDescent="0.2">
      <c r="A387" s="1198"/>
      <c r="B387" s="995">
        <v>280.5</v>
      </c>
      <c r="C387" s="995">
        <v>0</v>
      </c>
      <c r="D387" s="996" t="s">
        <v>1835</v>
      </c>
    </row>
    <row r="388" spans="1:4" s="994" customFormat="1" ht="11.25" customHeight="1" x14ac:dyDescent="0.2">
      <c r="A388" s="1198"/>
      <c r="B388" s="995">
        <v>600.5</v>
      </c>
      <c r="C388" s="995">
        <v>320</v>
      </c>
      <c r="D388" s="996" t="s">
        <v>11</v>
      </c>
    </row>
    <row r="389" spans="1:4" s="994" customFormat="1" ht="11.25" customHeight="1" x14ac:dyDescent="0.2">
      <c r="A389" s="1197" t="s">
        <v>3583</v>
      </c>
      <c r="B389" s="992">
        <v>56.7</v>
      </c>
      <c r="C389" s="992">
        <v>52.5</v>
      </c>
      <c r="D389" s="993" t="s">
        <v>2329</v>
      </c>
    </row>
    <row r="390" spans="1:4" s="994" customFormat="1" ht="11.25" customHeight="1" x14ac:dyDescent="0.2">
      <c r="A390" s="1199"/>
      <c r="B390" s="783">
        <v>56.7</v>
      </c>
      <c r="C390" s="783">
        <v>52.5</v>
      </c>
      <c r="D390" s="997" t="s">
        <v>11</v>
      </c>
    </row>
    <row r="391" spans="1:4" s="994" customFormat="1" ht="11.25" customHeight="1" x14ac:dyDescent="0.2">
      <c r="A391" s="1198" t="s">
        <v>3584</v>
      </c>
      <c r="B391" s="995">
        <v>169.12</v>
      </c>
      <c r="C391" s="995">
        <v>169.12</v>
      </c>
      <c r="D391" s="996" t="s">
        <v>1828</v>
      </c>
    </row>
    <row r="392" spans="1:4" s="994" customFormat="1" ht="11.25" customHeight="1" x14ac:dyDescent="0.2">
      <c r="A392" s="1198"/>
      <c r="B392" s="995">
        <v>169.12</v>
      </c>
      <c r="C392" s="995">
        <v>169.12</v>
      </c>
      <c r="D392" s="996" t="s">
        <v>11</v>
      </c>
    </row>
    <row r="393" spans="1:4" s="994" customFormat="1" ht="11.25" customHeight="1" x14ac:dyDescent="0.2">
      <c r="A393" s="1197" t="s">
        <v>3585</v>
      </c>
      <c r="B393" s="992">
        <v>273.67</v>
      </c>
      <c r="C393" s="992">
        <v>273.67051000000004</v>
      </c>
      <c r="D393" s="993" t="s">
        <v>1835</v>
      </c>
    </row>
    <row r="394" spans="1:4" s="994" customFormat="1" ht="11.25" customHeight="1" x14ac:dyDescent="0.2">
      <c r="A394" s="1199"/>
      <c r="B394" s="783">
        <v>273.67</v>
      </c>
      <c r="C394" s="783">
        <v>273.67051000000004</v>
      </c>
      <c r="D394" s="997" t="s">
        <v>11</v>
      </c>
    </row>
    <row r="395" spans="1:4" s="994" customFormat="1" ht="11.25" customHeight="1" x14ac:dyDescent="0.2">
      <c r="A395" s="1198" t="s">
        <v>3586</v>
      </c>
      <c r="B395" s="995">
        <v>2240</v>
      </c>
      <c r="C395" s="995">
        <v>2240</v>
      </c>
      <c r="D395" s="996" t="s">
        <v>1839</v>
      </c>
    </row>
    <row r="396" spans="1:4" s="994" customFormat="1" ht="11.25" customHeight="1" x14ac:dyDescent="0.2">
      <c r="A396" s="1198"/>
      <c r="B396" s="995">
        <v>454.85</v>
      </c>
      <c r="C396" s="995">
        <v>454.84899999999999</v>
      </c>
      <c r="D396" s="996" t="s">
        <v>1835</v>
      </c>
    </row>
    <row r="397" spans="1:4" s="994" customFormat="1" ht="11.25" customHeight="1" x14ac:dyDescent="0.2">
      <c r="A397" s="1198"/>
      <c r="B397" s="995">
        <v>314.13</v>
      </c>
      <c r="C397" s="995">
        <v>314.1275</v>
      </c>
      <c r="D397" s="996" t="s">
        <v>1830</v>
      </c>
    </row>
    <row r="398" spans="1:4" s="994" customFormat="1" ht="11.25" customHeight="1" x14ac:dyDescent="0.2">
      <c r="A398" s="1198"/>
      <c r="B398" s="995">
        <v>360</v>
      </c>
      <c r="C398" s="995">
        <v>342.25599999999997</v>
      </c>
      <c r="D398" s="996" t="s">
        <v>1355</v>
      </c>
    </row>
    <row r="399" spans="1:4" s="994" customFormat="1" ht="11.25" customHeight="1" x14ac:dyDescent="0.2">
      <c r="A399" s="1198"/>
      <c r="B399" s="995">
        <v>3368.98</v>
      </c>
      <c r="C399" s="995">
        <v>3351.2325000000001</v>
      </c>
      <c r="D399" s="996" t="s">
        <v>11</v>
      </c>
    </row>
    <row r="400" spans="1:4" s="994" customFormat="1" ht="11.25" customHeight="1" x14ac:dyDescent="0.2">
      <c r="A400" s="1197" t="s">
        <v>3587</v>
      </c>
      <c r="B400" s="992">
        <v>47.6</v>
      </c>
      <c r="C400" s="992">
        <v>47.6</v>
      </c>
      <c r="D400" s="993" t="s">
        <v>1828</v>
      </c>
    </row>
    <row r="401" spans="1:4" s="994" customFormat="1" ht="11.25" customHeight="1" x14ac:dyDescent="0.2">
      <c r="A401" s="1199"/>
      <c r="B401" s="783">
        <v>47.6</v>
      </c>
      <c r="C401" s="783">
        <v>47.6</v>
      </c>
      <c r="D401" s="997" t="s">
        <v>11</v>
      </c>
    </row>
    <row r="402" spans="1:4" s="994" customFormat="1" ht="11.25" customHeight="1" x14ac:dyDescent="0.2">
      <c r="A402" s="1198" t="s">
        <v>3588</v>
      </c>
      <c r="B402" s="995">
        <v>750</v>
      </c>
      <c r="C402" s="995">
        <v>750</v>
      </c>
      <c r="D402" s="996" t="s">
        <v>1835</v>
      </c>
    </row>
    <row r="403" spans="1:4" s="994" customFormat="1" ht="11.25" customHeight="1" x14ac:dyDescent="0.2">
      <c r="A403" s="1198"/>
      <c r="B403" s="995">
        <v>750</v>
      </c>
      <c r="C403" s="995">
        <v>750</v>
      </c>
      <c r="D403" s="996" t="s">
        <v>11</v>
      </c>
    </row>
    <row r="404" spans="1:4" s="994" customFormat="1" ht="11.25" customHeight="1" x14ac:dyDescent="0.2">
      <c r="A404" s="1197" t="s">
        <v>3589</v>
      </c>
      <c r="B404" s="992">
        <v>556</v>
      </c>
      <c r="C404" s="992">
        <v>556</v>
      </c>
      <c r="D404" s="993" t="s">
        <v>1733</v>
      </c>
    </row>
    <row r="405" spans="1:4" s="994" customFormat="1" ht="11.25" customHeight="1" x14ac:dyDescent="0.2">
      <c r="A405" s="1199"/>
      <c r="B405" s="783">
        <v>556</v>
      </c>
      <c r="C405" s="783">
        <v>556</v>
      </c>
      <c r="D405" s="997" t="s">
        <v>11</v>
      </c>
    </row>
    <row r="406" spans="1:4" s="994" customFormat="1" ht="11.25" customHeight="1" x14ac:dyDescent="0.2">
      <c r="A406" s="1198" t="s">
        <v>3590</v>
      </c>
      <c r="B406" s="995">
        <v>441.2</v>
      </c>
      <c r="C406" s="995">
        <v>428.8</v>
      </c>
      <c r="D406" s="996" t="s">
        <v>2329</v>
      </c>
    </row>
    <row r="407" spans="1:4" s="994" customFormat="1" ht="11.25" customHeight="1" x14ac:dyDescent="0.2">
      <c r="A407" s="1198"/>
      <c r="B407" s="995">
        <v>441.2</v>
      </c>
      <c r="C407" s="995">
        <v>428.8</v>
      </c>
      <c r="D407" s="996" t="s">
        <v>11</v>
      </c>
    </row>
    <row r="408" spans="1:4" s="994" customFormat="1" ht="11.25" customHeight="1" x14ac:dyDescent="0.2">
      <c r="A408" s="1197" t="s">
        <v>3591</v>
      </c>
      <c r="B408" s="992">
        <v>492</v>
      </c>
      <c r="C408" s="992">
        <v>492</v>
      </c>
      <c r="D408" s="993" t="s">
        <v>1574</v>
      </c>
    </row>
    <row r="409" spans="1:4" s="994" customFormat="1" ht="11.25" customHeight="1" x14ac:dyDescent="0.2">
      <c r="A409" s="1198"/>
      <c r="B409" s="995">
        <v>301.27999999999997</v>
      </c>
      <c r="C409" s="995">
        <v>301.27999999999997</v>
      </c>
      <c r="D409" s="996" t="s">
        <v>1828</v>
      </c>
    </row>
    <row r="410" spans="1:4" s="994" customFormat="1" ht="11.25" customHeight="1" x14ac:dyDescent="0.2">
      <c r="A410" s="1199"/>
      <c r="B410" s="783">
        <v>793.28</v>
      </c>
      <c r="C410" s="783">
        <v>793.28</v>
      </c>
      <c r="D410" s="997" t="s">
        <v>11</v>
      </c>
    </row>
    <row r="411" spans="1:4" s="994" customFormat="1" ht="11.25" customHeight="1" x14ac:dyDescent="0.2">
      <c r="A411" s="1198" t="s">
        <v>3592</v>
      </c>
      <c r="B411" s="995">
        <v>80</v>
      </c>
      <c r="C411" s="995">
        <v>44.991300000000003</v>
      </c>
      <c r="D411" s="996" t="s">
        <v>1830</v>
      </c>
    </row>
    <row r="412" spans="1:4" s="994" customFormat="1" ht="11.25" customHeight="1" x14ac:dyDescent="0.2">
      <c r="A412" s="1198"/>
      <c r="B412" s="995">
        <v>80</v>
      </c>
      <c r="C412" s="995">
        <v>44.991300000000003</v>
      </c>
      <c r="D412" s="996" t="s">
        <v>11</v>
      </c>
    </row>
    <row r="413" spans="1:4" s="994" customFormat="1" ht="11.25" customHeight="1" x14ac:dyDescent="0.2">
      <c r="A413" s="1197" t="s">
        <v>544</v>
      </c>
      <c r="B413" s="992">
        <v>1500</v>
      </c>
      <c r="C413" s="992">
        <v>0</v>
      </c>
      <c r="D413" s="993" t="s">
        <v>1835</v>
      </c>
    </row>
    <row r="414" spans="1:4" s="994" customFormat="1" ht="11.25" customHeight="1" x14ac:dyDescent="0.2">
      <c r="A414" s="1198"/>
      <c r="B414" s="995">
        <v>83.13</v>
      </c>
      <c r="C414" s="995">
        <v>83.132999999999996</v>
      </c>
      <c r="D414" s="996" t="s">
        <v>1878</v>
      </c>
    </row>
    <row r="415" spans="1:4" s="994" customFormat="1" ht="11.25" customHeight="1" x14ac:dyDescent="0.2">
      <c r="A415" s="1198"/>
      <c r="B415" s="995">
        <v>50</v>
      </c>
      <c r="C415" s="995">
        <v>50</v>
      </c>
      <c r="D415" s="996" t="s">
        <v>512</v>
      </c>
    </row>
    <row r="416" spans="1:4" s="994" customFormat="1" ht="11.25" customHeight="1" x14ac:dyDescent="0.2">
      <c r="A416" s="1199"/>
      <c r="B416" s="783">
        <v>1633.13</v>
      </c>
      <c r="C416" s="783">
        <v>133.13299999999998</v>
      </c>
      <c r="D416" s="997" t="s">
        <v>11</v>
      </c>
    </row>
    <row r="417" spans="1:4" s="994" customFormat="1" ht="11.25" customHeight="1" x14ac:dyDescent="0.2">
      <c r="A417" s="1198" t="s">
        <v>3593</v>
      </c>
      <c r="B417" s="995">
        <v>357.9</v>
      </c>
      <c r="C417" s="995">
        <v>357.9</v>
      </c>
      <c r="D417" s="996" t="s">
        <v>1828</v>
      </c>
    </row>
    <row r="418" spans="1:4" s="994" customFormat="1" ht="11.25" customHeight="1" x14ac:dyDescent="0.2">
      <c r="A418" s="1198"/>
      <c r="B418" s="995">
        <v>357.9</v>
      </c>
      <c r="C418" s="995">
        <v>357.9</v>
      </c>
      <c r="D418" s="996" t="s">
        <v>11</v>
      </c>
    </row>
    <row r="419" spans="1:4" s="994" customFormat="1" ht="11.25" customHeight="1" x14ac:dyDescent="0.2">
      <c r="A419" s="1197" t="s">
        <v>3594</v>
      </c>
      <c r="B419" s="992">
        <v>2762.2</v>
      </c>
      <c r="C419" s="992">
        <v>2346.1365000000001</v>
      </c>
      <c r="D419" s="993" t="s">
        <v>2327</v>
      </c>
    </row>
    <row r="420" spans="1:4" s="994" customFormat="1" ht="11.25" customHeight="1" x14ac:dyDescent="0.2">
      <c r="A420" s="1198"/>
      <c r="B420" s="995">
        <v>320</v>
      </c>
      <c r="C420" s="995">
        <v>320</v>
      </c>
      <c r="D420" s="996" t="s">
        <v>1828</v>
      </c>
    </row>
    <row r="421" spans="1:4" s="994" customFormat="1" ht="11.25" customHeight="1" x14ac:dyDescent="0.2">
      <c r="A421" s="1199"/>
      <c r="B421" s="783">
        <v>3082.2</v>
      </c>
      <c r="C421" s="783">
        <v>2666.1365000000001</v>
      </c>
      <c r="D421" s="997" t="s">
        <v>11</v>
      </c>
    </row>
    <row r="422" spans="1:4" s="994" customFormat="1" ht="11.25" customHeight="1" x14ac:dyDescent="0.2">
      <c r="A422" s="1198" t="s">
        <v>545</v>
      </c>
      <c r="B422" s="995">
        <v>4478</v>
      </c>
      <c r="C422" s="995">
        <v>4478</v>
      </c>
      <c r="D422" s="996" t="s">
        <v>1915</v>
      </c>
    </row>
    <row r="423" spans="1:4" s="994" customFormat="1" ht="11.25" customHeight="1" x14ac:dyDescent="0.2">
      <c r="A423" s="1198"/>
      <c r="B423" s="995">
        <v>50</v>
      </c>
      <c r="C423" s="995">
        <v>50</v>
      </c>
      <c r="D423" s="996" t="s">
        <v>512</v>
      </c>
    </row>
    <row r="424" spans="1:4" s="994" customFormat="1" ht="11.25" customHeight="1" x14ac:dyDescent="0.2">
      <c r="A424" s="1198"/>
      <c r="B424" s="995">
        <v>4528</v>
      </c>
      <c r="C424" s="995">
        <v>4528</v>
      </c>
      <c r="D424" s="996" t="s">
        <v>11</v>
      </c>
    </row>
    <row r="425" spans="1:4" s="994" customFormat="1" ht="11.25" customHeight="1" x14ac:dyDescent="0.2">
      <c r="A425" s="1197" t="s">
        <v>3595</v>
      </c>
      <c r="B425" s="992">
        <v>179.8</v>
      </c>
      <c r="C425" s="992">
        <v>175.78100000000001</v>
      </c>
      <c r="D425" s="993" t="s">
        <v>1840</v>
      </c>
    </row>
    <row r="426" spans="1:4" s="994" customFormat="1" ht="11.25" customHeight="1" x14ac:dyDescent="0.2">
      <c r="A426" s="1198"/>
      <c r="B426" s="995">
        <v>207.6</v>
      </c>
      <c r="C426" s="995">
        <v>202.37899999999999</v>
      </c>
      <c r="D426" s="996" t="s">
        <v>1828</v>
      </c>
    </row>
    <row r="427" spans="1:4" s="994" customFormat="1" ht="11.25" customHeight="1" x14ac:dyDescent="0.2">
      <c r="A427" s="1199"/>
      <c r="B427" s="783">
        <v>387.4</v>
      </c>
      <c r="C427" s="783">
        <v>378.15999999999997</v>
      </c>
      <c r="D427" s="997" t="s">
        <v>11</v>
      </c>
    </row>
    <row r="428" spans="1:4" s="994" customFormat="1" ht="11.25" customHeight="1" x14ac:dyDescent="0.2">
      <c r="A428" s="1198" t="s">
        <v>735</v>
      </c>
      <c r="B428" s="995">
        <v>2624</v>
      </c>
      <c r="C428" s="995">
        <v>0</v>
      </c>
      <c r="D428" s="996" t="s">
        <v>728</v>
      </c>
    </row>
    <row r="429" spans="1:4" s="994" customFormat="1" ht="11.25" customHeight="1" x14ac:dyDescent="0.2">
      <c r="A429" s="1198"/>
      <c r="B429" s="995">
        <v>2624</v>
      </c>
      <c r="C429" s="995">
        <v>0</v>
      </c>
      <c r="D429" s="996" t="s">
        <v>11</v>
      </c>
    </row>
    <row r="430" spans="1:4" s="994" customFormat="1" ht="11.25" customHeight="1" x14ac:dyDescent="0.2">
      <c r="A430" s="1197" t="s">
        <v>3596</v>
      </c>
      <c r="B430" s="992">
        <v>581.82000000000005</v>
      </c>
      <c r="C430" s="992">
        <v>45</v>
      </c>
      <c r="D430" s="993" t="s">
        <v>2327</v>
      </c>
    </row>
    <row r="431" spans="1:4" s="994" customFormat="1" ht="11.25" customHeight="1" x14ac:dyDescent="0.2">
      <c r="A431" s="1198"/>
      <c r="B431" s="995">
        <v>120</v>
      </c>
      <c r="C431" s="995">
        <v>120</v>
      </c>
      <c r="D431" s="996" t="s">
        <v>1879</v>
      </c>
    </row>
    <row r="432" spans="1:4" s="994" customFormat="1" ht="11.25" customHeight="1" x14ac:dyDescent="0.2">
      <c r="A432" s="1198"/>
      <c r="B432" s="995">
        <v>400</v>
      </c>
      <c r="C432" s="995">
        <v>400</v>
      </c>
      <c r="D432" s="996" t="s">
        <v>1830</v>
      </c>
    </row>
    <row r="433" spans="1:4" s="994" customFormat="1" ht="11.25" customHeight="1" x14ac:dyDescent="0.2">
      <c r="A433" s="1198"/>
      <c r="B433" s="995">
        <v>30</v>
      </c>
      <c r="C433" s="995">
        <v>30</v>
      </c>
      <c r="D433" s="996" t="s">
        <v>1026</v>
      </c>
    </row>
    <row r="434" spans="1:4" s="994" customFormat="1" ht="11.25" customHeight="1" x14ac:dyDescent="0.2">
      <c r="A434" s="1199"/>
      <c r="B434" s="783">
        <v>1131.8200000000002</v>
      </c>
      <c r="C434" s="783">
        <v>595</v>
      </c>
      <c r="D434" s="997" t="s">
        <v>11</v>
      </c>
    </row>
    <row r="435" spans="1:4" s="994" customFormat="1" ht="11.25" customHeight="1" x14ac:dyDescent="0.2">
      <c r="A435" s="1198" t="s">
        <v>3597</v>
      </c>
      <c r="B435" s="995">
        <v>412</v>
      </c>
      <c r="C435" s="995">
        <v>400.48738000000003</v>
      </c>
      <c r="D435" s="996" t="s">
        <v>1887</v>
      </c>
    </row>
    <row r="436" spans="1:4" s="994" customFormat="1" ht="11.25" customHeight="1" x14ac:dyDescent="0.2">
      <c r="A436" s="1198"/>
      <c r="B436" s="995">
        <v>412</v>
      </c>
      <c r="C436" s="995">
        <v>400.48738000000003</v>
      </c>
      <c r="D436" s="996" t="s">
        <v>11</v>
      </c>
    </row>
    <row r="437" spans="1:4" s="994" customFormat="1" ht="11.25" customHeight="1" x14ac:dyDescent="0.2">
      <c r="A437" s="1197" t="s">
        <v>3598</v>
      </c>
      <c r="B437" s="992">
        <v>265.68</v>
      </c>
      <c r="C437" s="992">
        <v>265.68</v>
      </c>
      <c r="D437" s="993" t="s">
        <v>1828</v>
      </c>
    </row>
    <row r="438" spans="1:4" s="994" customFormat="1" ht="11.25" customHeight="1" x14ac:dyDescent="0.2">
      <c r="A438" s="1199"/>
      <c r="B438" s="783">
        <v>265.68</v>
      </c>
      <c r="C438" s="783">
        <v>265.68</v>
      </c>
      <c r="D438" s="997" t="s">
        <v>11</v>
      </c>
    </row>
    <row r="439" spans="1:4" s="994" customFormat="1" ht="11.25" customHeight="1" x14ac:dyDescent="0.2">
      <c r="A439" s="1198" t="s">
        <v>546</v>
      </c>
      <c r="B439" s="995">
        <v>74.5</v>
      </c>
      <c r="C439" s="995">
        <v>74.5</v>
      </c>
      <c r="D439" s="996" t="s">
        <v>1840</v>
      </c>
    </row>
    <row r="440" spans="1:4" s="994" customFormat="1" ht="11.25" customHeight="1" x14ac:dyDescent="0.2">
      <c r="A440" s="1198"/>
      <c r="B440" s="995">
        <v>249</v>
      </c>
      <c r="C440" s="995">
        <v>124.5</v>
      </c>
      <c r="D440" s="996" t="s">
        <v>2335</v>
      </c>
    </row>
    <row r="441" spans="1:4" s="994" customFormat="1" ht="11.25" customHeight="1" x14ac:dyDescent="0.2">
      <c r="A441" s="1198"/>
      <c r="B441" s="995">
        <v>225</v>
      </c>
      <c r="C441" s="995">
        <v>225</v>
      </c>
      <c r="D441" s="996" t="s">
        <v>512</v>
      </c>
    </row>
    <row r="442" spans="1:4" s="994" customFormat="1" ht="11.25" customHeight="1" x14ac:dyDescent="0.2">
      <c r="A442" s="1198"/>
      <c r="B442" s="995">
        <v>548.5</v>
      </c>
      <c r="C442" s="995">
        <v>424</v>
      </c>
      <c r="D442" s="996" t="s">
        <v>11</v>
      </c>
    </row>
    <row r="443" spans="1:4" s="994" customFormat="1" ht="11.25" customHeight="1" x14ac:dyDescent="0.2">
      <c r="A443" s="1197" t="s">
        <v>547</v>
      </c>
      <c r="B443" s="992">
        <v>225</v>
      </c>
      <c r="C443" s="992">
        <v>225</v>
      </c>
      <c r="D443" s="993" t="s">
        <v>512</v>
      </c>
    </row>
    <row r="444" spans="1:4" s="994" customFormat="1" ht="11.25" customHeight="1" x14ac:dyDescent="0.2">
      <c r="A444" s="1199"/>
      <c r="B444" s="783">
        <v>225</v>
      </c>
      <c r="C444" s="783">
        <v>225</v>
      </c>
      <c r="D444" s="997" t="s">
        <v>11</v>
      </c>
    </row>
    <row r="445" spans="1:4" s="994" customFormat="1" ht="11.25" customHeight="1" x14ac:dyDescent="0.2">
      <c r="A445" s="1198" t="s">
        <v>548</v>
      </c>
      <c r="B445" s="995">
        <v>59.99</v>
      </c>
      <c r="C445" s="995">
        <v>59.986199999999997</v>
      </c>
      <c r="D445" s="996" t="s">
        <v>1830</v>
      </c>
    </row>
    <row r="446" spans="1:4" s="994" customFormat="1" ht="11.25" customHeight="1" x14ac:dyDescent="0.2">
      <c r="A446" s="1198"/>
      <c r="B446" s="995">
        <v>213</v>
      </c>
      <c r="C446" s="995">
        <v>213</v>
      </c>
      <c r="D446" s="996" t="s">
        <v>512</v>
      </c>
    </row>
    <row r="447" spans="1:4" s="994" customFormat="1" ht="11.25" customHeight="1" x14ac:dyDescent="0.2">
      <c r="A447" s="1198"/>
      <c r="B447" s="995">
        <v>272.99</v>
      </c>
      <c r="C447" s="995">
        <v>272.9862</v>
      </c>
      <c r="D447" s="996" t="s">
        <v>11</v>
      </c>
    </row>
    <row r="448" spans="1:4" s="994" customFormat="1" ht="11.25" customHeight="1" x14ac:dyDescent="0.2">
      <c r="A448" s="1197" t="s">
        <v>3599</v>
      </c>
      <c r="B448" s="992">
        <v>319.68</v>
      </c>
      <c r="C448" s="992">
        <v>319.68</v>
      </c>
      <c r="D448" s="993" t="s">
        <v>1828</v>
      </c>
    </row>
    <row r="449" spans="1:4" s="994" customFormat="1" ht="11.25" customHeight="1" x14ac:dyDescent="0.2">
      <c r="A449" s="1199"/>
      <c r="B449" s="783">
        <v>319.68</v>
      </c>
      <c r="C449" s="783">
        <v>319.68</v>
      </c>
      <c r="D449" s="997" t="s">
        <v>11</v>
      </c>
    </row>
    <row r="450" spans="1:4" s="994" customFormat="1" ht="11.25" customHeight="1" x14ac:dyDescent="0.2">
      <c r="A450" s="1198" t="s">
        <v>3600</v>
      </c>
      <c r="B450" s="995">
        <v>70</v>
      </c>
      <c r="C450" s="995">
        <v>70</v>
      </c>
      <c r="D450" s="996" t="s">
        <v>2341</v>
      </c>
    </row>
    <row r="451" spans="1:4" s="994" customFormat="1" ht="11.25" customHeight="1" x14ac:dyDescent="0.2">
      <c r="A451" s="1198"/>
      <c r="B451" s="995">
        <v>1931.5</v>
      </c>
      <c r="C451" s="995">
        <v>1796.874</v>
      </c>
      <c r="D451" s="996" t="s">
        <v>1835</v>
      </c>
    </row>
    <row r="452" spans="1:4" s="994" customFormat="1" ht="11.25" customHeight="1" x14ac:dyDescent="0.2">
      <c r="A452" s="1198"/>
      <c r="B452" s="995">
        <v>100</v>
      </c>
      <c r="C452" s="995">
        <v>0</v>
      </c>
      <c r="D452" s="996" t="s">
        <v>1830</v>
      </c>
    </row>
    <row r="453" spans="1:4" s="994" customFormat="1" ht="11.25" customHeight="1" x14ac:dyDescent="0.2">
      <c r="A453" s="1198"/>
      <c r="B453" s="995">
        <v>99.6</v>
      </c>
      <c r="C453" s="995">
        <v>78.319999999999993</v>
      </c>
      <c r="D453" s="996" t="s">
        <v>1908</v>
      </c>
    </row>
    <row r="454" spans="1:4" s="994" customFormat="1" ht="11.25" customHeight="1" x14ac:dyDescent="0.2">
      <c r="A454" s="1198"/>
      <c r="B454" s="995">
        <v>2201.1</v>
      </c>
      <c r="C454" s="995">
        <v>1945.194</v>
      </c>
      <c r="D454" s="996" t="s">
        <v>11</v>
      </c>
    </row>
    <row r="455" spans="1:4" s="994" customFormat="1" ht="11.25" customHeight="1" x14ac:dyDescent="0.2">
      <c r="A455" s="1197" t="s">
        <v>3601</v>
      </c>
      <c r="B455" s="992">
        <v>40.200000000000003</v>
      </c>
      <c r="C455" s="992">
        <v>40.200000000000003</v>
      </c>
      <c r="D455" s="993" t="s">
        <v>2329</v>
      </c>
    </row>
    <row r="456" spans="1:4" s="994" customFormat="1" ht="11.25" customHeight="1" x14ac:dyDescent="0.2">
      <c r="A456" s="1198"/>
      <c r="B456" s="995">
        <v>320</v>
      </c>
      <c r="C456" s="995">
        <v>320</v>
      </c>
      <c r="D456" s="996" t="s">
        <v>1828</v>
      </c>
    </row>
    <row r="457" spans="1:4" s="994" customFormat="1" ht="11.25" customHeight="1" x14ac:dyDescent="0.2">
      <c r="A457" s="1198"/>
      <c r="B457" s="995">
        <v>82.6</v>
      </c>
      <c r="C457" s="995">
        <v>0</v>
      </c>
      <c r="D457" s="996" t="s">
        <v>1830</v>
      </c>
    </row>
    <row r="458" spans="1:4" s="994" customFormat="1" ht="11.25" customHeight="1" x14ac:dyDescent="0.2">
      <c r="A458" s="1199"/>
      <c r="B458" s="783">
        <v>442.79999999999995</v>
      </c>
      <c r="C458" s="783">
        <v>360.2</v>
      </c>
      <c r="D458" s="997" t="s">
        <v>11</v>
      </c>
    </row>
    <row r="459" spans="1:4" s="994" customFormat="1" ht="11.25" customHeight="1" x14ac:dyDescent="0.2">
      <c r="A459" s="1198" t="s">
        <v>3602</v>
      </c>
      <c r="B459" s="995">
        <v>127.2</v>
      </c>
      <c r="C459" s="995">
        <v>127.2</v>
      </c>
      <c r="D459" s="996" t="s">
        <v>1828</v>
      </c>
    </row>
    <row r="460" spans="1:4" s="994" customFormat="1" ht="11.25" customHeight="1" x14ac:dyDescent="0.2">
      <c r="A460" s="1198"/>
      <c r="B460" s="995">
        <v>192.5</v>
      </c>
      <c r="C460" s="995">
        <v>192.5</v>
      </c>
      <c r="D460" s="996" t="s">
        <v>1835</v>
      </c>
    </row>
    <row r="461" spans="1:4" s="994" customFormat="1" ht="11.25" customHeight="1" x14ac:dyDescent="0.2">
      <c r="A461" s="1198"/>
      <c r="B461" s="995">
        <v>279.12</v>
      </c>
      <c r="C461" s="995">
        <v>279.12</v>
      </c>
      <c r="D461" s="996" t="s">
        <v>1830</v>
      </c>
    </row>
    <row r="462" spans="1:4" s="994" customFormat="1" ht="11.25" customHeight="1" x14ac:dyDescent="0.2">
      <c r="A462" s="1198"/>
      <c r="B462" s="995">
        <v>418.5</v>
      </c>
      <c r="C462" s="995">
        <v>0</v>
      </c>
      <c r="D462" s="996" t="s">
        <v>1724</v>
      </c>
    </row>
    <row r="463" spans="1:4" s="994" customFormat="1" ht="11.25" customHeight="1" x14ac:dyDescent="0.2">
      <c r="A463" s="1198"/>
      <c r="B463" s="995">
        <v>1017.3199999999999</v>
      </c>
      <c r="C463" s="995">
        <v>598.81999999999994</v>
      </c>
      <c r="D463" s="996" t="s">
        <v>11</v>
      </c>
    </row>
    <row r="464" spans="1:4" s="994" customFormat="1" ht="11.25" customHeight="1" x14ac:dyDescent="0.2">
      <c r="A464" s="1197" t="s">
        <v>549</v>
      </c>
      <c r="B464" s="992">
        <v>1801.28</v>
      </c>
      <c r="C464" s="992">
        <v>1801.28</v>
      </c>
      <c r="D464" s="993" t="s">
        <v>1839</v>
      </c>
    </row>
    <row r="465" spans="1:4" s="994" customFormat="1" ht="11.25" customHeight="1" x14ac:dyDescent="0.2">
      <c r="A465" s="1198"/>
      <c r="B465" s="995">
        <v>160.30000000000001</v>
      </c>
      <c r="C465" s="995">
        <v>160.30000000000001</v>
      </c>
      <c r="D465" s="996" t="s">
        <v>1726</v>
      </c>
    </row>
    <row r="466" spans="1:4" s="994" customFormat="1" ht="11.25" customHeight="1" x14ac:dyDescent="0.2">
      <c r="A466" s="1198"/>
      <c r="B466" s="995">
        <v>500</v>
      </c>
      <c r="C466" s="995">
        <v>0</v>
      </c>
      <c r="D466" s="996" t="s">
        <v>728</v>
      </c>
    </row>
    <row r="467" spans="1:4" s="994" customFormat="1" ht="11.25" customHeight="1" x14ac:dyDescent="0.2">
      <c r="A467" s="1198"/>
      <c r="B467" s="995">
        <v>50</v>
      </c>
      <c r="C467" s="995">
        <v>50</v>
      </c>
      <c r="D467" s="996" t="s">
        <v>512</v>
      </c>
    </row>
    <row r="468" spans="1:4" s="994" customFormat="1" ht="11.25" customHeight="1" x14ac:dyDescent="0.2">
      <c r="A468" s="1199"/>
      <c r="B468" s="783">
        <v>2511.58</v>
      </c>
      <c r="C468" s="783">
        <v>2011.58</v>
      </c>
      <c r="D468" s="997" t="s">
        <v>11</v>
      </c>
    </row>
    <row r="469" spans="1:4" s="994" customFormat="1" ht="11.25" customHeight="1" x14ac:dyDescent="0.2">
      <c r="A469" s="1198" t="s">
        <v>3603</v>
      </c>
      <c r="B469" s="995">
        <v>196.8</v>
      </c>
      <c r="C469" s="995">
        <v>196.8</v>
      </c>
      <c r="D469" s="996" t="s">
        <v>1828</v>
      </c>
    </row>
    <row r="470" spans="1:4" s="994" customFormat="1" ht="11.25" customHeight="1" x14ac:dyDescent="0.2">
      <c r="A470" s="1198"/>
      <c r="B470" s="995">
        <v>402</v>
      </c>
      <c r="C470" s="995">
        <v>402</v>
      </c>
      <c r="D470" s="996" t="s">
        <v>1835</v>
      </c>
    </row>
    <row r="471" spans="1:4" s="994" customFormat="1" ht="11.25" customHeight="1" x14ac:dyDescent="0.2">
      <c r="A471" s="1198"/>
      <c r="B471" s="995">
        <v>598.79999999999995</v>
      </c>
      <c r="C471" s="995">
        <v>598.79999999999995</v>
      </c>
      <c r="D471" s="996" t="s">
        <v>11</v>
      </c>
    </row>
    <row r="472" spans="1:4" s="994" customFormat="1" ht="11.25" customHeight="1" x14ac:dyDescent="0.2">
      <c r="A472" s="1197" t="s">
        <v>478</v>
      </c>
      <c r="B472" s="992">
        <v>150</v>
      </c>
      <c r="C472" s="992">
        <v>136.19200000000001</v>
      </c>
      <c r="D472" s="993" t="s">
        <v>1726</v>
      </c>
    </row>
    <row r="473" spans="1:4" s="994" customFormat="1" ht="11.25" customHeight="1" x14ac:dyDescent="0.2">
      <c r="A473" s="1198"/>
      <c r="B473" s="995">
        <v>1100</v>
      </c>
      <c r="C473" s="995">
        <v>0</v>
      </c>
      <c r="D473" s="996" t="s">
        <v>473</v>
      </c>
    </row>
    <row r="474" spans="1:4" s="994" customFormat="1" ht="11.25" customHeight="1" x14ac:dyDescent="0.2">
      <c r="A474" s="1198"/>
      <c r="B474" s="995">
        <v>50</v>
      </c>
      <c r="C474" s="995">
        <v>50</v>
      </c>
      <c r="D474" s="996" t="s">
        <v>512</v>
      </c>
    </row>
    <row r="475" spans="1:4" s="994" customFormat="1" ht="11.25" customHeight="1" x14ac:dyDescent="0.2">
      <c r="A475" s="1199"/>
      <c r="B475" s="783">
        <v>1300</v>
      </c>
      <c r="C475" s="783">
        <v>186.19200000000001</v>
      </c>
      <c r="D475" s="997" t="s">
        <v>11</v>
      </c>
    </row>
    <row r="476" spans="1:4" s="994" customFormat="1" ht="11.25" customHeight="1" x14ac:dyDescent="0.2">
      <c r="A476" s="1198" t="s">
        <v>550</v>
      </c>
      <c r="B476" s="995">
        <v>1250</v>
      </c>
      <c r="C476" s="995">
        <v>1250</v>
      </c>
      <c r="D476" s="996" t="s">
        <v>512</v>
      </c>
    </row>
    <row r="477" spans="1:4" s="994" customFormat="1" ht="11.25" customHeight="1" x14ac:dyDescent="0.2">
      <c r="A477" s="1198"/>
      <c r="B477" s="995">
        <v>1250</v>
      </c>
      <c r="C477" s="995">
        <v>1250</v>
      </c>
      <c r="D477" s="996" t="s">
        <v>11</v>
      </c>
    </row>
    <row r="478" spans="1:4" s="994" customFormat="1" ht="11.25" customHeight="1" x14ac:dyDescent="0.2">
      <c r="A478" s="1197" t="s">
        <v>3604</v>
      </c>
      <c r="B478" s="992">
        <v>4544</v>
      </c>
      <c r="C478" s="992">
        <v>4544</v>
      </c>
      <c r="D478" s="993" t="s">
        <v>1915</v>
      </c>
    </row>
    <row r="479" spans="1:4" s="994" customFormat="1" ht="11.25" customHeight="1" x14ac:dyDescent="0.2">
      <c r="A479" s="1199"/>
      <c r="B479" s="783">
        <v>4544</v>
      </c>
      <c r="C479" s="783">
        <v>4544</v>
      </c>
      <c r="D479" s="997" t="s">
        <v>11</v>
      </c>
    </row>
    <row r="480" spans="1:4" s="994" customFormat="1" ht="11.25" customHeight="1" x14ac:dyDescent="0.2">
      <c r="A480" s="1198" t="s">
        <v>3605</v>
      </c>
      <c r="B480" s="995">
        <v>33.880000000000003</v>
      </c>
      <c r="C480" s="995">
        <v>0</v>
      </c>
      <c r="D480" s="996" t="s">
        <v>1830</v>
      </c>
    </row>
    <row r="481" spans="1:4" s="994" customFormat="1" ht="11.25" customHeight="1" x14ac:dyDescent="0.2">
      <c r="A481" s="1198"/>
      <c r="B481" s="995">
        <v>33.880000000000003</v>
      </c>
      <c r="C481" s="995">
        <v>0</v>
      </c>
      <c r="D481" s="996" t="s">
        <v>11</v>
      </c>
    </row>
    <row r="482" spans="1:4" s="994" customFormat="1" ht="11.25" customHeight="1" x14ac:dyDescent="0.2">
      <c r="A482" s="1197" t="s">
        <v>3606</v>
      </c>
      <c r="B482" s="992">
        <v>42</v>
      </c>
      <c r="C482" s="992">
        <v>42</v>
      </c>
      <c r="D482" s="993" t="s">
        <v>2014</v>
      </c>
    </row>
    <row r="483" spans="1:4" s="994" customFormat="1" ht="11.25" customHeight="1" x14ac:dyDescent="0.2">
      <c r="A483" s="1198"/>
      <c r="B483" s="995">
        <v>20</v>
      </c>
      <c r="C483" s="995">
        <v>20</v>
      </c>
      <c r="D483" s="996" t="s">
        <v>1026</v>
      </c>
    </row>
    <row r="484" spans="1:4" s="994" customFormat="1" ht="11.25" customHeight="1" x14ac:dyDescent="0.2">
      <c r="A484" s="1199"/>
      <c r="B484" s="783">
        <v>62</v>
      </c>
      <c r="C484" s="783">
        <v>62</v>
      </c>
      <c r="D484" s="997" t="s">
        <v>11</v>
      </c>
    </row>
    <row r="485" spans="1:4" s="994" customFormat="1" ht="11.25" customHeight="1" x14ac:dyDescent="0.2">
      <c r="A485" s="1198" t="s">
        <v>3607</v>
      </c>
      <c r="B485" s="995">
        <v>140</v>
      </c>
      <c r="C485" s="995">
        <v>140</v>
      </c>
      <c r="D485" s="996" t="s">
        <v>1828</v>
      </c>
    </row>
    <row r="486" spans="1:4" s="994" customFormat="1" ht="11.25" customHeight="1" x14ac:dyDescent="0.2">
      <c r="A486" s="1198"/>
      <c r="B486" s="995">
        <v>21.8</v>
      </c>
      <c r="C486" s="995">
        <v>21.8</v>
      </c>
      <c r="D486" s="996" t="s">
        <v>1830</v>
      </c>
    </row>
    <row r="487" spans="1:4" s="994" customFormat="1" ht="11.25" customHeight="1" x14ac:dyDescent="0.2">
      <c r="A487" s="1198"/>
      <c r="B487" s="995">
        <v>71.66</v>
      </c>
      <c r="C487" s="1010">
        <v>0</v>
      </c>
      <c r="D487" s="996" t="s">
        <v>1394</v>
      </c>
    </row>
    <row r="488" spans="1:4" s="994" customFormat="1" ht="11.25" customHeight="1" x14ac:dyDescent="0.2">
      <c r="A488" s="1198"/>
      <c r="B488" s="995">
        <v>233.46</v>
      </c>
      <c r="C488" s="1010">
        <v>161.80000000000001</v>
      </c>
      <c r="D488" s="996" t="s">
        <v>11</v>
      </c>
    </row>
    <row r="489" spans="1:4" s="994" customFormat="1" ht="11.25" customHeight="1" x14ac:dyDescent="0.2">
      <c r="A489" s="1197" t="s">
        <v>3608</v>
      </c>
      <c r="B489" s="992">
        <v>100</v>
      </c>
      <c r="C489" s="1008">
        <v>0</v>
      </c>
      <c r="D489" s="993" t="s">
        <v>1830</v>
      </c>
    </row>
    <row r="490" spans="1:4" s="994" customFormat="1" ht="11.25" customHeight="1" x14ac:dyDescent="0.2">
      <c r="A490" s="1198"/>
      <c r="B490" s="995">
        <v>106</v>
      </c>
      <c r="C490" s="1010">
        <v>84.121600000000001</v>
      </c>
      <c r="D490" s="996" t="s">
        <v>2333</v>
      </c>
    </row>
    <row r="491" spans="1:4" s="994" customFormat="1" ht="11.25" customHeight="1" x14ac:dyDescent="0.2">
      <c r="A491" s="1199"/>
      <c r="B491" s="783">
        <v>206</v>
      </c>
      <c r="C491" s="1012">
        <v>84.121600000000001</v>
      </c>
      <c r="D491" s="997" t="s">
        <v>11</v>
      </c>
    </row>
    <row r="492" spans="1:4" s="994" customFormat="1" ht="11.25" customHeight="1" x14ac:dyDescent="0.2">
      <c r="A492" s="1198" t="s">
        <v>3609</v>
      </c>
      <c r="B492" s="995">
        <v>100</v>
      </c>
      <c r="C492" s="1010">
        <v>100</v>
      </c>
      <c r="D492" s="996" t="s">
        <v>1830</v>
      </c>
    </row>
    <row r="493" spans="1:4" s="994" customFormat="1" ht="11.25" customHeight="1" x14ac:dyDescent="0.2">
      <c r="A493" s="1198"/>
      <c r="B493" s="995">
        <v>100</v>
      </c>
      <c r="C493" s="1010">
        <v>100</v>
      </c>
      <c r="D493" s="996" t="s">
        <v>11</v>
      </c>
    </row>
    <row r="494" spans="1:4" s="994" customFormat="1" ht="11.25" customHeight="1" x14ac:dyDescent="0.2">
      <c r="A494" s="1197" t="s">
        <v>3610</v>
      </c>
      <c r="B494" s="992">
        <v>488.8</v>
      </c>
      <c r="C494" s="1008">
        <v>248.61822000000001</v>
      </c>
      <c r="D494" s="993" t="s">
        <v>1830</v>
      </c>
    </row>
    <row r="495" spans="1:4" s="994" customFormat="1" ht="11.25" customHeight="1" x14ac:dyDescent="0.2">
      <c r="A495" s="1199"/>
      <c r="B495" s="783">
        <v>488.8</v>
      </c>
      <c r="C495" s="783">
        <v>248.61822000000001</v>
      </c>
      <c r="D495" s="997" t="s">
        <v>11</v>
      </c>
    </row>
    <row r="496" spans="1:4" s="994" customFormat="1" ht="11.25" customHeight="1" x14ac:dyDescent="0.2">
      <c r="A496" s="1198" t="s">
        <v>3611</v>
      </c>
      <c r="B496" s="995">
        <v>20</v>
      </c>
      <c r="C496" s="995">
        <v>20</v>
      </c>
      <c r="D496" s="996" t="s">
        <v>2333</v>
      </c>
    </row>
    <row r="497" spans="1:4" s="994" customFormat="1" ht="11.25" customHeight="1" x14ac:dyDescent="0.2">
      <c r="A497" s="1198"/>
      <c r="B497" s="995">
        <v>20</v>
      </c>
      <c r="C497" s="995">
        <v>20</v>
      </c>
      <c r="D497" s="996" t="s">
        <v>11</v>
      </c>
    </row>
    <row r="498" spans="1:4" s="994" customFormat="1" ht="11.25" customHeight="1" x14ac:dyDescent="0.2">
      <c r="A498" s="1197" t="s">
        <v>599</v>
      </c>
      <c r="B498" s="992">
        <v>320</v>
      </c>
      <c r="C498" s="992">
        <v>320</v>
      </c>
      <c r="D498" s="993" t="s">
        <v>1828</v>
      </c>
    </row>
    <row r="499" spans="1:4" s="994" customFormat="1" ht="11.25" customHeight="1" x14ac:dyDescent="0.2">
      <c r="A499" s="1198"/>
      <c r="B499" s="995">
        <v>99.4</v>
      </c>
      <c r="C499" s="995">
        <v>0</v>
      </c>
      <c r="D499" s="996" t="s">
        <v>1830</v>
      </c>
    </row>
    <row r="500" spans="1:4" s="994" customFormat="1" ht="11.25" customHeight="1" x14ac:dyDescent="0.2">
      <c r="A500" s="1198"/>
      <c r="B500" s="995">
        <v>1000</v>
      </c>
      <c r="C500" s="995">
        <v>1000</v>
      </c>
      <c r="D500" s="996" t="s">
        <v>592</v>
      </c>
    </row>
    <row r="501" spans="1:4" s="994" customFormat="1" ht="11.25" customHeight="1" x14ac:dyDescent="0.2">
      <c r="A501" s="1199"/>
      <c r="B501" s="783">
        <v>1419.4</v>
      </c>
      <c r="C501" s="783">
        <v>1320</v>
      </c>
      <c r="D501" s="997" t="s">
        <v>11</v>
      </c>
    </row>
    <row r="502" spans="1:4" s="994" customFormat="1" ht="11.25" customHeight="1" x14ac:dyDescent="0.2">
      <c r="A502" s="1198" t="s">
        <v>3612</v>
      </c>
      <c r="B502" s="995">
        <v>224.72</v>
      </c>
      <c r="C502" s="995">
        <v>224.72</v>
      </c>
      <c r="D502" s="996" t="s">
        <v>1830</v>
      </c>
    </row>
    <row r="503" spans="1:4" s="994" customFormat="1" ht="11.25" customHeight="1" x14ac:dyDescent="0.2">
      <c r="A503" s="1198"/>
      <c r="B503" s="995">
        <v>224.72</v>
      </c>
      <c r="C503" s="995">
        <v>224.72</v>
      </c>
      <c r="D503" s="996" t="s">
        <v>11</v>
      </c>
    </row>
    <row r="504" spans="1:4" s="994" customFormat="1" ht="11.25" customHeight="1" x14ac:dyDescent="0.2">
      <c r="A504" s="1197" t="s">
        <v>3613</v>
      </c>
      <c r="B504" s="992">
        <v>362.8</v>
      </c>
      <c r="C504" s="992">
        <v>362.8</v>
      </c>
      <c r="D504" s="993" t="s">
        <v>1828</v>
      </c>
    </row>
    <row r="505" spans="1:4" s="994" customFormat="1" ht="11.25" customHeight="1" x14ac:dyDescent="0.2">
      <c r="A505" s="1198"/>
      <c r="B505" s="995">
        <v>129.5</v>
      </c>
      <c r="C505" s="995">
        <v>129.5</v>
      </c>
      <c r="D505" s="996" t="s">
        <v>1835</v>
      </c>
    </row>
    <row r="506" spans="1:4" s="994" customFormat="1" ht="11.25" customHeight="1" x14ac:dyDescent="0.2">
      <c r="A506" s="1199"/>
      <c r="B506" s="783">
        <v>492.3</v>
      </c>
      <c r="C506" s="783">
        <v>492.3</v>
      </c>
      <c r="D506" s="997" t="s">
        <v>11</v>
      </c>
    </row>
    <row r="507" spans="1:4" s="994" customFormat="1" ht="11.25" customHeight="1" x14ac:dyDescent="0.2">
      <c r="A507" s="1198" t="s">
        <v>3614</v>
      </c>
      <c r="B507" s="995">
        <v>240</v>
      </c>
      <c r="C507" s="995">
        <v>240</v>
      </c>
      <c r="D507" s="996" t="s">
        <v>1828</v>
      </c>
    </row>
    <row r="508" spans="1:4" s="994" customFormat="1" ht="11.25" customHeight="1" x14ac:dyDescent="0.2">
      <c r="A508" s="1198"/>
      <c r="B508" s="995">
        <v>240</v>
      </c>
      <c r="C508" s="995">
        <v>240</v>
      </c>
      <c r="D508" s="996" t="s">
        <v>11</v>
      </c>
    </row>
    <row r="509" spans="1:4" s="994" customFormat="1" ht="11.25" customHeight="1" x14ac:dyDescent="0.2">
      <c r="A509" s="1197" t="s">
        <v>3615</v>
      </c>
      <c r="B509" s="992">
        <v>26.1</v>
      </c>
      <c r="C509" s="992">
        <v>26</v>
      </c>
      <c r="D509" s="993" t="s">
        <v>2329</v>
      </c>
    </row>
    <row r="510" spans="1:4" s="994" customFormat="1" ht="11.25" customHeight="1" x14ac:dyDescent="0.2">
      <c r="A510" s="1198"/>
      <c r="B510" s="995">
        <v>80</v>
      </c>
      <c r="C510" s="995">
        <v>80</v>
      </c>
      <c r="D510" s="996" t="s">
        <v>1828</v>
      </c>
    </row>
    <row r="511" spans="1:4" s="994" customFormat="1" ht="11.25" customHeight="1" x14ac:dyDescent="0.2">
      <c r="A511" s="1198"/>
      <c r="B511" s="995">
        <v>187.3</v>
      </c>
      <c r="C511" s="995">
        <v>0</v>
      </c>
      <c r="D511" s="996" t="s">
        <v>1724</v>
      </c>
    </row>
    <row r="512" spans="1:4" s="994" customFormat="1" ht="11.25" customHeight="1" x14ac:dyDescent="0.2">
      <c r="A512" s="1199"/>
      <c r="B512" s="783">
        <v>293.39999999999998</v>
      </c>
      <c r="C512" s="783">
        <v>106</v>
      </c>
      <c r="D512" s="997" t="s">
        <v>11</v>
      </c>
    </row>
    <row r="513" spans="1:4" s="994" customFormat="1" ht="11.25" customHeight="1" x14ac:dyDescent="0.2">
      <c r="A513" s="1201" t="s">
        <v>3616</v>
      </c>
      <c r="B513" s="995">
        <v>297.5</v>
      </c>
      <c r="C513" s="995">
        <v>0</v>
      </c>
      <c r="D513" s="996" t="s">
        <v>1835</v>
      </c>
    </row>
    <row r="514" spans="1:4" s="994" customFormat="1" ht="11.25" customHeight="1" x14ac:dyDescent="0.2">
      <c r="A514" s="1201"/>
      <c r="B514" s="995">
        <v>143.12</v>
      </c>
      <c r="C514" s="995">
        <v>143.12</v>
      </c>
      <c r="D514" s="996" t="s">
        <v>1830</v>
      </c>
    </row>
    <row r="515" spans="1:4" s="994" customFormat="1" ht="11.25" customHeight="1" x14ac:dyDescent="0.2">
      <c r="A515" s="1201"/>
      <c r="B515" s="995">
        <v>440.62</v>
      </c>
      <c r="C515" s="995">
        <v>143.12</v>
      </c>
      <c r="D515" s="996" t="s">
        <v>11</v>
      </c>
    </row>
    <row r="516" spans="1:4" s="994" customFormat="1" ht="11.25" customHeight="1" x14ac:dyDescent="0.2">
      <c r="A516" s="1200" t="s">
        <v>3617</v>
      </c>
      <c r="B516" s="992">
        <v>88</v>
      </c>
      <c r="C516" s="992">
        <v>0</v>
      </c>
      <c r="D516" s="993" t="s">
        <v>2329</v>
      </c>
    </row>
    <row r="517" spans="1:4" s="994" customFormat="1" ht="11.25" customHeight="1" x14ac:dyDescent="0.2">
      <c r="A517" s="1201"/>
      <c r="B517" s="995">
        <v>320</v>
      </c>
      <c r="C517" s="995">
        <v>320</v>
      </c>
      <c r="D517" s="996" t="s">
        <v>1828</v>
      </c>
    </row>
    <row r="518" spans="1:4" s="994" customFormat="1" ht="11.25" customHeight="1" x14ac:dyDescent="0.2">
      <c r="A518" s="1201"/>
      <c r="B518" s="995">
        <v>66.599999999999994</v>
      </c>
      <c r="C518" s="995">
        <v>5.992</v>
      </c>
      <c r="D518" s="996" t="s">
        <v>1830</v>
      </c>
    </row>
    <row r="519" spans="1:4" s="994" customFormat="1" ht="11.25" customHeight="1" x14ac:dyDescent="0.2">
      <c r="A519" s="1201"/>
      <c r="B519" s="995">
        <v>225</v>
      </c>
      <c r="C519" s="995">
        <v>225</v>
      </c>
      <c r="D519" s="996" t="s">
        <v>512</v>
      </c>
    </row>
    <row r="520" spans="1:4" s="994" customFormat="1" ht="11.25" customHeight="1" x14ac:dyDescent="0.2">
      <c r="A520" s="1202"/>
      <c r="B520" s="783">
        <v>699.6</v>
      </c>
      <c r="C520" s="783">
        <v>550.99199999999996</v>
      </c>
      <c r="D520" s="997" t="s">
        <v>11</v>
      </c>
    </row>
    <row r="521" spans="1:4" s="994" customFormat="1" ht="11.25" customHeight="1" x14ac:dyDescent="0.2">
      <c r="A521" s="1201" t="s">
        <v>3618</v>
      </c>
      <c r="B521" s="995">
        <v>80</v>
      </c>
      <c r="C521" s="995">
        <v>80</v>
      </c>
      <c r="D521" s="996" t="s">
        <v>2014</v>
      </c>
    </row>
    <row r="522" spans="1:4" s="994" customFormat="1" ht="11.25" customHeight="1" x14ac:dyDescent="0.2">
      <c r="A522" s="1201"/>
      <c r="B522" s="995">
        <v>80</v>
      </c>
      <c r="C522" s="995">
        <v>80</v>
      </c>
      <c r="D522" s="996" t="s">
        <v>11</v>
      </c>
    </row>
    <row r="523" spans="1:4" s="994" customFormat="1" ht="11.25" customHeight="1" x14ac:dyDescent="0.2">
      <c r="A523" s="1200" t="s">
        <v>552</v>
      </c>
      <c r="B523" s="992">
        <v>45.22</v>
      </c>
      <c r="C523" s="992">
        <v>45.216000000000001</v>
      </c>
      <c r="D523" s="993" t="s">
        <v>1878</v>
      </c>
    </row>
    <row r="524" spans="1:4" s="994" customFormat="1" ht="11.25" customHeight="1" x14ac:dyDescent="0.2">
      <c r="A524" s="1201"/>
      <c r="B524" s="995">
        <v>21.58</v>
      </c>
      <c r="C524" s="995">
        <v>21.571199999999997</v>
      </c>
      <c r="D524" s="996" t="s">
        <v>1394</v>
      </c>
    </row>
    <row r="525" spans="1:4" s="994" customFormat="1" ht="11.25" customHeight="1" x14ac:dyDescent="0.2">
      <c r="A525" s="1201"/>
      <c r="B525" s="995">
        <v>50</v>
      </c>
      <c r="C525" s="995">
        <v>50</v>
      </c>
      <c r="D525" s="996" t="s">
        <v>512</v>
      </c>
    </row>
    <row r="526" spans="1:4" s="994" customFormat="1" ht="11.25" customHeight="1" x14ac:dyDescent="0.2">
      <c r="A526" s="1202"/>
      <c r="B526" s="783">
        <v>116.8</v>
      </c>
      <c r="C526" s="783">
        <v>116.7872</v>
      </c>
      <c r="D526" s="997" t="s">
        <v>11</v>
      </c>
    </row>
    <row r="527" spans="1:4" s="994" customFormat="1" ht="11.25" customHeight="1" x14ac:dyDescent="0.2">
      <c r="A527" s="1198" t="s">
        <v>3619</v>
      </c>
      <c r="B527" s="995">
        <v>238</v>
      </c>
      <c r="C527" s="995">
        <v>238</v>
      </c>
      <c r="D527" s="996" t="s">
        <v>1828</v>
      </c>
    </row>
    <row r="528" spans="1:4" s="994" customFormat="1" ht="11.25" customHeight="1" x14ac:dyDescent="0.2">
      <c r="A528" s="1198"/>
      <c r="B528" s="995">
        <v>238</v>
      </c>
      <c r="C528" s="995">
        <v>238</v>
      </c>
      <c r="D528" s="996" t="s">
        <v>11</v>
      </c>
    </row>
    <row r="529" spans="1:4" s="994" customFormat="1" ht="11.25" customHeight="1" x14ac:dyDescent="0.2">
      <c r="A529" s="1197" t="s">
        <v>553</v>
      </c>
      <c r="B529" s="992">
        <v>236.96</v>
      </c>
      <c r="C529" s="992">
        <v>236.96</v>
      </c>
      <c r="D529" s="993" t="s">
        <v>1830</v>
      </c>
    </row>
    <row r="530" spans="1:4" s="994" customFormat="1" ht="11.25" customHeight="1" x14ac:dyDescent="0.2">
      <c r="A530" s="1198"/>
      <c r="B530" s="995">
        <v>181</v>
      </c>
      <c r="C530" s="995">
        <v>179.57</v>
      </c>
      <c r="D530" s="996" t="s">
        <v>2333</v>
      </c>
    </row>
    <row r="531" spans="1:4" s="994" customFormat="1" ht="11.25" customHeight="1" x14ac:dyDescent="0.2">
      <c r="A531" s="1198"/>
      <c r="B531" s="995">
        <v>2250</v>
      </c>
      <c r="C531" s="995">
        <v>2250</v>
      </c>
      <c r="D531" s="996" t="s">
        <v>512</v>
      </c>
    </row>
    <row r="532" spans="1:4" s="994" customFormat="1" ht="11.25" customHeight="1" x14ac:dyDescent="0.2">
      <c r="A532" s="1198"/>
      <c r="B532" s="995">
        <v>80</v>
      </c>
      <c r="C532" s="995">
        <v>80</v>
      </c>
      <c r="D532" s="996" t="s">
        <v>644</v>
      </c>
    </row>
    <row r="533" spans="1:4" s="994" customFormat="1" ht="11.25" customHeight="1" x14ac:dyDescent="0.2">
      <c r="A533" s="1199"/>
      <c r="B533" s="783">
        <v>2747.96</v>
      </c>
      <c r="C533" s="783">
        <v>2746.53</v>
      </c>
      <c r="D533" s="997" t="s">
        <v>11</v>
      </c>
    </row>
    <row r="534" spans="1:4" s="994" customFormat="1" ht="11.25" customHeight="1" x14ac:dyDescent="0.2">
      <c r="A534" s="1198" t="s">
        <v>3620</v>
      </c>
      <c r="B534" s="995">
        <v>79.2</v>
      </c>
      <c r="C534" s="995">
        <v>79.2</v>
      </c>
      <c r="D534" s="996" t="s">
        <v>1828</v>
      </c>
    </row>
    <row r="535" spans="1:4" s="994" customFormat="1" ht="11.25" customHeight="1" x14ac:dyDescent="0.2">
      <c r="A535" s="1198"/>
      <c r="B535" s="995">
        <v>79.2</v>
      </c>
      <c r="C535" s="995">
        <v>79.2</v>
      </c>
      <c r="D535" s="996" t="s">
        <v>11</v>
      </c>
    </row>
    <row r="536" spans="1:4" s="994" customFormat="1" ht="11.25" customHeight="1" x14ac:dyDescent="0.2">
      <c r="A536" s="1197" t="s">
        <v>554</v>
      </c>
      <c r="B536" s="992">
        <v>1200</v>
      </c>
      <c r="C536" s="992">
        <v>1200</v>
      </c>
      <c r="D536" s="993" t="s">
        <v>1887</v>
      </c>
    </row>
    <row r="537" spans="1:4" s="994" customFormat="1" ht="11.25" customHeight="1" x14ac:dyDescent="0.2">
      <c r="A537" s="1198"/>
      <c r="B537" s="995">
        <v>320</v>
      </c>
      <c r="C537" s="995">
        <v>320</v>
      </c>
      <c r="D537" s="996" t="s">
        <v>1828</v>
      </c>
    </row>
    <row r="538" spans="1:4" s="994" customFormat="1" ht="11.25" customHeight="1" x14ac:dyDescent="0.2">
      <c r="A538" s="1198"/>
      <c r="B538" s="995">
        <v>274.13</v>
      </c>
      <c r="C538" s="995">
        <v>274.13299999999998</v>
      </c>
      <c r="D538" s="996" t="s">
        <v>1878</v>
      </c>
    </row>
    <row r="539" spans="1:4" s="994" customFormat="1" ht="11.25" customHeight="1" x14ac:dyDescent="0.2">
      <c r="A539" s="1198"/>
      <c r="B539" s="995">
        <v>500</v>
      </c>
      <c r="C539" s="995">
        <v>500</v>
      </c>
      <c r="D539" s="996" t="s">
        <v>755</v>
      </c>
    </row>
    <row r="540" spans="1:4" s="994" customFormat="1" ht="11.25" customHeight="1" x14ac:dyDescent="0.2">
      <c r="A540" s="1198"/>
      <c r="B540" s="995">
        <v>275</v>
      </c>
      <c r="C540" s="995">
        <v>50</v>
      </c>
      <c r="D540" s="996" t="s">
        <v>512</v>
      </c>
    </row>
    <row r="541" spans="1:4" s="994" customFormat="1" ht="11.25" customHeight="1" x14ac:dyDescent="0.2">
      <c r="A541" s="1199"/>
      <c r="B541" s="783">
        <v>2569.13</v>
      </c>
      <c r="C541" s="783">
        <v>2344.1329999999998</v>
      </c>
      <c r="D541" s="997" t="s">
        <v>11</v>
      </c>
    </row>
    <row r="542" spans="1:4" s="994" customFormat="1" ht="11.25" customHeight="1" x14ac:dyDescent="0.2">
      <c r="A542" s="1198" t="s">
        <v>3621</v>
      </c>
      <c r="B542" s="995">
        <v>149</v>
      </c>
      <c r="C542" s="995">
        <v>74.5</v>
      </c>
      <c r="D542" s="996" t="s">
        <v>2335</v>
      </c>
    </row>
    <row r="543" spans="1:4" s="994" customFormat="1" ht="11.25" customHeight="1" x14ac:dyDescent="0.2">
      <c r="A543" s="1198"/>
      <c r="B543" s="995">
        <v>149</v>
      </c>
      <c r="C543" s="995">
        <v>74.5</v>
      </c>
      <c r="D543" s="996" t="s">
        <v>11</v>
      </c>
    </row>
    <row r="544" spans="1:4" s="994" customFormat="1" ht="11.25" customHeight="1" x14ac:dyDescent="0.2">
      <c r="A544" s="1197" t="s">
        <v>555</v>
      </c>
      <c r="B544" s="992">
        <v>235.8</v>
      </c>
      <c r="C544" s="992">
        <v>235.8</v>
      </c>
      <c r="D544" s="993" t="s">
        <v>1828</v>
      </c>
    </row>
    <row r="545" spans="1:4" s="994" customFormat="1" ht="11.25" customHeight="1" x14ac:dyDescent="0.2">
      <c r="A545" s="1198"/>
      <c r="B545" s="995">
        <v>1899.2</v>
      </c>
      <c r="C545" s="995">
        <v>1899.2</v>
      </c>
      <c r="D545" s="996" t="s">
        <v>1839</v>
      </c>
    </row>
    <row r="546" spans="1:4" s="994" customFormat="1" ht="11.25" customHeight="1" x14ac:dyDescent="0.2">
      <c r="A546" s="1198"/>
      <c r="B546" s="995">
        <v>424.16</v>
      </c>
      <c r="C546" s="995">
        <v>424.15800000000002</v>
      </c>
      <c r="D546" s="996" t="s">
        <v>1835</v>
      </c>
    </row>
    <row r="547" spans="1:4" s="994" customFormat="1" ht="11.25" customHeight="1" x14ac:dyDescent="0.2">
      <c r="A547" s="1198"/>
      <c r="B547" s="995">
        <v>220.82</v>
      </c>
      <c r="C547" s="995">
        <v>128</v>
      </c>
      <c r="D547" s="996" t="s">
        <v>1830</v>
      </c>
    </row>
    <row r="548" spans="1:4" s="994" customFormat="1" ht="11.25" customHeight="1" x14ac:dyDescent="0.2">
      <c r="A548" s="1198"/>
      <c r="B548" s="995">
        <v>25</v>
      </c>
      <c r="C548" s="995">
        <v>25</v>
      </c>
      <c r="D548" s="996" t="s">
        <v>2333</v>
      </c>
    </row>
    <row r="549" spans="1:4" s="994" customFormat="1" ht="11.25" customHeight="1" x14ac:dyDescent="0.2">
      <c r="A549" s="1198"/>
      <c r="B549" s="995">
        <v>50</v>
      </c>
      <c r="C549" s="995">
        <v>50</v>
      </c>
      <c r="D549" s="996" t="s">
        <v>512</v>
      </c>
    </row>
    <row r="550" spans="1:4" s="994" customFormat="1" ht="11.25" customHeight="1" x14ac:dyDescent="0.2">
      <c r="A550" s="1199"/>
      <c r="B550" s="783">
        <v>2854.98</v>
      </c>
      <c r="C550" s="783">
        <v>2762.1579999999999</v>
      </c>
      <c r="D550" s="997" t="s">
        <v>11</v>
      </c>
    </row>
    <row r="551" spans="1:4" s="994" customFormat="1" ht="11.25" customHeight="1" x14ac:dyDescent="0.2">
      <c r="A551" s="1198" t="s">
        <v>3622</v>
      </c>
      <c r="B551" s="995">
        <v>2987.2</v>
      </c>
      <c r="C551" s="995">
        <v>1864.68929</v>
      </c>
      <c r="D551" s="996" t="s">
        <v>2327</v>
      </c>
    </row>
    <row r="552" spans="1:4" s="994" customFormat="1" ht="11.25" customHeight="1" x14ac:dyDescent="0.2">
      <c r="A552" s="1198"/>
      <c r="B552" s="995">
        <v>399</v>
      </c>
      <c r="C552" s="995">
        <v>199.5</v>
      </c>
      <c r="D552" s="996" t="s">
        <v>2335</v>
      </c>
    </row>
    <row r="553" spans="1:4" s="994" customFormat="1" ht="11.25" customHeight="1" x14ac:dyDescent="0.2">
      <c r="A553" s="1198"/>
      <c r="B553" s="995">
        <v>320</v>
      </c>
      <c r="C553" s="995">
        <v>259.863</v>
      </c>
      <c r="D553" s="996" t="s">
        <v>1828</v>
      </c>
    </row>
    <row r="554" spans="1:4" s="994" customFormat="1" ht="11.25" customHeight="1" x14ac:dyDescent="0.2">
      <c r="A554" s="1198"/>
      <c r="B554" s="995">
        <v>99</v>
      </c>
      <c r="C554" s="995">
        <v>0</v>
      </c>
      <c r="D554" s="996" t="s">
        <v>1830</v>
      </c>
    </row>
    <row r="555" spans="1:4" s="994" customFormat="1" ht="11.25" customHeight="1" x14ac:dyDescent="0.2">
      <c r="A555" s="1198"/>
      <c r="B555" s="995">
        <v>3805.2</v>
      </c>
      <c r="C555" s="995">
        <v>2324.0522900000001</v>
      </c>
      <c r="D555" s="996" t="s">
        <v>11</v>
      </c>
    </row>
    <row r="556" spans="1:4" s="994" customFormat="1" ht="11.25" customHeight="1" x14ac:dyDescent="0.2">
      <c r="A556" s="1197" t="s">
        <v>3623</v>
      </c>
      <c r="B556" s="992">
        <v>80</v>
      </c>
      <c r="C556" s="992">
        <v>80</v>
      </c>
      <c r="D556" s="993" t="s">
        <v>1828</v>
      </c>
    </row>
    <row r="557" spans="1:4" s="994" customFormat="1" ht="11.25" customHeight="1" x14ac:dyDescent="0.2">
      <c r="A557" s="1198"/>
      <c r="B557" s="995">
        <v>100</v>
      </c>
      <c r="C557" s="995">
        <v>0</v>
      </c>
      <c r="D557" s="996" t="s">
        <v>1830</v>
      </c>
    </row>
    <row r="558" spans="1:4" s="994" customFormat="1" ht="11.25" customHeight="1" x14ac:dyDescent="0.2">
      <c r="A558" s="1199"/>
      <c r="B558" s="783">
        <v>180</v>
      </c>
      <c r="C558" s="783">
        <v>80</v>
      </c>
      <c r="D558" s="997" t="s">
        <v>11</v>
      </c>
    </row>
    <row r="559" spans="1:4" s="994" customFormat="1" ht="11.25" customHeight="1" x14ac:dyDescent="0.2">
      <c r="A559" s="1198" t="s">
        <v>3624</v>
      </c>
      <c r="B559" s="995">
        <v>320</v>
      </c>
      <c r="C559" s="995">
        <v>320</v>
      </c>
      <c r="D559" s="996" t="s">
        <v>1828</v>
      </c>
    </row>
    <row r="560" spans="1:4" s="994" customFormat="1" ht="11.25" customHeight="1" x14ac:dyDescent="0.2">
      <c r="A560" s="1198"/>
      <c r="B560" s="995">
        <v>56</v>
      </c>
      <c r="C560" s="995">
        <v>0</v>
      </c>
      <c r="D560" s="996" t="s">
        <v>1830</v>
      </c>
    </row>
    <row r="561" spans="1:4" s="994" customFormat="1" ht="11.25" customHeight="1" x14ac:dyDescent="0.2">
      <c r="A561" s="1198"/>
      <c r="B561" s="995">
        <v>376</v>
      </c>
      <c r="C561" s="995">
        <v>320</v>
      </c>
      <c r="D561" s="996" t="s">
        <v>11</v>
      </c>
    </row>
    <row r="562" spans="1:4" s="994" customFormat="1" ht="11.25" customHeight="1" x14ac:dyDescent="0.2">
      <c r="A562" s="1197" t="s">
        <v>3625</v>
      </c>
      <c r="B562" s="992">
        <v>20.02</v>
      </c>
      <c r="C562" s="992">
        <v>0</v>
      </c>
      <c r="D562" s="993" t="s">
        <v>1830</v>
      </c>
    </row>
    <row r="563" spans="1:4" s="994" customFormat="1" ht="11.25" customHeight="1" x14ac:dyDescent="0.2">
      <c r="A563" s="1198"/>
      <c r="B563" s="995">
        <v>20</v>
      </c>
      <c r="C563" s="995">
        <v>20</v>
      </c>
      <c r="D563" s="996" t="s">
        <v>1026</v>
      </c>
    </row>
    <row r="564" spans="1:4" s="994" customFormat="1" ht="11.25" customHeight="1" x14ac:dyDescent="0.2">
      <c r="A564" s="1199"/>
      <c r="B564" s="783">
        <v>40.019999999999996</v>
      </c>
      <c r="C564" s="783">
        <v>20</v>
      </c>
      <c r="D564" s="997" t="s">
        <v>11</v>
      </c>
    </row>
    <row r="565" spans="1:4" s="994" customFormat="1" ht="11.25" customHeight="1" x14ac:dyDescent="0.2">
      <c r="A565" s="1198" t="s">
        <v>556</v>
      </c>
      <c r="B565" s="995">
        <v>140</v>
      </c>
      <c r="C565" s="995">
        <v>140</v>
      </c>
      <c r="D565" s="996" t="s">
        <v>1830</v>
      </c>
    </row>
    <row r="566" spans="1:4" s="994" customFormat="1" ht="11.25" customHeight="1" x14ac:dyDescent="0.2">
      <c r="A566" s="1198"/>
      <c r="B566" s="995">
        <v>225</v>
      </c>
      <c r="C566" s="995">
        <v>225</v>
      </c>
      <c r="D566" s="996" t="s">
        <v>512</v>
      </c>
    </row>
    <row r="567" spans="1:4" s="994" customFormat="1" ht="11.25" customHeight="1" x14ac:dyDescent="0.2">
      <c r="A567" s="1198"/>
      <c r="B567" s="995">
        <v>365</v>
      </c>
      <c r="C567" s="995">
        <v>365</v>
      </c>
      <c r="D567" s="996" t="s">
        <v>11</v>
      </c>
    </row>
    <row r="568" spans="1:4" s="994" customFormat="1" ht="11.25" customHeight="1" x14ac:dyDescent="0.2">
      <c r="A568" s="1197" t="s">
        <v>557</v>
      </c>
      <c r="B568" s="992">
        <v>1440</v>
      </c>
      <c r="C568" s="992">
        <v>240</v>
      </c>
      <c r="D568" s="993" t="s">
        <v>1887</v>
      </c>
    </row>
    <row r="569" spans="1:4" s="994" customFormat="1" ht="11.25" customHeight="1" x14ac:dyDescent="0.2">
      <c r="A569" s="1198"/>
      <c r="B569" s="995">
        <v>400</v>
      </c>
      <c r="C569" s="995">
        <v>200</v>
      </c>
      <c r="D569" s="996" t="s">
        <v>2335</v>
      </c>
    </row>
    <row r="570" spans="1:4" s="994" customFormat="1" ht="11.25" customHeight="1" x14ac:dyDescent="0.2">
      <c r="A570" s="1198"/>
      <c r="B570" s="995">
        <v>103.5</v>
      </c>
      <c r="C570" s="995">
        <v>103.5</v>
      </c>
      <c r="D570" s="996" t="s">
        <v>1835</v>
      </c>
    </row>
    <row r="571" spans="1:4" s="994" customFormat="1" ht="11.25" customHeight="1" x14ac:dyDescent="0.2">
      <c r="A571" s="1198"/>
      <c r="B571" s="995">
        <v>225</v>
      </c>
      <c r="C571" s="995">
        <v>0</v>
      </c>
      <c r="D571" s="996" t="s">
        <v>512</v>
      </c>
    </row>
    <row r="572" spans="1:4" s="994" customFormat="1" ht="11.25" customHeight="1" x14ac:dyDescent="0.2">
      <c r="A572" s="1199"/>
      <c r="B572" s="783">
        <v>2168.5</v>
      </c>
      <c r="C572" s="783">
        <v>543.5</v>
      </c>
      <c r="D572" s="997" t="s">
        <v>11</v>
      </c>
    </row>
    <row r="573" spans="1:4" s="994" customFormat="1" ht="11.25" customHeight="1" x14ac:dyDescent="0.2">
      <c r="A573" s="1198" t="s">
        <v>3626</v>
      </c>
      <c r="B573" s="995">
        <v>40.799999999999997</v>
      </c>
      <c r="C573" s="995">
        <v>39.6</v>
      </c>
      <c r="D573" s="996" t="s">
        <v>2329</v>
      </c>
    </row>
    <row r="574" spans="1:4" s="994" customFormat="1" ht="11.25" customHeight="1" x14ac:dyDescent="0.2">
      <c r="A574" s="1198"/>
      <c r="B574" s="995">
        <v>76</v>
      </c>
      <c r="C574" s="995">
        <v>76</v>
      </c>
      <c r="D574" s="996" t="s">
        <v>1828</v>
      </c>
    </row>
    <row r="575" spans="1:4" s="994" customFormat="1" ht="11.25" customHeight="1" x14ac:dyDescent="0.2">
      <c r="A575" s="1198"/>
      <c r="B575" s="995">
        <v>20</v>
      </c>
      <c r="C575" s="995">
        <v>20</v>
      </c>
      <c r="D575" s="996" t="s">
        <v>2333</v>
      </c>
    </row>
    <row r="576" spans="1:4" s="994" customFormat="1" ht="11.25" customHeight="1" x14ac:dyDescent="0.2">
      <c r="A576" s="1198"/>
      <c r="B576" s="995">
        <v>136.80000000000001</v>
      </c>
      <c r="C576" s="995">
        <v>135.6</v>
      </c>
      <c r="D576" s="996" t="s">
        <v>11</v>
      </c>
    </row>
    <row r="577" spans="1:4" s="994" customFormat="1" ht="11.25" customHeight="1" x14ac:dyDescent="0.2">
      <c r="A577" s="1197" t="s">
        <v>600</v>
      </c>
      <c r="B577" s="992">
        <v>339.84</v>
      </c>
      <c r="C577" s="992">
        <v>339.84</v>
      </c>
      <c r="D577" s="993" t="s">
        <v>1830</v>
      </c>
    </row>
    <row r="578" spans="1:4" s="994" customFormat="1" ht="11.25" customHeight="1" x14ac:dyDescent="0.2">
      <c r="A578" s="1198"/>
      <c r="B578" s="995">
        <v>690</v>
      </c>
      <c r="C578" s="995">
        <v>0</v>
      </c>
      <c r="D578" s="996" t="s">
        <v>592</v>
      </c>
    </row>
    <row r="579" spans="1:4" s="994" customFormat="1" ht="11.25" customHeight="1" x14ac:dyDescent="0.2">
      <c r="A579" s="1198"/>
      <c r="B579" s="995">
        <v>50</v>
      </c>
      <c r="C579" s="995">
        <v>50</v>
      </c>
      <c r="D579" s="996" t="s">
        <v>1026</v>
      </c>
    </row>
    <row r="580" spans="1:4" s="994" customFormat="1" ht="11.25" customHeight="1" x14ac:dyDescent="0.2">
      <c r="A580" s="1199"/>
      <c r="B580" s="783">
        <v>1079.8399999999999</v>
      </c>
      <c r="C580" s="783">
        <v>389.84</v>
      </c>
      <c r="D580" s="997" t="s">
        <v>11</v>
      </c>
    </row>
    <row r="581" spans="1:4" s="994" customFormat="1" ht="11.25" customHeight="1" x14ac:dyDescent="0.2">
      <c r="A581" s="1198" t="s">
        <v>3627</v>
      </c>
      <c r="B581" s="995">
        <v>18</v>
      </c>
      <c r="C581" s="995">
        <v>0</v>
      </c>
      <c r="D581" s="996" t="s">
        <v>1394</v>
      </c>
    </row>
    <row r="582" spans="1:4" s="994" customFormat="1" ht="11.25" customHeight="1" x14ac:dyDescent="0.2">
      <c r="A582" s="1198"/>
      <c r="B582" s="995">
        <v>18</v>
      </c>
      <c r="C582" s="995">
        <v>0</v>
      </c>
      <c r="D582" s="996" t="s">
        <v>11</v>
      </c>
    </row>
    <row r="583" spans="1:4" s="994" customFormat="1" ht="11.25" customHeight="1" x14ac:dyDescent="0.2">
      <c r="A583" s="1197" t="s">
        <v>3628</v>
      </c>
      <c r="B583" s="992">
        <v>1000</v>
      </c>
      <c r="C583" s="992">
        <v>800</v>
      </c>
      <c r="D583" s="993" t="s">
        <v>1887</v>
      </c>
    </row>
    <row r="584" spans="1:4" s="994" customFormat="1" ht="11.25" customHeight="1" x14ac:dyDescent="0.2">
      <c r="A584" s="1199"/>
      <c r="B584" s="783">
        <v>1000</v>
      </c>
      <c r="C584" s="783">
        <v>800</v>
      </c>
      <c r="D584" s="997" t="s">
        <v>11</v>
      </c>
    </row>
    <row r="585" spans="1:4" s="994" customFormat="1" ht="11.25" customHeight="1" x14ac:dyDescent="0.2">
      <c r="A585" s="1198" t="s">
        <v>558</v>
      </c>
      <c r="B585" s="995">
        <v>120</v>
      </c>
      <c r="C585" s="995">
        <v>120</v>
      </c>
      <c r="D585" s="996" t="s">
        <v>1879</v>
      </c>
    </row>
    <row r="586" spans="1:4" s="994" customFormat="1" ht="11.25" customHeight="1" x14ac:dyDescent="0.2">
      <c r="A586" s="1198"/>
      <c r="B586" s="995">
        <v>1500</v>
      </c>
      <c r="C586" s="995">
        <v>1500</v>
      </c>
      <c r="D586" s="996" t="s">
        <v>1728</v>
      </c>
    </row>
    <row r="587" spans="1:4" s="994" customFormat="1" ht="11.25" customHeight="1" x14ac:dyDescent="0.2">
      <c r="A587" s="1198"/>
      <c r="B587" s="995">
        <v>50</v>
      </c>
      <c r="C587" s="995">
        <v>50</v>
      </c>
      <c r="D587" s="996" t="s">
        <v>512</v>
      </c>
    </row>
    <row r="588" spans="1:4" s="994" customFormat="1" ht="11.25" customHeight="1" x14ac:dyDescent="0.2">
      <c r="A588" s="1198"/>
      <c r="B588" s="995">
        <v>1670</v>
      </c>
      <c r="C588" s="995">
        <v>1670</v>
      </c>
      <c r="D588" s="996" t="s">
        <v>11</v>
      </c>
    </row>
    <row r="589" spans="1:4" s="994" customFormat="1" ht="11.25" customHeight="1" x14ac:dyDescent="0.2">
      <c r="A589" s="1197" t="s">
        <v>1055</v>
      </c>
      <c r="B589" s="992">
        <v>80</v>
      </c>
      <c r="C589" s="992">
        <v>80</v>
      </c>
      <c r="D589" s="993" t="s">
        <v>1828</v>
      </c>
    </row>
    <row r="590" spans="1:4" s="994" customFormat="1" ht="11.25" customHeight="1" x14ac:dyDescent="0.2">
      <c r="A590" s="1198"/>
      <c r="B590" s="995">
        <v>180</v>
      </c>
      <c r="C590" s="995">
        <v>180</v>
      </c>
      <c r="D590" s="1011" t="s">
        <v>3629</v>
      </c>
    </row>
    <row r="591" spans="1:4" s="994" customFormat="1" ht="11.25" customHeight="1" x14ac:dyDescent="0.2">
      <c r="A591" s="1199"/>
      <c r="B591" s="783">
        <v>260</v>
      </c>
      <c r="C591" s="783">
        <v>260</v>
      </c>
      <c r="D591" s="997" t="s">
        <v>11</v>
      </c>
    </row>
    <row r="592" spans="1:4" s="994" customFormat="1" ht="11.25" customHeight="1" x14ac:dyDescent="0.2">
      <c r="A592" s="1198" t="s">
        <v>3630</v>
      </c>
      <c r="B592" s="995">
        <v>320</v>
      </c>
      <c r="C592" s="995">
        <v>320</v>
      </c>
      <c r="D592" s="996" t="s">
        <v>1828</v>
      </c>
    </row>
    <row r="593" spans="1:4" s="994" customFormat="1" ht="11.25" customHeight="1" x14ac:dyDescent="0.2">
      <c r="A593" s="1198"/>
      <c r="B593" s="995">
        <v>320</v>
      </c>
      <c r="C593" s="995">
        <v>320</v>
      </c>
      <c r="D593" s="996" t="s">
        <v>11</v>
      </c>
    </row>
    <row r="594" spans="1:4" s="994" customFormat="1" ht="11.25" customHeight="1" x14ac:dyDescent="0.2">
      <c r="A594" s="1197" t="s">
        <v>3631</v>
      </c>
      <c r="B594" s="992">
        <v>20</v>
      </c>
      <c r="C594" s="992">
        <v>20</v>
      </c>
      <c r="D594" s="993" t="s">
        <v>2333</v>
      </c>
    </row>
    <row r="595" spans="1:4" s="994" customFormat="1" ht="11.25" customHeight="1" x14ac:dyDescent="0.2">
      <c r="A595" s="1199"/>
      <c r="B595" s="783">
        <v>20</v>
      </c>
      <c r="C595" s="783">
        <v>20</v>
      </c>
      <c r="D595" s="997" t="s">
        <v>11</v>
      </c>
    </row>
    <row r="596" spans="1:4" s="994" customFormat="1" ht="11.25" customHeight="1" x14ac:dyDescent="0.2">
      <c r="A596" s="1198" t="s">
        <v>3632</v>
      </c>
      <c r="B596" s="995">
        <v>200</v>
      </c>
      <c r="C596" s="995">
        <v>155.14928</v>
      </c>
      <c r="D596" s="996" t="s">
        <v>2335</v>
      </c>
    </row>
    <row r="597" spans="1:4" s="994" customFormat="1" ht="11.25" customHeight="1" x14ac:dyDescent="0.2">
      <c r="A597" s="1198"/>
      <c r="B597" s="995">
        <v>392</v>
      </c>
      <c r="C597" s="995">
        <v>313.60000000000002</v>
      </c>
      <c r="D597" s="996" t="s">
        <v>1830</v>
      </c>
    </row>
    <row r="598" spans="1:4" s="994" customFormat="1" ht="11.25" customHeight="1" x14ac:dyDescent="0.2">
      <c r="A598" s="1198"/>
      <c r="B598" s="995">
        <v>592</v>
      </c>
      <c r="C598" s="995">
        <v>468.74928</v>
      </c>
      <c r="D598" s="996" t="s">
        <v>11</v>
      </c>
    </row>
    <row r="599" spans="1:4" s="994" customFormat="1" ht="11.25" customHeight="1" x14ac:dyDescent="0.2">
      <c r="A599" s="1197" t="s">
        <v>3633</v>
      </c>
      <c r="B599" s="992">
        <v>88.6</v>
      </c>
      <c r="C599" s="992">
        <v>67.055999999999997</v>
      </c>
      <c r="D599" s="993" t="s">
        <v>1908</v>
      </c>
    </row>
    <row r="600" spans="1:4" s="994" customFormat="1" ht="11.25" customHeight="1" x14ac:dyDescent="0.2">
      <c r="A600" s="1199"/>
      <c r="B600" s="783">
        <v>88.6</v>
      </c>
      <c r="C600" s="783">
        <v>67.055999999999997</v>
      </c>
      <c r="D600" s="997" t="s">
        <v>11</v>
      </c>
    </row>
    <row r="601" spans="1:4" s="994" customFormat="1" ht="11.25" customHeight="1" x14ac:dyDescent="0.2">
      <c r="A601" s="1198" t="s">
        <v>3634</v>
      </c>
      <c r="B601" s="995">
        <v>370.4</v>
      </c>
      <c r="C601" s="995">
        <v>370.4</v>
      </c>
      <c r="D601" s="996" t="s">
        <v>1828</v>
      </c>
    </row>
    <row r="602" spans="1:4" s="994" customFormat="1" ht="11.25" customHeight="1" x14ac:dyDescent="0.2">
      <c r="A602" s="1198"/>
      <c r="B602" s="995">
        <v>370.4</v>
      </c>
      <c r="C602" s="995">
        <v>370.4</v>
      </c>
      <c r="D602" s="996" t="s">
        <v>11</v>
      </c>
    </row>
    <row r="603" spans="1:4" s="994" customFormat="1" ht="11.25" customHeight="1" x14ac:dyDescent="0.2">
      <c r="A603" s="1197" t="s">
        <v>3635</v>
      </c>
      <c r="B603" s="992">
        <v>216</v>
      </c>
      <c r="C603" s="992">
        <v>168</v>
      </c>
      <c r="D603" s="993" t="s">
        <v>2339</v>
      </c>
    </row>
    <row r="604" spans="1:4" s="994" customFormat="1" ht="11.25" customHeight="1" x14ac:dyDescent="0.2">
      <c r="A604" s="1198"/>
      <c r="B604" s="995">
        <v>320</v>
      </c>
      <c r="C604" s="995">
        <v>320</v>
      </c>
      <c r="D604" s="996" t="s">
        <v>1828</v>
      </c>
    </row>
    <row r="605" spans="1:4" s="994" customFormat="1" ht="11.25" customHeight="1" x14ac:dyDescent="0.2">
      <c r="A605" s="1199"/>
      <c r="B605" s="783">
        <v>536</v>
      </c>
      <c r="C605" s="783">
        <v>488</v>
      </c>
      <c r="D605" s="997" t="s">
        <v>11</v>
      </c>
    </row>
    <row r="606" spans="1:4" s="994" customFormat="1" ht="11.25" customHeight="1" x14ac:dyDescent="0.2">
      <c r="A606" s="1198" t="s">
        <v>3636</v>
      </c>
      <c r="B606" s="995">
        <v>5000</v>
      </c>
      <c r="C606" s="995">
        <v>1447.1381200000001</v>
      </c>
      <c r="D606" s="996" t="s">
        <v>2327</v>
      </c>
    </row>
    <row r="607" spans="1:4" s="994" customFormat="1" ht="11.25" customHeight="1" x14ac:dyDescent="0.2">
      <c r="A607" s="1198"/>
      <c r="B607" s="995">
        <v>195</v>
      </c>
      <c r="C607" s="995">
        <v>192.5025</v>
      </c>
      <c r="D607" s="996" t="s">
        <v>2335</v>
      </c>
    </row>
    <row r="608" spans="1:4" s="994" customFormat="1" ht="11.25" customHeight="1" x14ac:dyDescent="0.2">
      <c r="A608" s="1198"/>
      <c r="B608" s="995">
        <v>318.84000000000003</v>
      </c>
      <c r="C608" s="995">
        <v>318.84000000000003</v>
      </c>
      <c r="D608" s="996" t="s">
        <v>1828</v>
      </c>
    </row>
    <row r="609" spans="1:4" s="994" customFormat="1" ht="11.25" customHeight="1" x14ac:dyDescent="0.2">
      <c r="A609" s="1198"/>
      <c r="B609" s="995">
        <v>296.8</v>
      </c>
      <c r="C609" s="995">
        <v>296.8</v>
      </c>
      <c r="D609" s="996" t="s">
        <v>1839</v>
      </c>
    </row>
    <row r="610" spans="1:4" s="994" customFormat="1" ht="11.25" customHeight="1" x14ac:dyDescent="0.2">
      <c r="A610" s="1198"/>
      <c r="B610" s="995">
        <v>127.71</v>
      </c>
      <c r="C610" s="995">
        <v>127.706</v>
      </c>
      <c r="D610" s="996" t="s">
        <v>1835</v>
      </c>
    </row>
    <row r="611" spans="1:4" s="994" customFormat="1" ht="11.25" customHeight="1" x14ac:dyDescent="0.2">
      <c r="A611" s="1198"/>
      <c r="B611" s="995">
        <v>8377</v>
      </c>
      <c r="C611" s="995">
        <v>8377</v>
      </c>
      <c r="D611" s="996" t="s">
        <v>1915</v>
      </c>
    </row>
    <row r="612" spans="1:4" s="994" customFormat="1" ht="11.25" customHeight="1" x14ac:dyDescent="0.2">
      <c r="A612" s="1198"/>
      <c r="B612" s="995">
        <v>1000</v>
      </c>
      <c r="C612" s="995">
        <v>1000</v>
      </c>
      <c r="D612" s="996" t="s">
        <v>1911</v>
      </c>
    </row>
    <row r="613" spans="1:4" s="994" customFormat="1" ht="11.25" customHeight="1" x14ac:dyDescent="0.2">
      <c r="A613" s="1198"/>
      <c r="B613" s="995">
        <v>152.36000000000001</v>
      </c>
      <c r="C613" s="995">
        <v>152.358</v>
      </c>
      <c r="D613" s="996" t="s">
        <v>1726</v>
      </c>
    </row>
    <row r="614" spans="1:4" s="994" customFormat="1" ht="11.25" customHeight="1" x14ac:dyDescent="0.2">
      <c r="A614" s="1198"/>
      <c r="B614" s="995">
        <v>15467.710000000001</v>
      </c>
      <c r="C614" s="995">
        <v>11912.34462</v>
      </c>
      <c r="D614" s="996" t="s">
        <v>11</v>
      </c>
    </row>
    <row r="615" spans="1:4" s="994" customFormat="1" ht="11.25" customHeight="1" x14ac:dyDescent="0.2">
      <c r="A615" s="1197" t="s">
        <v>1023</v>
      </c>
      <c r="B615" s="992">
        <v>85</v>
      </c>
      <c r="C615" s="992">
        <v>41.14</v>
      </c>
      <c r="D615" s="993" t="s">
        <v>1022</v>
      </c>
    </row>
    <row r="616" spans="1:4" s="994" customFormat="1" ht="11.25" customHeight="1" x14ac:dyDescent="0.2">
      <c r="A616" s="1199"/>
      <c r="B616" s="783">
        <v>85</v>
      </c>
      <c r="C616" s="783">
        <v>41.14</v>
      </c>
      <c r="D616" s="997" t="s">
        <v>11</v>
      </c>
    </row>
    <row r="617" spans="1:4" s="994" customFormat="1" ht="11.25" customHeight="1" x14ac:dyDescent="0.2">
      <c r="A617" s="1198" t="s">
        <v>3637</v>
      </c>
      <c r="B617" s="995">
        <v>250</v>
      </c>
      <c r="C617" s="995">
        <v>250</v>
      </c>
      <c r="D617" s="996" t="s">
        <v>1850</v>
      </c>
    </row>
    <row r="618" spans="1:4" s="994" customFormat="1" ht="11.25" customHeight="1" x14ac:dyDescent="0.2">
      <c r="A618" s="1198"/>
      <c r="B618" s="995">
        <v>250</v>
      </c>
      <c r="C618" s="995">
        <v>250</v>
      </c>
      <c r="D618" s="996" t="s">
        <v>11</v>
      </c>
    </row>
    <row r="619" spans="1:4" s="994" customFormat="1" ht="11.25" customHeight="1" x14ac:dyDescent="0.2">
      <c r="A619" s="1197" t="s">
        <v>3638</v>
      </c>
      <c r="B619" s="992">
        <v>245</v>
      </c>
      <c r="C619" s="992">
        <v>0</v>
      </c>
      <c r="D619" s="993" t="s">
        <v>2329</v>
      </c>
    </row>
    <row r="620" spans="1:4" s="994" customFormat="1" ht="11.25" customHeight="1" x14ac:dyDescent="0.2">
      <c r="A620" s="1198"/>
      <c r="B620" s="995">
        <v>282.5</v>
      </c>
      <c r="C620" s="995">
        <v>282.5</v>
      </c>
      <c r="D620" s="996" t="s">
        <v>1835</v>
      </c>
    </row>
    <row r="621" spans="1:4" s="994" customFormat="1" ht="11.25" customHeight="1" x14ac:dyDescent="0.2">
      <c r="A621" s="1198"/>
      <c r="B621" s="995">
        <v>400</v>
      </c>
      <c r="C621" s="995">
        <v>400</v>
      </c>
      <c r="D621" s="996" t="s">
        <v>1830</v>
      </c>
    </row>
    <row r="622" spans="1:4" s="994" customFormat="1" ht="11.25" customHeight="1" x14ac:dyDescent="0.2">
      <c r="A622" s="1198"/>
      <c r="B622" s="995">
        <v>15.239999999999998</v>
      </c>
      <c r="C622" s="995">
        <v>0</v>
      </c>
      <c r="D622" s="996" t="s">
        <v>1394</v>
      </c>
    </row>
    <row r="623" spans="1:4" s="994" customFormat="1" ht="11.25" customHeight="1" x14ac:dyDescent="0.2">
      <c r="A623" s="1199"/>
      <c r="B623" s="783">
        <v>942.74</v>
      </c>
      <c r="C623" s="783">
        <v>682.5</v>
      </c>
      <c r="D623" s="997" t="s">
        <v>11</v>
      </c>
    </row>
    <row r="624" spans="1:4" s="994" customFormat="1" ht="11.25" customHeight="1" x14ac:dyDescent="0.2">
      <c r="A624" s="1198" t="s">
        <v>3639</v>
      </c>
      <c r="B624" s="995">
        <v>100</v>
      </c>
      <c r="C624" s="995">
        <v>0</v>
      </c>
      <c r="D624" s="996" t="s">
        <v>1830</v>
      </c>
    </row>
    <row r="625" spans="1:4" s="994" customFormat="1" ht="11.25" customHeight="1" x14ac:dyDescent="0.2">
      <c r="A625" s="1198"/>
      <c r="B625" s="995">
        <v>100</v>
      </c>
      <c r="C625" s="995">
        <v>0</v>
      </c>
      <c r="D625" s="996" t="s">
        <v>11</v>
      </c>
    </row>
    <row r="626" spans="1:4" s="994" customFormat="1" ht="11.25" customHeight="1" x14ac:dyDescent="0.2">
      <c r="A626" s="1197" t="s">
        <v>3640</v>
      </c>
      <c r="B626" s="992">
        <v>157.80000000000001</v>
      </c>
      <c r="C626" s="992">
        <v>0</v>
      </c>
      <c r="D626" s="993" t="s">
        <v>2327</v>
      </c>
    </row>
    <row r="627" spans="1:4" s="994" customFormat="1" ht="11.25" customHeight="1" x14ac:dyDescent="0.2">
      <c r="A627" s="1199"/>
      <c r="B627" s="783">
        <v>157.80000000000001</v>
      </c>
      <c r="C627" s="783">
        <v>0</v>
      </c>
      <c r="D627" s="997" t="s">
        <v>11</v>
      </c>
    </row>
    <row r="628" spans="1:4" s="994" customFormat="1" ht="11.25" customHeight="1" x14ac:dyDescent="0.2">
      <c r="A628" s="1198" t="s">
        <v>3641</v>
      </c>
      <c r="B628" s="995">
        <v>561.5</v>
      </c>
      <c r="C628" s="995">
        <v>283.46749999999997</v>
      </c>
      <c r="D628" s="996" t="s">
        <v>2339</v>
      </c>
    </row>
    <row r="629" spans="1:4" s="994" customFormat="1" ht="11.25" customHeight="1" x14ac:dyDescent="0.2">
      <c r="A629" s="1198"/>
      <c r="B629" s="995">
        <v>248.9</v>
      </c>
      <c r="C629" s="995">
        <v>124.45</v>
      </c>
      <c r="D629" s="996" t="s">
        <v>2335</v>
      </c>
    </row>
    <row r="630" spans="1:4" s="994" customFormat="1" ht="11.25" customHeight="1" x14ac:dyDescent="0.2">
      <c r="A630" s="1198"/>
      <c r="B630" s="995">
        <v>810.4</v>
      </c>
      <c r="C630" s="995">
        <v>407.91749999999996</v>
      </c>
      <c r="D630" s="996" t="s">
        <v>11</v>
      </c>
    </row>
    <row r="631" spans="1:4" s="994" customFormat="1" ht="11.25" customHeight="1" x14ac:dyDescent="0.2">
      <c r="A631" s="1197" t="s">
        <v>479</v>
      </c>
      <c r="B631" s="992">
        <v>198</v>
      </c>
      <c r="C631" s="992">
        <v>198</v>
      </c>
      <c r="D631" s="993" t="s">
        <v>473</v>
      </c>
    </row>
    <row r="632" spans="1:4" s="994" customFormat="1" ht="11.25" customHeight="1" x14ac:dyDescent="0.2">
      <c r="A632" s="1199"/>
      <c r="B632" s="783">
        <v>198</v>
      </c>
      <c r="C632" s="783">
        <v>198</v>
      </c>
      <c r="D632" s="997" t="s">
        <v>11</v>
      </c>
    </row>
    <row r="633" spans="1:4" s="994" customFormat="1" ht="11.25" customHeight="1" x14ac:dyDescent="0.2">
      <c r="A633" s="1198" t="s">
        <v>3642</v>
      </c>
      <c r="B633" s="995">
        <v>329.2</v>
      </c>
      <c r="C633" s="995">
        <v>315.24165999999997</v>
      </c>
      <c r="D633" s="996" t="s">
        <v>2327</v>
      </c>
    </row>
    <row r="634" spans="1:4" s="994" customFormat="1" ht="11.25" customHeight="1" x14ac:dyDescent="0.2">
      <c r="A634" s="1198"/>
      <c r="B634" s="995">
        <v>112</v>
      </c>
      <c r="C634" s="995">
        <v>112</v>
      </c>
      <c r="D634" s="996" t="s">
        <v>1830</v>
      </c>
    </row>
    <row r="635" spans="1:4" s="994" customFormat="1" ht="11.25" customHeight="1" x14ac:dyDescent="0.2">
      <c r="A635" s="1198"/>
      <c r="B635" s="995">
        <v>441.2</v>
      </c>
      <c r="C635" s="995">
        <v>427.24165999999997</v>
      </c>
      <c r="D635" s="996" t="s">
        <v>11</v>
      </c>
    </row>
    <row r="636" spans="1:4" s="994" customFormat="1" ht="11.25" customHeight="1" x14ac:dyDescent="0.2">
      <c r="A636" s="1197" t="s">
        <v>3643</v>
      </c>
      <c r="B636" s="992">
        <v>336</v>
      </c>
      <c r="C636" s="992">
        <v>168</v>
      </c>
      <c r="D636" s="993" t="s">
        <v>2339</v>
      </c>
    </row>
    <row r="637" spans="1:4" s="994" customFormat="1" ht="11.25" customHeight="1" x14ac:dyDescent="0.2">
      <c r="A637" s="1198"/>
      <c r="B637" s="995">
        <v>47</v>
      </c>
      <c r="C637" s="995">
        <v>47</v>
      </c>
      <c r="D637" s="996" t="s">
        <v>2014</v>
      </c>
    </row>
    <row r="638" spans="1:4" s="994" customFormat="1" ht="11.25" customHeight="1" x14ac:dyDescent="0.2">
      <c r="A638" s="1199"/>
      <c r="B638" s="783">
        <v>383</v>
      </c>
      <c r="C638" s="783">
        <v>215</v>
      </c>
      <c r="D638" s="997" t="s">
        <v>11</v>
      </c>
    </row>
    <row r="639" spans="1:4" s="994" customFormat="1" ht="11.25" customHeight="1" x14ac:dyDescent="0.2">
      <c r="A639" s="1198" t="s">
        <v>3644</v>
      </c>
      <c r="B639" s="995">
        <v>138.69999999999999</v>
      </c>
      <c r="C639" s="995">
        <v>138.69999999999999</v>
      </c>
      <c r="D639" s="996" t="s">
        <v>1887</v>
      </c>
    </row>
    <row r="640" spans="1:4" s="994" customFormat="1" ht="11.25" customHeight="1" x14ac:dyDescent="0.2">
      <c r="A640" s="1198"/>
      <c r="B640" s="995">
        <v>55.8</v>
      </c>
      <c r="C640" s="995">
        <v>55.795000000000002</v>
      </c>
      <c r="D640" s="996" t="s">
        <v>1828</v>
      </c>
    </row>
    <row r="641" spans="1:4" s="994" customFormat="1" ht="11.25" customHeight="1" x14ac:dyDescent="0.2">
      <c r="A641" s="1198"/>
      <c r="B641" s="995">
        <v>1500</v>
      </c>
      <c r="C641" s="995">
        <v>1500</v>
      </c>
      <c r="D641" s="996" t="s">
        <v>1835</v>
      </c>
    </row>
    <row r="642" spans="1:4" s="994" customFormat="1" ht="11.25" customHeight="1" x14ac:dyDescent="0.2">
      <c r="A642" s="1198"/>
      <c r="B642" s="995">
        <v>154.19999999999999</v>
      </c>
      <c r="C642" s="995">
        <v>149.00229999999999</v>
      </c>
      <c r="D642" s="996" t="s">
        <v>2333</v>
      </c>
    </row>
    <row r="643" spans="1:4" s="994" customFormat="1" ht="11.25" customHeight="1" x14ac:dyDescent="0.2">
      <c r="A643" s="1198"/>
      <c r="B643" s="995">
        <v>1848.7</v>
      </c>
      <c r="C643" s="995">
        <v>1843.4973</v>
      </c>
      <c r="D643" s="996" t="s">
        <v>11</v>
      </c>
    </row>
    <row r="644" spans="1:4" s="994" customFormat="1" ht="11.25" customHeight="1" x14ac:dyDescent="0.2">
      <c r="A644" s="1197" t="s">
        <v>3645</v>
      </c>
      <c r="B644" s="992">
        <v>500</v>
      </c>
      <c r="C644" s="992">
        <v>0</v>
      </c>
      <c r="D644" s="993" t="s">
        <v>1835</v>
      </c>
    </row>
    <row r="645" spans="1:4" s="994" customFormat="1" ht="11.25" customHeight="1" x14ac:dyDescent="0.2">
      <c r="A645" s="1199"/>
      <c r="B645" s="783">
        <v>500</v>
      </c>
      <c r="C645" s="783">
        <v>0</v>
      </c>
      <c r="D645" s="997" t="s">
        <v>11</v>
      </c>
    </row>
    <row r="646" spans="1:4" s="994" customFormat="1" ht="11.25" customHeight="1" x14ac:dyDescent="0.2">
      <c r="A646" s="1198" t="s">
        <v>3646</v>
      </c>
      <c r="B646" s="995">
        <v>69.55</v>
      </c>
      <c r="C646" s="995">
        <v>47.167999999999999</v>
      </c>
      <c r="D646" s="996" t="s">
        <v>2335</v>
      </c>
    </row>
    <row r="647" spans="1:4" s="994" customFormat="1" ht="11.25" customHeight="1" x14ac:dyDescent="0.2">
      <c r="A647" s="1198"/>
      <c r="B647" s="995">
        <v>36.520000000000003</v>
      </c>
      <c r="C647" s="995">
        <v>36.515999999999998</v>
      </c>
      <c r="D647" s="996" t="s">
        <v>1828</v>
      </c>
    </row>
    <row r="648" spans="1:4" s="994" customFormat="1" ht="11.25" customHeight="1" x14ac:dyDescent="0.2">
      <c r="A648" s="1198"/>
      <c r="B648" s="995">
        <v>435.14</v>
      </c>
      <c r="C648" s="995">
        <v>364</v>
      </c>
      <c r="D648" s="996" t="s">
        <v>1830</v>
      </c>
    </row>
    <row r="649" spans="1:4" s="994" customFormat="1" ht="11.25" customHeight="1" x14ac:dyDescent="0.2">
      <c r="A649" s="1198"/>
      <c r="B649" s="995">
        <v>541.21</v>
      </c>
      <c r="C649" s="995">
        <v>447.68399999999997</v>
      </c>
      <c r="D649" s="996" t="s">
        <v>11</v>
      </c>
    </row>
    <row r="650" spans="1:4" s="994" customFormat="1" ht="11.25" customHeight="1" x14ac:dyDescent="0.2">
      <c r="A650" s="1197" t="s">
        <v>3647</v>
      </c>
      <c r="B650" s="992">
        <v>42.36</v>
      </c>
      <c r="C650" s="992">
        <v>0</v>
      </c>
      <c r="D650" s="993" t="s">
        <v>1830</v>
      </c>
    </row>
    <row r="651" spans="1:4" s="994" customFormat="1" ht="11.25" customHeight="1" x14ac:dyDescent="0.2">
      <c r="A651" s="1199"/>
      <c r="B651" s="783">
        <v>42.36</v>
      </c>
      <c r="C651" s="783">
        <v>0</v>
      </c>
      <c r="D651" s="997" t="s">
        <v>11</v>
      </c>
    </row>
    <row r="652" spans="1:4" s="994" customFormat="1" ht="11.25" customHeight="1" x14ac:dyDescent="0.2">
      <c r="A652" s="1198" t="s">
        <v>559</v>
      </c>
      <c r="B652" s="995">
        <v>398</v>
      </c>
      <c r="C652" s="995">
        <v>398</v>
      </c>
      <c r="D652" s="996" t="s">
        <v>1828</v>
      </c>
    </row>
    <row r="653" spans="1:4" s="994" customFormat="1" ht="11.25" customHeight="1" x14ac:dyDescent="0.2">
      <c r="A653" s="1198"/>
      <c r="B653" s="995">
        <v>400</v>
      </c>
      <c r="C653" s="995">
        <v>400</v>
      </c>
      <c r="D653" s="996" t="s">
        <v>1830</v>
      </c>
    </row>
    <row r="654" spans="1:4" s="994" customFormat="1" ht="11.25" customHeight="1" x14ac:dyDescent="0.2">
      <c r="A654" s="1198"/>
      <c r="B654" s="995">
        <v>17.489999999999998</v>
      </c>
      <c r="C654" s="995">
        <v>0</v>
      </c>
      <c r="D654" s="996" t="s">
        <v>1394</v>
      </c>
    </row>
    <row r="655" spans="1:4" s="994" customFormat="1" ht="11.25" customHeight="1" x14ac:dyDescent="0.2">
      <c r="A655" s="1198"/>
      <c r="B655" s="995">
        <v>225</v>
      </c>
      <c r="C655" s="995">
        <v>225</v>
      </c>
      <c r="D655" s="996" t="s">
        <v>512</v>
      </c>
    </row>
    <row r="656" spans="1:4" s="994" customFormat="1" ht="11.25" customHeight="1" x14ac:dyDescent="0.2">
      <c r="A656" s="1198"/>
      <c r="B656" s="995">
        <v>1040.49</v>
      </c>
      <c r="C656" s="995">
        <v>1023</v>
      </c>
      <c r="D656" s="996" t="s">
        <v>11</v>
      </c>
    </row>
    <row r="657" spans="1:4" s="994" customFormat="1" ht="11.25" customHeight="1" x14ac:dyDescent="0.2">
      <c r="A657" s="1197" t="s">
        <v>3648</v>
      </c>
      <c r="B657" s="992">
        <v>123.2</v>
      </c>
      <c r="C657" s="992">
        <v>123.2</v>
      </c>
      <c r="D657" s="993" t="s">
        <v>1830</v>
      </c>
    </row>
    <row r="658" spans="1:4" s="994" customFormat="1" ht="11.25" customHeight="1" x14ac:dyDescent="0.2">
      <c r="A658" s="1199"/>
      <c r="B658" s="783">
        <v>123.2</v>
      </c>
      <c r="C658" s="783">
        <v>123.2</v>
      </c>
      <c r="D658" s="997" t="s">
        <v>11</v>
      </c>
    </row>
    <row r="659" spans="1:4" s="994" customFormat="1" ht="11.25" customHeight="1" x14ac:dyDescent="0.2">
      <c r="A659" s="1198" t="s">
        <v>560</v>
      </c>
      <c r="B659" s="995">
        <v>332.08</v>
      </c>
      <c r="C659" s="995">
        <v>332.072</v>
      </c>
      <c r="D659" s="996" t="s">
        <v>1828</v>
      </c>
    </row>
    <row r="660" spans="1:4" s="994" customFormat="1" ht="11.25" customHeight="1" x14ac:dyDescent="0.2">
      <c r="A660" s="1198"/>
      <c r="B660" s="995">
        <v>338</v>
      </c>
      <c r="C660" s="995">
        <v>338</v>
      </c>
      <c r="D660" s="996" t="s">
        <v>1724</v>
      </c>
    </row>
    <row r="661" spans="1:4" s="994" customFormat="1" ht="11.25" customHeight="1" x14ac:dyDescent="0.2">
      <c r="A661" s="1198"/>
      <c r="B661" s="995">
        <v>225</v>
      </c>
      <c r="C661" s="995">
        <v>0</v>
      </c>
      <c r="D661" s="996" t="s">
        <v>512</v>
      </c>
    </row>
    <row r="662" spans="1:4" s="994" customFormat="1" ht="11.25" customHeight="1" x14ac:dyDescent="0.2">
      <c r="A662" s="1198"/>
      <c r="B662" s="995">
        <v>895.07999999999993</v>
      </c>
      <c r="C662" s="995">
        <v>670.072</v>
      </c>
      <c r="D662" s="996" t="s">
        <v>11</v>
      </c>
    </row>
    <row r="663" spans="1:4" s="994" customFormat="1" ht="11.25" customHeight="1" x14ac:dyDescent="0.2">
      <c r="A663" s="1197" t="s">
        <v>3649</v>
      </c>
      <c r="B663" s="992">
        <v>79.72</v>
      </c>
      <c r="C663" s="992">
        <v>79.72</v>
      </c>
      <c r="D663" s="993" t="s">
        <v>1828</v>
      </c>
    </row>
    <row r="664" spans="1:4" s="994" customFormat="1" ht="11.25" customHeight="1" x14ac:dyDescent="0.2">
      <c r="A664" s="1199"/>
      <c r="B664" s="783">
        <v>79.72</v>
      </c>
      <c r="C664" s="783">
        <v>79.72</v>
      </c>
      <c r="D664" s="997" t="s">
        <v>11</v>
      </c>
    </row>
    <row r="665" spans="1:4" s="994" customFormat="1" ht="11.25" customHeight="1" x14ac:dyDescent="0.2">
      <c r="A665" s="1198" t="s">
        <v>3650</v>
      </c>
      <c r="B665" s="995">
        <v>574.6</v>
      </c>
      <c r="C665" s="995">
        <v>310.2894</v>
      </c>
      <c r="D665" s="996" t="s">
        <v>2339</v>
      </c>
    </row>
    <row r="666" spans="1:4" s="994" customFormat="1" ht="11.25" customHeight="1" x14ac:dyDescent="0.2">
      <c r="A666" s="1198"/>
      <c r="B666" s="995">
        <v>55</v>
      </c>
      <c r="C666" s="995">
        <v>55</v>
      </c>
      <c r="D666" s="996" t="s">
        <v>2014</v>
      </c>
    </row>
    <row r="667" spans="1:4" s="994" customFormat="1" ht="11.25" customHeight="1" x14ac:dyDescent="0.2">
      <c r="A667" s="1198"/>
      <c r="B667" s="995">
        <v>629.6</v>
      </c>
      <c r="C667" s="995">
        <v>365.2894</v>
      </c>
      <c r="D667" s="996" t="s">
        <v>11</v>
      </c>
    </row>
    <row r="668" spans="1:4" s="994" customFormat="1" ht="11.25" customHeight="1" x14ac:dyDescent="0.2">
      <c r="A668" s="1197" t="s">
        <v>3651</v>
      </c>
      <c r="B668" s="992">
        <v>207.44</v>
      </c>
      <c r="C668" s="992">
        <v>207.44</v>
      </c>
      <c r="D668" s="993" t="s">
        <v>1828</v>
      </c>
    </row>
    <row r="669" spans="1:4" s="994" customFormat="1" ht="11.25" customHeight="1" x14ac:dyDescent="0.2">
      <c r="A669" s="1198"/>
      <c r="B669" s="995">
        <v>461.39</v>
      </c>
      <c r="C669" s="995">
        <v>461.39260999999999</v>
      </c>
      <c r="D669" s="996" t="s">
        <v>1835</v>
      </c>
    </row>
    <row r="670" spans="1:4" s="994" customFormat="1" ht="11.25" customHeight="1" x14ac:dyDescent="0.2">
      <c r="A670" s="1199"/>
      <c r="B670" s="783">
        <v>668.82999999999993</v>
      </c>
      <c r="C670" s="783">
        <v>668.83260999999993</v>
      </c>
      <c r="D670" s="997" t="s">
        <v>11</v>
      </c>
    </row>
    <row r="671" spans="1:4" s="994" customFormat="1" ht="11.25" customHeight="1" x14ac:dyDescent="0.2">
      <c r="A671" s="1198" t="s">
        <v>3652</v>
      </c>
      <c r="B671" s="995">
        <v>351.09</v>
      </c>
      <c r="C671" s="995">
        <v>351.08100000000002</v>
      </c>
      <c r="D671" s="996" t="s">
        <v>1828</v>
      </c>
    </row>
    <row r="672" spans="1:4" s="994" customFormat="1" ht="21" x14ac:dyDescent="0.2">
      <c r="A672" s="1198"/>
      <c r="B672" s="995">
        <v>30</v>
      </c>
      <c r="C672" s="995">
        <v>30</v>
      </c>
      <c r="D672" s="996" t="s">
        <v>2015</v>
      </c>
    </row>
    <row r="673" spans="1:4" s="994" customFormat="1" ht="11.25" customHeight="1" x14ac:dyDescent="0.2">
      <c r="A673" s="1198"/>
      <c r="B673" s="995">
        <v>381.09</v>
      </c>
      <c r="C673" s="995">
        <v>381.08100000000002</v>
      </c>
      <c r="D673" s="996" t="s">
        <v>11</v>
      </c>
    </row>
    <row r="674" spans="1:4" s="994" customFormat="1" ht="11.25" customHeight="1" x14ac:dyDescent="0.2">
      <c r="A674" s="1197" t="s">
        <v>3653</v>
      </c>
      <c r="B674" s="992">
        <v>169.02</v>
      </c>
      <c r="C674" s="992">
        <v>0</v>
      </c>
      <c r="D674" s="993" t="s">
        <v>2327</v>
      </c>
    </row>
    <row r="675" spans="1:4" s="994" customFormat="1" ht="11.25" customHeight="1" x14ac:dyDescent="0.2">
      <c r="A675" s="1198"/>
      <c r="B675" s="995">
        <v>400</v>
      </c>
      <c r="C675" s="995">
        <v>200</v>
      </c>
      <c r="D675" s="996" t="s">
        <v>2335</v>
      </c>
    </row>
    <row r="676" spans="1:4" s="994" customFormat="1" ht="11.25" customHeight="1" x14ac:dyDescent="0.2">
      <c r="A676" s="1198"/>
      <c r="B676" s="995">
        <v>82.72</v>
      </c>
      <c r="C676" s="995">
        <v>82.72</v>
      </c>
      <c r="D676" s="996" t="s">
        <v>1828</v>
      </c>
    </row>
    <row r="677" spans="1:4" s="994" customFormat="1" ht="11.25" customHeight="1" x14ac:dyDescent="0.2">
      <c r="A677" s="1199"/>
      <c r="B677" s="783">
        <v>651.74</v>
      </c>
      <c r="C677" s="783">
        <v>282.72000000000003</v>
      </c>
      <c r="D677" s="997" t="s">
        <v>11</v>
      </c>
    </row>
    <row r="678" spans="1:4" s="994" customFormat="1" ht="11.25" customHeight="1" x14ac:dyDescent="0.2">
      <c r="A678" s="1198" t="s">
        <v>3654</v>
      </c>
      <c r="B678" s="995">
        <v>30</v>
      </c>
      <c r="C678" s="995">
        <v>30</v>
      </c>
      <c r="D678" s="996" t="s">
        <v>1026</v>
      </c>
    </row>
    <row r="679" spans="1:4" s="994" customFormat="1" ht="11.25" customHeight="1" x14ac:dyDescent="0.2">
      <c r="A679" s="1198"/>
      <c r="B679" s="995">
        <v>30</v>
      </c>
      <c r="C679" s="995">
        <v>30</v>
      </c>
      <c r="D679" s="996" t="s">
        <v>11</v>
      </c>
    </row>
    <row r="680" spans="1:4" s="994" customFormat="1" ht="11.25" customHeight="1" x14ac:dyDescent="0.2">
      <c r="A680" s="1197" t="s">
        <v>3655</v>
      </c>
      <c r="B680" s="992">
        <v>259.2</v>
      </c>
      <c r="C680" s="992">
        <v>259.2</v>
      </c>
      <c r="D680" s="993" t="s">
        <v>1839</v>
      </c>
    </row>
    <row r="681" spans="1:4" s="994" customFormat="1" ht="11.25" customHeight="1" x14ac:dyDescent="0.2">
      <c r="A681" s="1198"/>
      <c r="B681" s="995">
        <v>400</v>
      </c>
      <c r="C681" s="995">
        <v>400</v>
      </c>
      <c r="D681" s="996" t="s">
        <v>1830</v>
      </c>
    </row>
    <row r="682" spans="1:4" s="994" customFormat="1" ht="11.25" customHeight="1" x14ac:dyDescent="0.2">
      <c r="A682" s="1199"/>
      <c r="B682" s="783">
        <v>659.2</v>
      </c>
      <c r="C682" s="783">
        <v>659.2</v>
      </c>
      <c r="D682" s="997" t="s">
        <v>11</v>
      </c>
    </row>
    <row r="683" spans="1:4" s="994" customFormat="1" ht="11.25" customHeight="1" x14ac:dyDescent="0.2">
      <c r="A683" s="1198" t="s">
        <v>3656</v>
      </c>
      <c r="B683" s="995">
        <v>120</v>
      </c>
      <c r="C683" s="995">
        <v>120</v>
      </c>
      <c r="D683" s="996" t="s">
        <v>1828</v>
      </c>
    </row>
    <row r="684" spans="1:4" s="994" customFormat="1" ht="11.25" customHeight="1" x14ac:dyDescent="0.2">
      <c r="A684" s="1198"/>
      <c r="B684" s="995">
        <v>100</v>
      </c>
      <c r="C684" s="995">
        <v>86.2</v>
      </c>
      <c r="D684" s="996" t="s">
        <v>1908</v>
      </c>
    </row>
    <row r="685" spans="1:4" s="994" customFormat="1" ht="11.25" customHeight="1" x14ac:dyDescent="0.2">
      <c r="A685" s="1198"/>
      <c r="B685" s="995">
        <v>220</v>
      </c>
      <c r="C685" s="995">
        <v>206.2</v>
      </c>
      <c r="D685" s="996" t="s">
        <v>11</v>
      </c>
    </row>
    <row r="686" spans="1:4" s="994" customFormat="1" ht="11.25" customHeight="1" x14ac:dyDescent="0.2">
      <c r="A686" s="1197" t="s">
        <v>3657</v>
      </c>
      <c r="B686" s="992">
        <v>346.51</v>
      </c>
      <c r="C686" s="992">
        <v>346.50099999999998</v>
      </c>
      <c r="D686" s="993" t="s">
        <v>1828</v>
      </c>
    </row>
    <row r="687" spans="1:4" s="994" customFormat="1" ht="11.25" customHeight="1" x14ac:dyDescent="0.2">
      <c r="A687" s="1198"/>
      <c r="B687" s="995">
        <v>56.42</v>
      </c>
      <c r="C687" s="995">
        <v>56.407679999999999</v>
      </c>
      <c r="D687" s="996" t="s">
        <v>1394</v>
      </c>
    </row>
    <row r="688" spans="1:4" s="994" customFormat="1" ht="11.25" customHeight="1" x14ac:dyDescent="0.2">
      <c r="A688" s="1199"/>
      <c r="B688" s="783">
        <v>402.93</v>
      </c>
      <c r="C688" s="783">
        <v>402.90868</v>
      </c>
      <c r="D688" s="997" t="s">
        <v>11</v>
      </c>
    </row>
    <row r="689" spans="1:4" s="994" customFormat="1" ht="11.25" customHeight="1" x14ac:dyDescent="0.2">
      <c r="A689" s="1197" t="s">
        <v>3658</v>
      </c>
      <c r="B689" s="992">
        <v>54</v>
      </c>
      <c r="C689" s="992">
        <v>54</v>
      </c>
      <c r="D689" s="993" t="s">
        <v>1828</v>
      </c>
    </row>
    <row r="690" spans="1:4" s="994" customFormat="1" ht="11.25" customHeight="1" x14ac:dyDescent="0.2">
      <c r="A690" s="1199"/>
      <c r="B690" s="783">
        <v>54</v>
      </c>
      <c r="C690" s="783">
        <v>54</v>
      </c>
      <c r="D690" s="997" t="s">
        <v>11</v>
      </c>
    </row>
    <row r="691" spans="1:4" s="994" customFormat="1" ht="11.25" customHeight="1" x14ac:dyDescent="0.2">
      <c r="A691" s="1197" t="s">
        <v>3659</v>
      </c>
      <c r="B691" s="992">
        <v>400</v>
      </c>
      <c r="C691" s="992">
        <v>400</v>
      </c>
      <c r="D691" s="993" t="s">
        <v>1828</v>
      </c>
    </row>
    <row r="692" spans="1:4" s="994" customFormat="1" ht="11.25" customHeight="1" x14ac:dyDescent="0.2">
      <c r="A692" s="1198"/>
      <c r="B692" s="995">
        <v>494.28</v>
      </c>
      <c r="C692" s="995">
        <v>494.27300000000002</v>
      </c>
      <c r="D692" s="996" t="s">
        <v>1830</v>
      </c>
    </row>
    <row r="693" spans="1:4" s="994" customFormat="1" ht="11.25" customHeight="1" x14ac:dyDescent="0.2">
      <c r="A693" s="1198"/>
      <c r="B693" s="995">
        <v>77.5</v>
      </c>
      <c r="C693" s="995">
        <v>71.822000000000003</v>
      </c>
      <c r="D693" s="996" t="s">
        <v>1908</v>
      </c>
    </row>
    <row r="694" spans="1:4" s="994" customFormat="1" ht="11.25" customHeight="1" x14ac:dyDescent="0.2">
      <c r="A694" s="1199"/>
      <c r="B694" s="783">
        <v>971.78</v>
      </c>
      <c r="C694" s="783">
        <v>966.09500000000003</v>
      </c>
      <c r="D694" s="997" t="s">
        <v>11</v>
      </c>
    </row>
    <row r="695" spans="1:4" s="994" customFormat="1" ht="11.25" customHeight="1" x14ac:dyDescent="0.2">
      <c r="A695" s="1198" t="s">
        <v>3660</v>
      </c>
      <c r="B695" s="995">
        <v>973.5</v>
      </c>
      <c r="C695" s="995">
        <v>921.5086</v>
      </c>
      <c r="D695" s="996" t="s">
        <v>1835</v>
      </c>
    </row>
    <row r="696" spans="1:4" s="994" customFormat="1" ht="11.25" customHeight="1" x14ac:dyDescent="0.2">
      <c r="A696" s="1198"/>
      <c r="B696" s="995">
        <v>190</v>
      </c>
      <c r="C696" s="995">
        <v>190</v>
      </c>
      <c r="D696" s="996" t="s">
        <v>1724</v>
      </c>
    </row>
    <row r="697" spans="1:4" s="994" customFormat="1" ht="11.25" customHeight="1" x14ac:dyDescent="0.2">
      <c r="A697" s="1198"/>
      <c r="B697" s="995">
        <v>1163.5</v>
      </c>
      <c r="C697" s="995">
        <v>1111.5086000000001</v>
      </c>
      <c r="D697" s="996" t="s">
        <v>11</v>
      </c>
    </row>
    <row r="698" spans="1:4" s="994" customFormat="1" ht="11.25" customHeight="1" x14ac:dyDescent="0.2">
      <c r="A698" s="1197" t="s">
        <v>3661</v>
      </c>
      <c r="B698" s="992">
        <v>200</v>
      </c>
      <c r="C698" s="992">
        <v>200</v>
      </c>
      <c r="D698" s="993" t="s">
        <v>1828</v>
      </c>
    </row>
    <row r="699" spans="1:4" s="994" customFormat="1" ht="11.25" customHeight="1" x14ac:dyDescent="0.2">
      <c r="A699" s="1198"/>
      <c r="B699" s="995">
        <v>394.24</v>
      </c>
      <c r="C699" s="995">
        <v>394.24</v>
      </c>
      <c r="D699" s="996" t="s">
        <v>1830</v>
      </c>
    </row>
    <row r="700" spans="1:4" s="994" customFormat="1" ht="11.25" customHeight="1" x14ac:dyDescent="0.2">
      <c r="A700" s="1199"/>
      <c r="B700" s="783">
        <v>594.24</v>
      </c>
      <c r="C700" s="783">
        <v>594.24</v>
      </c>
      <c r="D700" s="997" t="s">
        <v>11</v>
      </c>
    </row>
    <row r="701" spans="1:4" s="994" customFormat="1" ht="11.25" customHeight="1" x14ac:dyDescent="0.2">
      <c r="A701" s="1198" t="s">
        <v>3662</v>
      </c>
      <c r="B701" s="995">
        <v>390.62</v>
      </c>
      <c r="C701" s="995">
        <v>390.62</v>
      </c>
      <c r="D701" s="996" t="s">
        <v>1828</v>
      </c>
    </row>
    <row r="702" spans="1:4" s="994" customFormat="1" ht="11.25" customHeight="1" x14ac:dyDescent="0.2">
      <c r="A702" s="1198"/>
      <c r="B702" s="995">
        <v>390.62</v>
      </c>
      <c r="C702" s="995">
        <v>390.62</v>
      </c>
      <c r="D702" s="996" t="s">
        <v>11</v>
      </c>
    </row>
    <row r="703" spans="1:4" s="994" customFormat="1" ht="11.25" customHeight="1" x14ac:dyDescent="0.2">
      <c r="A703" s="1197" t="s">
        <v>3663</v>
      </c>
      <c r="B703" s="992">
        <v>150</v>
      </c>
      <c r="C703" s="992">
        <v>116.16</v>
      </c>
      <c r="D703" s="993" t="s">
        <v>2335</v>
      </c>
    </row>
    <row r="704" spans="1:4" s="994" customFormat="1" ht="11.25" customHeight="1" x14ac:dyDescent="0.2">
      <c r="A704" s="1199"/>
      <c r="B704" s="783">
        <v>150</v>
      </c>
      <c r="C704" s="783">
        <v>116.16</v>
      </c>
      <c r="D704" s="997" t="s">
        <v>11</v>
      </c>
    </row>
    <row r="705" spans="1:4" s="994" customFormat="1" ht="11.25" customHeight="1" x14ac:dyDescent="0.2">
      <c r="A705" s="1198" t="s">
        <v>3664</v>
      </c>
      <c r="B705" s="995">
        <v>84</v>
      </c>
      <c r="C705" s="995">
        <v>83.6</v>
      </c>
      <c r="D705" s="996" t="s">
        <v>2329</v>
      </c>
    </row>
    <row r="706" spans="1:4" s="994" customFormat="1" ht="11.25" customHeight="1" x14ac:dyDescent="0.2">
      <c r="A706" s="1198"/>
      <c r="B706" s="995">
        <v>84</v>
      </c>
      <c r="C706" s="995">
        <v>83.6</v>
      </c>
      <c r="D706" s="996" t="s">
        <v>11</v>
      </c>
    </row>
    <row r="707" spans="1:4" s="994" customFormat="1" ht="11.25" customHeight="1" x14ac:dyDescent="0.2">
      <c r="A707" s="1197" t="s">
        <v>3665</v>
      </c>
      <c r="B707" s="992">
        <v>292.10000000000002</v>
      </c>
      <c r="C707" s="992">
        <v>292.07799999999997</v>
      </c>
      <c r="D707" s="993" t="s">
        <v>1828</v>
      </c>
    </row>
    <row r="708" spans="1:4" s="994" customFormat="1" ht="11.25" customHeight="1" x14ac:dyDescent="0.2">
      <c r="A708" s="1198"/>
      <c r="B708" s="995">
        <v>1317.13</v>
      </c>
      <c r="C708" s="995">
        <v>1317.1322500000001</v>
      </c>
      <c r="D708" s="996" t="s">
        <v>1835</v>
      </c>
    </row>
    <row r="709" spans="1:4" s="994" customFormat="1" ht="11.25" customHeight="1" x14ac:dyDescent="0.2">
      <c r="A709" s="1198"/>
      <c r="B709" s="995">
        <v>6651</v>
      </c>
      <c r="C709" s="995">
        <v>6651</v>
      </c>
      <c r="D709" s="996" t="s">
        <v>1915</v>
      </c>
    </row>
    <row r="710" spans="1:4" s="994" customFormat="1" ht="11.25" customHeight="1" x14ac:dyDescent="0.2">
      <c r="A710" s="1198"/>
      <c r="B710" s="995">
        <v>64.62</v>
      </c>
      <c r="C710" s="995">
        <v>64.62</v>
      </c>
      <c r="D710" s="996" t="s">
        <v>1830</v>
      </c>
    </row>
    <row r="711" spans="1:4" s="994" customFormat="1" ht="11.25" customHeight="1" x14ac:dyDescent="0.2">
      <c r="A711" s="1198"/>
      <c r="B711" s="995">
        <v>154.19999999999999</v>
      </c>
      <c r="C711" s="995">
        <v>59.04</v>
      </c>
      <c r="D711" s="996" t="s">
        <v>2333</v>
      </c>
    </row>
    <row r="712" spans="1:4" s="994" customFormat="1" ht="11.25" customHeight="1" x14ac:dyDescent="0.2">
      <c r="A712" s="1199"/>
      <c r="B712" s="783">
        <v>8479.0500000000011</v>
      </c>
      <c r="C712" s="783">
        <v>8383.8702500000018</v>
      </c>
      <c r="D712" s="997" t="s">
        <v>11</v>
      </c>
    </row>
    <row r="713" spans="1:4" s="994" customFormat="1" ht="11.25" customHeight="1" x14ac:dyDescent="0.2">
      <c r="A713" s="1198" t="s">
        <v>3666</v>
      </c>
      <c r="B713" s="995">
        <v>2400</v>
      </c>
      <c r="C713" s="995">
        <v>2400</v>
      </c>
      <c r="D713" s="996" t="s">
        <v>1839</v>
      </c>
    </row>
    <row r="714" spans="1:4" s="994" customFormat="1" ht="11.25" customHeight="1" x14ac:dyDescent="0.2">
      <c r="A714" s="1198"/>
      <c r="B714" s="995">
        <v>795.5</v>
      </c>
      <c r="C714" s="995">
        <v>795.5</v>
      </c>
      <c r="D714" s="996" t="s">
        <v>1728</v>
      </c>
    </row>
    <row r="715" spans="1:4" s="994" customFormat="1" ht="11.25" customHeight="1" x14ac:dyDescent="0.2">
      <c r="A715" s="1198"/>
      <c r="B715" s="995">
        <v>3195.5</v>
      </c>
      <c r="C715" s="995">
        <v>3195.5</v>
      </c>
      <c r="D715" s="996" t="s">
        <v>11</v>
      </c>
    </row>
    <row r="716" spans="1:4" s="994" customFormat="1" ht="11.25" customHeight="1" x14ac:dyDescent="0.2">
      <c r="A716" s="1197" t="s">
        <v>3667</v>
      </c>
      <c r="B716" s="992">
        <v>134.4</v>
      </c>
      <c r="C716" s="992">
        <v>134.4</v>
      </c>
      <c r="D716" s="993" t="s">
        <v>2339</v>
      </c>
    </row>
    <row r="717" spans="1:4" s="994" customFormat="1" ht="11.25" customHeight="1" x14ac:dyDescent="0.2">
      <c r="A717" s="1198"/>
      <c r="B717" s="995">
        <v>45.5</v>
      </c>
      <c r="C717" s="995">
        <v>45.5</v>
      </c>
      <c r="D717" s="996" t="s">
        <v>2329</v>
      </c>
    </row>
    <row r="718" spans="1:4" s="994" customFormat="1" ht="11.25" customHeight="1" x14ac:dyDescent="0.2">
      <c r="A718" s="1198"/>
      <c r="B718" s="995">
        <v>213</v>
      </c>
      <c r="C718" s="995">
        <v>106.5</v>
      </c>
      <c r="D718" s="996" t="s">
        <v>2335</v>
      </c>
    </row>
    <row r="719" spans="1:4" s="994" customFormat="1" ht="11.25" customHeight="1" x14ac:dyDescent="0.2">
      <c r="A719" s="1198"/>
      <c r="B719" s="995">
        <v>360.8</v>
      </c>
      <c r="C719" s="995">
        <v>360.8</v>
      </c>
      <c r="D719" s="996" t="s">
        <v>1828</v>
      </c>
    </row>
    <row r="720" spans="1:4" s="994" customFormat="1" ht="11.25" customHeight="1" x14ac:dyDescent="0.2">
      <c r="A720" s="1199"/>
      <c r="B720" s="783">
        <v>753.7</v>
      </c>
      <c r="C720" s="783">
        <v>647.20000000000005</v>
      </c>
      <c r="D720" s="997" t="s">
        <v>11</v>
      </c>
    </row>
    <row r="721" spans="1:4" s="994" customFormat="1" ht="11.25" customHeight="1" x14ac:dyDescent="0.2">
      <c r="A721" s="1198" t="s">
        <v>3668</v>
      </c>
      <c r="B721" s="995">
        <v>320</v>
      </c>
      <c r="C721" s="995">
        <v>320</v>
      </c>
      <c r="D721" s="996" t="s">
        <v>1828</v>
      </c>
    </row>
    <row r="722" spans="1:4" s="994" customFormat="1" ht="11.25" customHeight="1" x14ac:dyDescent="0.2">
      <c r="A722" s="1198"/>
      <c r="B722" s="995">
        <v>189.44</v>
      </c>
      <c r="C722" s="995">
        <v>189.44</v>
      </c>
      <c r="D722" s="996" t="s">
        <v>1830</v>
      </c>
    </row>
    <row r="723" spans="1:4" s="994" customFormat="1" ht="11.25" customHeight="1" x14ac:dyDescent="0.2">
      <c r="A723" s="1198"/>
      <c r="B723" s="995">
        <v>509.44</v>
      </c>
      <c r="C723" s="995">
        <v>509.44</v>
      </c>
      <c r="D723" s="996" t="s">
        <v>11</v>
      </c>
    </row>
    <row r="724" spans="1:4" s="994" customFormat="1" ht="11.25" customHeight="1" x14ac:dyDescent="0.2">
      <c r="A724" s="1197" t="s">
        <v>3669</v>
      </c>
      <c r="B724" s="992">
        <v>301.36</v>
      </c>
      <c r="C724" s="992">
        <v>301.36</v>
      </c>
      <c r="D724" s="993" t="s">
        <v>1830</v>
      </c>
    </row>
    <row r="725" spans="1:4" s="994" customFormat="1" ht="11.25" customHeight="1" x14ac:dyDescent="0.2">
      <c r="A725" s="1198"/>
      <c r="B725" s="995">
        <v>123.4</v>
      </c>
      <c r="C725" s="995">
        <v>121.776</v>
      </c>
      <c r="D725" s="996" t="s">
        <v>2333</v>
      </c>
    </row>
    <row r="726" spans="1:4" s="994" customFormat="1" ht="11.25" customHeight="1" x14ac:dyDescent="0.2">
      <c r="A726" s="1199"/>
      <c r="B726" s="783">
        <v>424.76</v>
      </c>
      <c r="C726" s="783">
        <v>423.13600000000002</v>
      </c>
      <c r="D726" s="997" t="s">
        <v>11</v>
      </c>
    </row>
    <row r="727" spans="1:4" s="994" customFormat="1" ht="11.25" customHeight="1" x14ac:dyDescent="0.2">
      <c r="A727" s="1198" t="s">
        <v>3670</v>
      </c>
      <c r="B727" s="995">
        <v>100</v>
      </c>
      <c r="C727" s="995">
        <v>100</v>
      </c>
      <c r="D727" s="996" t="s">
        <v>1830</v>
      </c>
    </row>
    <row r="728" spans="1:4" s="994" customFormat="1" ht="11.25" customHeight="1" x14ac:dyDescent="0.2">
      <c r="A728" s="1198"/>
      <c r="B728" s="995">
        <v>100</v>
      </c>
      <c r="C728" s="995">
        <v>100</v>
      </c>
      <c r="D728" s="996" t="s">
        <v>11</v>
      </c>
    </row>
    <row r="729" spans="1:4" s="994" customFormat="1" ht="11.25" customHeight="1" x14ac:dyDescent="0.2">
      <c r="A729" s="1197" t="s">
        <v>3671</v>
      </c>
      <c r="B729" s="992">
        <v>267.52</v>
      </c>
      <c r="C729" s="992">
        <v>267.52</v>
      </c>
      <c r="D729" s="993" t="s">
        <v>1828</v>
      </c>
    </row>
    <row r="730" spans="1:4" s="994" customFormat="1" ht="11.25" customHeight="1" x14ac:dyDescent="0.2">
      <c r="A730" s="1199"/>
      <c r="B730" s="783">
        <v>267.52</v>
      </c>
      <c r="C730" s="783">
        <v>267.52</v>
      </c>
      <c r="D730" s="997" t="s">
        <v>11</v>
      </c>
    </row>
    <row r="731" spans="1:4" s="994" customFormat="1" ht="11.25" customHeight="1" x14ac:dyDescent="0.2">
      <c r="A731" s="1198" t="s">
        <v>601</v>
      </c>
      <c r="B731" s="995">
        <v>241</v>
      </c>
      <c r="C731" s="995">
        <v>241</v>
      </c>
      <c r="D731" s="996" t="s">
        <v>1835</v>
      </c>
    </row>
    <row r="732" spans="1:4" s="994" customFormat="1" ht="11.25" customHeight="1" x14ac:dyDescent="0.2">
      <c r="A732" s="1198"/>
      <c r="B732" s="995">
        <v>1516</v>
      </c>
      <c r="C732" s="995">
        <v>758</v>
      </c>
      <c r="D732" s="996" t="s">
        <v>592</v>
      </c>
    </row>
    <row r="733" spans="1:4" s="994" customFormat="1" ht="11.25" customHeight="1" x14ac:dyDescent="0.2">
      <c r="A733" s="1198"/>
      <c r="B733" s="995">
        <v>1757</v>
      </c>
      <c r="C733" s="995">
        <v>999</v>
      </c>
      <c r="D733" s="996" t="s">
        <v>11</v>
      </c>
    </row>
    <row r="734" spans="1:4" s="994" customFormat="1" ht="11.25" customHeight="1" x14ac:dyDescent="0.2">
      <c r="A734" s="1197" t="s">
        <v>3672</v>
      </c>
      <c r="B734" s="992">
        <v>99.92</v>
      </c>
      <c r="C734" s="992">
        <v>99.92</v>
      </c>
      <c r="D734" s="993" t="s">
        <v>1828</v>
      </c>
    </row>
    <row r="735" spans="1:4" s="994" customFormat="1" ht="11.25" customHeight="1" x14ac:dyDescent="0.2">
      <c r="A735" s="1198"/>
      <c r="B735" s="995">
        <v>288.39999999999998</v>
      </c>
      <c r="C735" s="995">
        <v>288.39999999999998</v>
      </c>
      <c r="D735" s="996" t="s">
        <v>1830</v>
      </c>
    </row>
    <row r="736" spans="1:4" s="994" customFormat="1" ht="11.25" customHeight="1" x14ac:dyDescent="0.2">
      <c r="A736" s="1199"/>
      <c r="B736" s="783">
        <v>388.32</v>
      </c>
      <c r="C736" s="783">
        <v>388.32</v>
      </c>
      <c r="D736" s="997" t="s">
        <v>11</v>
      </c>
    </row>
    <row r="737" spans="1:4" s="994" customFormat="1" ht="11.25" customHeight="1" x14ac:dyDescent="0.2">
      <c r="A737" s="1198" t="s">
        <v>3673</v>
      </c>
      <c r="B737" s="995">
        <v>400</v>
      </c>
      <c r="C737" s="995">
        <v>400</v>
      </c>
      <c r="D737" s="996" t="s">
        <v>1828</v>
      </c>
    </row>
    <row r="738" spans="1:4" s="994" customFormat="1" ht="11.25" customHeight="1" x14ac:dyDescent="0.2">
      <c r="A738" s="1198"/>
      <c r="B738" s="995">
        <v>379.5</v>
      </c>
      <c r="C738" s="995">
        <v>379.5</v>
      </c>
      <c r="D738" s="996" t="s">
        <v>1835</v>
      </c>
    </row>
    <row r="739" spans="1:4" s="994" customFormat="1" ht="11.25" customHeight="1" x14ac:dyDescent="0.2">
      <c r="A739" s="1198"/>
      <c r="B739" s="995">
        <v>84</v>
      </c>
      <c r="C739" s="995">
        <v>0</v>
      </c>
      <c r="D739" s="996" t="s">
        <v>1830</v>
      </c>
    </row>
    <row r="740" spans="1:4" s="994" customFormat="1" ht="11.25" customHeight="1" x14ac:dyDescent="0.2">
      <c r="A740" s="1198"/>
      <c r="B740" s="995">
        <v>94.8</v>
      </c>
      <c r="C740" s="995">
        <v>93.3</v>
      </c>
      <c r="D740" s="996" t="s">
        <v>1908</v>
      </c>
    </row>
    <row r="741" spans="1:4" s="994" customFormat="1" ht="11.25" customHeight="1" x14ac:dyDescent="0.2">
      <c r="A741" s="1198"/>
      <c r="B741" s="995">
        <v>958.3</v>
      </c>
      <c r="C741" s="995">
        <v>872.8</v>
      </c>
      <c r="D741" s="996" t="s">
        <v>11</v>
      </c>
    </row>
    <row r="742" spans="1:4" s="994" customFormat="1" ht="11.25" customHeight="1" x14ac:dyDescent="0.2">
      <c r="A742" s="1197" t="s">
        <v>3674</v>
      </c>
      <c r="B742" s="992">
        <v>118.48</v>
      </c>
      <c r="C742" s="992">
        <v>0</v>
      </c>
      <c r="D742" s="993" t="s">
        <v>1394</v>
      </c>
    </row>
    <row r="743" spans="1:4" s="994" customFormat="1" ht="11.25" customHeight="1" x14ac:dyDescent="0.2">
      <c r="A743" s="1199"/>
      <c r="B743" s="783">
        <v>118.48</v>
      </c>
      <c r="C743" s="783">
        <v>0</v>
      </c>
      <c r="D743" s="997" t="s">
        <v>11</v>
      </c>
    </row>
    <row r="744" spans="1:4" s="994" customFormat="1" ht="11.25" customHeight="1" x14ac:dyDescent="0.2">
      <c r="A744" s="1198" t="s">
        <v>3675</v>
      </c>
      <c r="B744" s="995">
        <v>366.48</v>
      </c>
      <c r="C744" s="995">
        <v>366.47800000000001</v>
      </c>
      <c r="D744" s="996" t="s">
        <v>1828</v>
      </c>
    </row>
    <row r="745" spans="1:4" s="994" customFormat="1" ht="11.25" customHeight="1" x14ac:dyDescent="0.2">
      <c r="A745" s="1198"/>
      <c r="B745" s="995">
        <v>20</v>
      </c>
      <c r="C745" s="995">
        <v>20</v>
      </c>
      <c r="D745" s="996" t="s">
        <v>2333</v>
      </c>
    </row>
    <row r="746" spans="1:4" s="994" customFormat="1" ht="11.25" customHeight="1" x14ac:dyDescent="0.2">
      <c r="A746" s="1198"/>
      <c r="B746" s="995">
        <v>180</v>
      </c>
      <c r="C746" s="995">
        <v>163.97499999999997</v>
      </c>
      <c r="D746" s="996" t="s">
        <v>1355</v>
      </c>
    </row>
    <row r="747" spans="1:4" s="994" customFormat="1" ht="11.25" customHeight="1" x14ac:dyDescent="0.2">
      <c r="A747" s="1198"/>
      <c r="B747" s="995">
        <v>566.48</v>
      </c>
      <c r="C747" s="995">
        <v>550.45299999999997</v>
      </c>
      <c r="D747" s="996" t="s">
        <v>11</v>
      </c>
    </row>
    <row r="748" spans="1:4" s="994" customFormat="1" ht="11.25" customHeight="1" x14ac:dyDescent="0.2">
      <c r="A748" s="1197" t="s">
        <v>561</v>
      </c>
      <c r="B748" s="992">
        <v>1240</v>
      </c>
      <c r="C748" s="992">
        <v>1240</v>
      </c>
      <c r="D748" s="993" t="s">
        <v>1915</v>
      </c>
    </row>
    <row r="749" spans="1:4" s="994" customFormat="1" ht="11.25" customHeight="1" x14ac:dyDescent="0.2">
      <c r="A749" s="1198"/>
      <c r="B749" s="995">
        <v>50</v>
      </c>
      <c r="C749" s="995">
        <v>50</v>
      </c>
      <c r="D749" s="996" t="s">
        <v>512</v>
      </c>
    </row>
    <row r="750" spans="1:4" s="994" customFormat="1" ht="11.25" customHeight="1" x14ac:dyDescent="0.2">
      <c r="A750" s="1199"/>
      <c r="B750" s="783">
        <v>1290</v>
      </c>
      <c r="C750" s="783">
        <v>1290</v>
      </c>
      <c r="D750" s="997" t="s">
        <v>11</v>
      </c>
    </row>
    <row r="751" spans="1:4" s="994" customFormat="1" ht="11.25" customHeight="1" x14ac:dyDescent="0.2">
      <c r="A751" s="1198" t="s">
        <v>3676</v>
      </c>
      <c r="B751" s="995">
        <v>379.44</v>
      </c>
      <c r="C751" s="995">
        <v>379.43299999999999</v>
      </c>
      <c r="D751" s="996" t="s">
        <v>1828</v>
      </c>
    </row>
    <row r="752" spans="1:4" s="994" customFormat="1" ht="11.25" customHeight="1" x14ac:dyDescent="0.2">
      <c r="A752" s="1198"/>
      <c r="B752" s="995">
        <v>200</v>
      </c>
      <c r="C752" s="995">
        <v>100</v>
      </c>
      <c r="D752" s="996" t="s">
        <v>1830</v>
      </c>
    </row>
    <row r="753" spans="1:4" s="994" customFormat="1" ht="11.25" customHeight="1" x14ac:dyDescent="0.2">
      <c r="A753" s="1198"/>
      <c r="B753" s="995">
        <v>579.44000000000005</v>
      </c>
      <c r="C753" s="995">
        <v>479.43299999999999</v>
      </c>
      <c r="D753" s="996" t="s">
        <v>11</v>
      </c>
    </row>
    <row r="754" spans="1:4" s="994" customFormat="1" ht="11.25" customHeight="1" x14ac:dyDescent="0.2">
      <c r="A754" s="1197" t="s">
        <v>978</v>
      </c>
      <c r="B754" s="992">
        <v>494.4</v>
      </c>
      <c r="C754" s="992">
        <v>0</v>
      </c>
      <c r="D754" s="993" t="s">
        <v>2339</v>
      </c>
    </row>
    <row r="755" spans="1:4" s="994" customFormat="1" ht="11.25" customHeight="1" x14ac:dyDescent="0.2">
      <c r="A755" s="1198"/>
      <c r="B755" s="995">
        <v>320</v>
      </c>
      <c r="C755" s="995">
        <v>320</v>
      </c>
      <c r="D755" s="996" t="s">
        <v>1828</v>
      </c>
    </row>
    <row r="756" spans="1:4" s="994" customFormat="1" ht="11.25" customHeight="1" x14ac:dyDescent="0.2">
      <c r="A756" s="1198"/>
      <c r="B756" s="995">
        <v>586.5</v>
      </c>
      <c r="C756" s="995">
        <v>519.20320000000004</v>
      </c>
      <c r="D756" s="996" t="s">
        <v>1835</v>
      </c>
    </row>
    <row r="757" spans="1:4" s="994" customFormat="1" ht="11.25" customHeight="1" x14ac:dyDescent="0.2">
      <c r="A757" s="1198"/>
      <c r="B757" s="995">
        <v>150.63999999999999</v>
      </c>
      <c r="C757" s="995">
        <v>150.63999999999999</v>
      </c>
      <c r="D757" s="996" t="s">
        <v>1830</v>
      </c>
    </row>
    <row r="758" spans="1:4" s="994" customFormat="1" ht="11.25" customHeight="1" x14ac:dyDescent="0.2">
      <c r="A758" s="1198"/>
      <c r="B758" s="995">
        <v>7000</v>
      </c>
      <c r="C758" s="995">
        <v>7000</v>
      </c>
      <c r="D758" s="1011" t="s">
        <v>3677</v>
      </c>
    </row>
    <row r="759" spans="1:4" s="994" customFormat="1" ht="11.25" customHeight="1" x14ac:dyDescent="0.2">
      <c r="A759" s="1199"/>
      <c r="B759" s="783">
        <v>8551.5400000000009</v>
      </c>
      <c r="C759" s="783">
        <v>7989.8432000000003</v>
      </c>
      <c r="D759" s="997" t="s">
        <v>11</v>
      </c>
    </row>
    <row r="760" spans="1:4" s="994" customFormat="1" ht="11.25" customHeight="1" x14ac:dyDescent="0.2">
      <c r="A760" s="1198" t="s">
        <v>3678</v>
      </c>
      <c r="B760" s="995">
        <v>320</v>
      </c>
      <c r="C760" s="995">
        <v>320</v>
      </c>
      <c r="D760" s="996" t="s">
        <v>1828</v>
      </c>
    </row>
    <row r="761" spans="1:4" s="994" customFormat="1" ht="11.25" customHeight="1" x14ac:dyDescent="0.2">
      <c r="A761" s="1198"/>
      <c r="B761" s="995">
        <v>320.64</v>
      </c>
      <c r="C761" s="995">
        <v>320.64</v>
      </c>
      <c r="D761" s="996" t="s">
        <v>1830</v>
      </c>
    </row>
    <row r="762" spans="1:4" s="994" customFormat="1" ht="11.25" customHeight="1" x14ac:dyDescent="0.2">
      <c r="A762" s="1198"/>
      <c r="B762" s="995">
        <v>640.64</v>
      </c>
      <c r="C762" s="995">
        <v>640.64</v>
      </c>
      <c r="D762" s="996" t="s">
        <v>11</v>
      </c>
    </row>
    <row r="763" spans="1:4" s="994" customFormat="1" ht="11.25" customHeight="1" x14ac:dyDescent="0.2">
      <c r="A763" s="1197" t="s">
        <v>3679</v>
      </c>
      <c r="B763" s="992">
        <v>249.6</v>
      </c>
      <c r="C763" s="992">
        <v>0</v>
      </c>
      <c r="D763" s="993" t="s">
        <v>2339</v>
      </c>
    </row>
    <row r="764" spans="1:4" s="994" customFormat="1" ht="11.25" customHeight="1" x14ac:dyDescent="0.2">
      <c r="A764" s="1198"/>
      <c r="B764" s="995">
        <v>189.12</v>
      </c>
      <c r="C764" s="995">
        <v>189.11582000000001</v>
      </c>
      <c r="D764" s="996" t="s">
        <v>1835</v>
      </c>
    </row>
    <row r="765" spans="1:4" s="994" customFormat="1" ht="11.25" customHeight="1" x14ac:dyDescent="0.2">
      <c r="A765" s="1199"/>
      <c r="B765" s="783">
        <v>438.72</v>
      </c>
      <c r="C765" s="783">
        <v>189.11582000000001</v>
      </c>
      <c r="D765" s="997" t="s">
        <v>11</v>
      </c>
    </row>
    <row r="766" spans="1:4" s="994" customFormat="1" ht="11.25" customHeight="1" x14ac:dyDescent="0.2">
      <c r="A766" s="1198" t="s">
        <v>562</v>
      </c>
      <c r="B766" s="995">
        <v>320</v>
      </c>
      <c r="C766" s="995">
        <v>320</v>
      </c>
      <c r="D766" s="996" t="s">
        <v>1828</v>
      </c>
    </row>
    <row r="767" spans="1:4" s="994" customFormat="1" ht="11.25" customHeight="1" x14ac:dyDescent="0.2">
      <c r="A767" s="1198"/>
      <c r="B767" s="995">
        <v>225</v>
      </c>
      <c r="C767" s="995">
        <v>0</v>
      </c>
      <c r="D767" s="996" t="s">
        <v>512</v>
      </c>
    </row>
    <row r="768" spans="1:4" s="994" customFormat="1" ht="11.25" customHeight="1" x14ac:dyDescent="0.2">
      <c r="A768" s="1198"/>
      <c r="B768" s="995">
        <v>545</v>
      </c>
      <c r="C768" s="995">
        <v>320</v>
      </c>
      <c r="D768" s="996" t="s">
        <v>11</v>
      </c>
    </row>
    <row r="769" spans="1:4" s="994" customFormat="1" ht="11.25" customHeight="1" x14ac:dyDescent="0.2">
      <c r="A769" s="1197" t="s">
        <v>3680</v>
      </c>
      <c r="B769" s="992">
        <v>317</v>
      </c>
      <c r="C769" s="992">
        <v>317</v>
      </c>
      <c r="D769" s="993" t="s">
        <v>1828</v>
      </c>
    </row>
    <row r="770" spans="1:4" s="994" customFormat="1" ht="11.25" customHeight="1" x14ac:dyDescent="0.2">
      <c r="A770" s="1199"/>
      <c r="B770" s="783">
        <v>317</v>
      </c>
      <c r="C770" s="783">
        <v>317</v>
      </c>
      <c r="D770" s="997" t="s">
        <v>11</v>
      </c>
    </row>
    <row r="771" spans="1:4" s="994" customFormat="1" ht="11.25" customHeight="1" x14ac:dyDescent="0.2">
      <c r="A771" s="1198" t="s">
        <v>563</v>
      </c>
      <c r="B771" s="995">
        <v>238.5</v>
      </c>
      <c r="C771" s="995">
        <v>59.204410000000003</v>
      </c>
      <c r="D771" s="996" t="s">
        <v>1835</v>
      </c>
    </row>
    <row r="772" spans="1:4" s="994" customFormat="1" ht="11.25" customHeight="1" x14ac:dyDescent="0.2">
      <c r="A772" s="1198"/>
      <c r="B772" s="995">
        <v>400</v>
      </c>
      <c r="C772" s="995">
        <v>400</v>
      </c>
      <c r="D772" s="996" t="s">
        <v>1830</v>
      </c>
    </row>
    <row r="773" spans="1:4" s="994" customFormat="1" ht="11.25" customHeight="1" x14ac:dyDescent="0.2">
      <c r="A773" s="1198"/>
      <c r="B773" s="995">
        <v>50</v>
      </c>
      <c r="C773" s="995">
        <v>50</v>
      </c>
      <c r="D773" s="996" t="s">
        <v>512</v>
      </c>
    </row>
    <row r="774" spans="1:4" s="994" customFormat="1" ht="11.25" customHeight="1" x14ac:dyDescent="0.2">
      <c r="A774" s="1198"/>
      <c r="B774" s="995">
        <v>688.5</v>
      </c>
      <c r="C774" s="995">
        <v>509.20441</v>
      </c>
      <c r="D774" s="996" t="s">
        <v>11</v>
      </c>
    </row>
    <row r="775" spans="1:4" s="994" customFormat="1" ht="11.25" customHeight="1" x14ac:dyDescent="0.2">
      <c r="A775" s="1197" t="s">
        <v>3681</v>
      </c>
      <c r="B775" s="992">
        <v>277.44</v>
      </c>
      <c r="C775" s="992">
        <v>277.44</v>
      </c>
      <c r="D775" s="993" t="s">
        <v>1828</v>
      </c>
    </row>
    <row r="776" spans="1:4" s="994" customFormat="1" ht="11.25" customHeight="1" x14ac:dyDescent="0.2">
      <c r="A776" s="1198"/>
      <c r="B776" s="995">
        <v>69.7</v>
      </c>
      <c r="C776" s="995">
        <v>69.7</v>
      </c>
      <c r="D776" s="996" t="s">
        <v>2341</v>
      </c>
    </row>
    <row r="777" spans="1:4" s="994" customFormat="1" ht="11.25" customHeight="1" x14ac:dyDescent="0.2">
      <c r="A777" s="1198"/>
      <c r="B777" s="995">
        <v>125</v>
      </c>
      <c r="C777" s="995">
        <v>125</v>
      </c>
      <c r="D777" s="996" t="s">
        <v>1850</v>
      </c>
    </row>
    <row r="778" spans="1:4" s="994" customFormat="1" ht="11.25" customHeight="1" x14ac:dyDescent="0.2">
      <c r="A778" s="1199"/>
      <c r="B778" s="783">
        <v>472.14</v>
      </c>
      <c r="C778" s="783">
        <v>472.14</v>
      </c>
      <c r="D778" s="997" t="s">
        <v>11</v>
      </c>
    </row>
    <row r="779" spans="1:4" s="994" customFormat="1" ht="11.25" customHeight="1" x14ac:dyDescent="0.2">
      <c r="A779" s="1198" t="s">
        <v>3682</v>
      </c>
      <c r="B779" s="995">
        <v>274.08</v>
      </c>
      <c r="C779" s="995">
        <v>274.08</v>
      </c>
      <c r="D779" s="996" t="s">
        <v>1828</v>
      </c>
    </row>
    <row r="780" spans="1:4" s="994" customFormat="1" ht="11.25" customHeight="1" x14ac:dyDescent="0.2">
      <c r="A780" s="1198"/>
      <c r="B780" s="995">
        <v>274.08</v>
      </c>
      <c r="C780" s="995">
        <v>274.08</v>
      </c>
      <c r="D780" s="996" t="s">
        <v>11</v>
      </c>
    </row>
    <row r="781" spans="1:4" s="994" customFormat="1" ht="11.25" customHeight="1" x14ac:dyDescent="0.2">
      <c r="A781" s="1197" t="s">
        <v>736</v>
      </c>
      <c r="B781" s="992">
        <v>320</v>
      </c>
      <c r="C781" s="992">
        <v>320</v>
      </c>
      <c r="D781" s="993" t="s">
        <v>1828</v>
      </c>
    </row>
    <row r="782" spans="1:4" s="994" customFormat="1" ht="11.25" customHeight="1" x14ac:dyDescent="0.2">
      <c r="A782" s="1198"/>
      <c r="B782" s="995">
        <v>100</v>
      </c>
      <c r="C782" s="995">
        <v>100</v>
      </c>
      <c r="D782" s="996" t="s">
        <v>1908</v>
      </c>
    </row>
    <row r="783" spans="1:4" s="994" customFormat="1" ht="11.25" customHeight="1" x14ac:dyDescent="0.2">
      <c r="A783" s="1198"/>
      <c r="B783" s="995">
        <v>200</v>
      </c>
      <c r="C783" s="995">
        <v>200</v>
      </c>
      <c r="D783" s="996" t="s">
        <v>728</v>
      </c>
    </row>
    <row r="784" spans="1:4" s="994" customFormat="1" ht="11.25" customHeight="1" x14ac:dyDescent="0.2">
      <c r="A784" s="1199"/>
      <c r="B784" s="783">
        <v>620</v>
      </c>
      <c r="C784" s="783">
        <v>620</v>
      </c>
      <c r="D784" s="997" t="s">
        <v>11</v>
      </c>
    </row>
    <row r="785" spans="1:4" s="994" customFormat="1" ht="11.25" customHeight="1" x14ac:dyDescent="0.2">
      <c r="A785" s="1198" t="s">
        <v>480</v>
      </c>
      <c r="B785" s="995">
        <v>73.5</v>
      </c>
      <c r="C785" s="995">
        <v>0</v>
      </c>
      <c r="D785" s="996" t="s">
        <v>1835</v>
      </c>
    </row>
    <row r="786" spans="1:4" s="994" customFormat="1" ht="11.25" customHeight="1" x14ac:dyDescent="0.2">
      <c r="A786" s="1198"/>
      <c r="B786" s="995">
        <v>47.6</v>
      </c>
      <c r="C786" s="995">
        <v>0</v>
      </c>
      <c r="D786" s="996" t="s">
        <v>1830</v>
      </c>
    </row>
    <row r="787" spans="1:4" s="994" customFormat="1" ht="11.25" customHeight="1" x14ac:dyDescent="0.2">
      <c r="A787" s="1198"/>
      <c r="B787" s="995">
        <v>8000</v>
      </c>
      <c r="C787" s="995">
        <v>6895.2833499999997</v>
      </c>
      <c r="D787" s="996" t="s">
        <v>473</v>
      </c>
    </row>
    <row r="788" spans="1:4" s="994" customFormat="1" ht="11.25" customHeight="1" x14ac:dyDescent="0.2">
      <c r="A788" s="1198"/>
      <c r="B788" s="995">
        <v>8121.1</v>
      </c>
      <c r="C788" s="995">
        <v>6895.2833499999997</v>
      </c>
      <c r="D788" s="996" t="s">
        <v>11</v>
      </c>
    </row>
    <row r="789" spans="1:4" s="994" customFormat="1" ht="11.25" customHeight="1" x14ac:dyDescent="0.2">
      <c r="A789" s="1197" t="s">
        <v>3683</v>
      </c>
      <c r="B789" s="992">
        <v>165</v>
      </c>
      <c r="C789" s="992">
        <v>0</v>
      </c>
      <c r="D789" s="993" t="s">
        <v>2329</v>
      </c>
    </row>
    <row r="790" spans="1:4" s="994" customFormat="1" ht="11.25" customHeight="1" x14ac:dyDescent="0.2">
      <c r="A790" s="1199"/>
      <c r="B790" s="783">
        <v>165</v>
      </c>
      <c r="C790" s="783">
        <v>0</v>
      </c>
      <c r="D790" s="997" t="s">
        <v>11</v>
      </c>
    </row>
    <row r="791" spans="1:4" s="994" customFormat="1" ht="11.25" customHeight="1" x14ac:dyDescent="0.2">
      <c r="A791" s="1198" t="s">
        <v>3684</v>
      </c>
      <c r="B791" s="995">
        <v>70</v>
      </c>
      <c r="C791" s="995">
        <v>69.5</v>
      </c>
      <c r="D791" s="996" t="s">
        <v>2329</v>
      </c>
    </row>
    <row r="792" spans="1:4" s="994" customFormat="1" ht="11.25" customHeight="1" x14ac:dyDescent="0.2">
      <c r="A792" s="1198"/>
      <c r="B792" s="995">
        <v>70</v>
      </c>
      <c r="C792" s="995">
        <v>69.5</v>
      </c>
      <c r="D792" s="996" t="s">
        <v>11</v>
      </c>
    </row>
    <row r="793" spans="1:4" s="994" customFormat="1" ht="11.25" customHeight="1" x14ac:dyDescent="0.2">
      <c r="A793" s="1197" t="s">
        <v>3685</v>
      </c>
      <c r="B793" s="992">
        <v>1601.2</v>
      </c>
      <c r="C793" s="992">
        <v>88.434060000000002</v>
      </c>
      <c r="D793" s="993" t="s">
        <v>1887</v>
      </c>
    </row>
    <row r="794" spans="1:4" s="994" customFormat="1" ht="11.25" customHeight="1" x14ac:dyDescent="0.2">
      <c r="A794" s="1198"/>
      <c r="B794" s="995">
        <v>100</v>
      </c>
      <c r="C794" s="995">
        <v>0</v>
      </c>
      <c r="D794" s="996" t="s">
        <v>1830</v>
      </c>
    </row>
    <row r="795" spans="1:4" s="994" customFormat="1" ht="11.25" customHeight="1" x14ac:dyDescent="0.2">
      <c r="A795" s="1199"/>
      <c r="B795" s="783">
        <v>1701.2</v>
      </c>
      <c r="C795" s="783">
        <v>88.434060000000002</v>
      </c>
      <c r="D795" s="997" t="s">
        <v>11</v>
      </c>
    </row>
    <row r="796" spans="1:4" s="994" customFormat="1" ht="11.25" customHeight="1" x14ac:dyDescent="0.2">
      <c r="A796" s="1198" t="s">
        <v>680</v>
      </c>
      <c r="B796" s="995">
        <v>45.18</v>
      </c>
      <c r="C796" s="995">
        <v>45.173999999999999</v>
      </c>
      <c r="D796" s="996" t="s">
        <v>1828</v>
      </c>
    </row>
    <row r="797" spans="1:4" s="994" customFormat="1" ht="11.25" customHeight="1" x14ac:dyDescent="0.2">
      <c r="A797" s="1198"/>
      <c r="B797" s="995">
        <v>54</v>
      </c>
      <c r="C797" s="995">
        <v>54</v>
      </c>
      <c r="D797" s="996" t="s">
        <v>644</v>
      </c>
    </row>
    <row r="798" spans="1:4" s="994" customFormat="1" ht="11.25" customHeight="1" x14ac:dyDescent="0.2">
      <c r="A798" s="1198"/>
      <c r="B798" s="995">
        <v>99.18</v>
      </c>
      <c r="C798" s="995">
        <v>99.174000000000007</v>
      </c>
      <c r="D798" s="996" t="s">
        <v>11</v>
      </c>
    </row>
    <row r="799" spans="1:4" s="994" customFormat="1" ht="11.25" customHeight="1" x14ac:dyDescent="0.2">
      <c r="A799" s="1197" t="s">
        <v>3686</v>
      </c>
      <c r="B799" s="992">
        <v>3750</v>
      </c>
      <c r="C799" s="992">
        <v>0</v>
      </c>
      <c r="D799" s="993" t="s">
        <v>2327</v>
      </c>
    </row>
    <row r="800" spans="1:4" s="994" customFormat="1" ht="11.25" customHeight="1" x14ac:dyDescent="0.2">
      <c r="A800" s="1198"/>
      <c r="B800" s="995">
        <v>70</v>
      </c>
      <c r="C800" s="995">
        <v>66.066000000000003</v>
      </c>
      <c r="D800" s="996" t="s">
        <v>1887</v>
      </c>
    </row>
    <row r="801" spans="1:4" s="994" customFormat="1" ht="11.25" customHeight="1" x14ac:dyDescent="0.2">
      <c r="A801" s="1198"/>
      <c r="B801" s="995">
        <v>70</v>
      </c>
      <c r="C801" s="995">
        <v>70</v>
      </c>
      <c r="D801" s="996" t="s">
        <v>2341</v>
      </c>
    </row>
    <row r="802" spans="1:4" s="994" customFormat="1" ht="11.25" customHeight="1" x14ac:dyDescent="0.2">
      <c r="A802" s="1198"/>
      <c r="B802" s="995">
        <v>250</v>
      </c>
      <c r="C802" s="995">
        <v>191.29688000000002</v>
      </c>
      <c r="D802" s="996" t="s">
        <v>1830</v>
      </c>
    </row>
    <row r="803" spans="1:4" s="994" customFormat="1" ht="11.25" customHeight="1" x14ac:dyDescent="0.2">
      <c r="A803" s="1199"/>
      <c r="B803" s="783">
        <v>4140</v>
      </c>
      <c r="C803" s="783">
        <v>327.36288000000002</v>
      </c>
      <c r="D803" s="997" t="s">
        <v>11</v>
      </c>
    </row>
    <row r="804" spans="1:4" s="994" customFormat="1" ht="11.25" customHeight="1" x14ac:dyDescent="0.2">
      <c r="A804" s="1198" t="s">
        <v>3687</v>
      </c>
      <c r="B804" s="995">
        <v>172</v>
      </c>
      <c r="C804" s="995">
        <v>172</v>
      </c>
      <c r="D804" s="996" t="s">
        <v>1828</v>
      </c>
    </row>
    <row r="805" spans="1:4" s="994" customFormat="1" ht="11.25" customHeight="1" x14ac:dyDescent="0.2">
      <c r="A805" s="1198"/>
      <c r="B805" s="995">
        <v>389.96</v>
      </c>
      <c r="C805" s="995">
        <v>389.95544999999998</v>
      </c>
      <c r="D805" s="996" t="s">
        <v>1835</v>
      </c>
    </row>
    <row r="806" spans="1:4" s="994" customFormat="1" ht="11.25" customHeight="1" x14ac:dyDescent="0.2">
      <c r="A806" s="1198"/>
      <c r="B806" s="995">
        <v>94.76</v>
      </c>
      <c r="C806" s="995">
        <v>0</v>
      </c>
      <c r="D806" s="996" t="s">
        <v>1830</v>
      </c>
    </row>
    <row r="807" spans="1:4" s="994" customFormat="1" ht="11.25" customHeight="1" x14ac:dyDescent="0.2">
      <c r="A807" s="1198"/>
      <c r="B807" s="995">
        <v>656.72</v>
      </c>
      <c r="C807" s="995">
        <v>561.95544999999993</v>
      </c>
      <c r="D807" s="996" t="s">
        <v>11</v>
      </c>
    </row>
    <row r="808" spans="1:4" s="994" customFormat="1" ht="11.25" customHeight="1" x14ac:dyDescent="0.2">
      <c r="A808" s="1197" t="s">
        <v>3688</v>
      </c>
      <c r="B808" s="992">
        <v>400</v>
      </c>
      <c r="C808" s="992">
        <v>200</v>
      </c>
      <c r="D808" s="993" t="s">
        <v>2335</v>
      </c>
    </row>
    <row r="809" spans="1:4" s="994" customFormat="1" ht="11.25" customHeight="1" x14ac:dyDescent="0.2">
      <c r="A809" s="1198"/>
      <c r="B809" s="995">
        <v>320</v>
      </c>
      <c r="C809" s="995">
        <v>320</v>
      </c>
      <c r="D809" s="996" t="s">
        <v>1828</v>
      </c>
    </row>
    <row r="810" spans="1:4" s="994" customFormat="1" ht="11.25" customHeight="1" x14ac:dyDescent="0.2">
      <c r="A810" s="1198"/>
      <c r="B810" s="995">
        <v>500</v>
      </c>
      <c r="C810" s="995">
        <v>500</v>
      </c>
      <c r="D810" s="996" t="s">
        <v>1835</v>
      </c>
    </row>
    <row r="811" spans="1:4" s="994" customFormat="1" ht="11.25" customHeight="1" x14ac:dyDescent="0.2">
      <c r="A811" s="1198"/>
      <c r="B811" s="995">
        <v>497.6</v>
      </c>
      <c r="C811" s="995">
        <v>397.6</v>
      </c>
      <c r="D811" s="996" t="s">
        <v>1830</v>
      </c>
    </row>
    <row r="812" spans="1:4" s="994" customFormat="1" ht="11.25" customHeight="1" x14ac:dyDescent="0.2">
      <c r="A812" s="1199"/>
      <c r="B812" s="783">
        <v>1717.6</v>
      </c>
      <c r="C812" s="783">
        <v>1417.6</v>
      </c>
      <c r="D812" s="997" t="s">
        <v>11</v>
      </c>
    </row>
    <row r="813" spans="1:4" s="994" customFormat="1" ht="11.25" customHeight="1" x14ac:dyDescent="0.2">
      <c r="A813" s="1198" t="s">
        <v>3689</v>
      </c>
      <c r="B813" s="995">
        <v>280</v>
      </c>
      <c r="C813" s="995">
        <v>280</v>
      </c>
      <c r="D813" s="996" t="s">
        <v>1830</v>
      </c>
    </row>
    <row r="814" spans="1:4" s="994" customFormat="1" ht="11.25" customHeight="1" x14ac:dyDescent="0.2">
      <c r="A814" s="1198"/>
      <c r="B814" s="995">
        <v>280</v>
      </c>
      <c r="C814" s="995">
        <v>280</v>
      </c>
      <c r="D814" s="996" t="s">
        <v>11</v>
      </c>
    </row>
    <row r="815" spans="1:4" s="994" customFormat="1" ht="11.25" customHeight="1" x14ac:dyDescent="0.2">
      <c r="A815" s="1197" t="s">
        <v>3690</v>
      </c>
      <c r="B815" s="992">
        <v>6525</v>
      </c>
      <c r="C815" s="992">
        <v>5957.8731299999999</v>
      </c>
      <c r="D815" s="993" t="s">
        <v>2327</v>
      </c>
    </row>
    <row r="816" spans="1:4" s="994" customFormat="1" ht="11.25" customHeight="1" x14ac:dyDescent="0.2">
      <c r="A816" s="1198"/>
      <c r="B816" s="995">
        <v>192</v>
      </c>
      <c r="C816" s="995">
        <v>192</v>
      </c>
      <c r="D816" s="996" t="s">
        <v>1828</v>
      </c>
    </row>
    <row r="817" spans="1:4" s="994" customFormat="1" ht="11.25" customHeight="1" x14ac:dyDescent="0.2">
      <c r="A817" s="1198"/>
      <c r="B817" s="995">
        <v>50</v>
      </c>
      <c r="C817" s="995">
        <v>50</v>
      </c>
      <c r="D817" s="996" t="s">
        <v>1026</v>
      </c>
    </row>
    <row r="818" spans="1:4" s="994" customFormat="1" ht="11.25" customHeight="1" x14ac:dyDescent="0.2">
      <c r="A818" s="1199"/>
      <c r="B818" s="783">
        <v>6767</v>
      </c>
      <c r="C818" s="783">
        <v>6199.8731299999999</v>
      </c>
      <c r="D818" s="997" t="s">
        <v>11</v>
      </c>
    </row>
    <row r="819" spans="1:4" s="994" customFormat="1" ht="11.25" customHeight="1" x14ac:dyDescent="0.2">
      <c r="A819" s="1198" t="s">
        <v>3691</v>
      </c>
      <c r="B819" s="995">
        <v>368</v>
      </c>
      <c r="C819" s="995">
        <v>343.31751000000003</v>
      </c>
      <c r="D819" s="996" t="s">
        <v>1835</v>
      </c>
    </row>
    <row r="820" spans="1:4" s="994" customFormat="1" ht="11.25" customHeight="1" x14ac:dyDescent="0.2">
      <c r="A820" s="1198"/>
      <c r="B820" s="995">
        <v>500</v>
      </c>
      <c r="C820" s="995">
        <v>500</v>
      </c>
      <c r="D820" s="996" t="s">
        <v>1830</v>
      </c>
    </row>
    <row r="821" spans="1:4" s="994" customFormat="1" ht="11.25" customHeight="1" x14ac:dyDescent="0.2">
      <c r="A821" s="1198"/>
      <c r="B821" s="995">
        <v>868</v>
      </c>
      <c r="C821" s="995">
        <v>843.31751000000008</v>
      </c>
      <c r="D821" s="996" t="s">
        <v>11</v>
      </c>
    </row>
    <row r="822" spans="1:4" s="994" customFormat="1" ht="11.25" customHeight="1" x14ac:dyDescent="0.2">
      <c r="A822" s="1197" t="s">
        <v>3692</v>
      </c>
      <c r="B822" s="992">
        <v>68</v>
      </c>
      <c r="C822" s="992">
        <v>68</v>
      </c>
      <c r="D822" s="993" t="s">
        <v>1887</v>
      </c>
    </row>
    <row r="823" spans="1:4" s="994" customFormat="1" ht="11.25" customHeight="1" x14ac:dyDescent="0.2">
      <c r="A823" s="1198"/>
      <c r="B823" s="995">
        <v>100</v>
      </c>
      <c r="C823" s="995">
        <v>0</v>
      </c>
      <c r="D823" s="996" t="s">
        <v>1830</v>
      </c>
    </row>
    <row r="824" spans="1:4" s="994" customFormat="1" ht="11.25" customHeight="1" x14ac:dyDescent="0.2">
      <c r="A824" s="1199"/>
      <c r="B824" s="783">
        <v>168</v>
      </c>
      <c r="C824" s="783">
        <v>68</v>
      </c>
      <c r="D824" s="997" t="s">
        <v>11</v>
      </c>
    </row>
    <row r="825" spans="1:4" s="994" customFormat="1" ht="11.25" customHeight="1" x14ac:dyDescent="0.2">
      <c r="A825" s="1197" t="s">
        <v>3693</v>
      </c>
      <c r="B825" s="992">
        <v>304</v>
      </c>
      <c r="C825" s="992">
        <v>304</v>
      </c>
      <c r="D825" s="993" t="s">
        <v>1828</v>
      </c>
    </row>
    <row r="826" spans="1:4" s="994" customFormat="1" ht="11.25" customHeight="1" x14ac:dyDescent="0.2">
      <c r="A826" s="1198"/>
      <c r="B826" s="995">
        <v>1864</v>
      </c>
      <c r="C826" s="995">
        <v>1864</v>
      </c>
      <c r="D826" s="996" t="s">
        <v>1839</v>
      </c>
    </row>
    <row r="827" spans="1:4" s="994" customFormat="1" ht="11.25" customHeight="1" x14ac:dyDescent="0.2">
      <c r="A827" s="1198"/>
      <c r="B827" s="995">
        <v>250</v>
      </c>
      <c r="C827" s="995">
        <v>250</v>
      </c>
      <c r="D827" s="996" t="s">
        <v>1835</v>
      </c>
    </row>
    <row r="828" spans="1:4" s="994" customFormat="1" ht="11.25" customHeight="1" x14ac:dyDescent="0.2">
      <c r="A828" s="1198"/>
      <c r="B828" s="995">
        <v>96</v>
      </c>
      <c r="C828" s="995">
        <v>0</v>
      </c>
      <c r="D828" s="996" t="s">
        <v>1830</v>
      </c>
    </row>
    <row r="829" spans="1:4" s="994" customFormat="1" ht="11.25" customHeight="1" x14ac:dyDescent="0.2">
      <c r="A829" s="1199"/>
      <c r="B829" s="783">
        <v>2514</v>
      </c>
      <c r="C829" s="783">
        <v>2418</v>
      </c>
      <c r="D829" s="997" t="s">
        <v>11</v>
      </c>
    </row>
    <row r="830" spans="1:4" s="994" customFormat="1" ht="11.25" customHeight="1" x14ac:dyDescent="0.2">
      <c r="A830" s="1197" t="s">
        <v>3694</v>
      </c>
      <c r="B830" s="992">
        <v>320</v>
      </c>
      <c r="C830" s="992">
        <v>320</v>
      </c>
      <c r="D830" s="993" t="s">
        <v>1828</v>
      </c>
    </row>
    <row r="831" spans="1:4" s="994" customFormat="1" ht="11.25" customHeight="1" x14ac:dyDescent="0.2">
      <c r="A831" s="1198"/>
      <c r="B831" s="995">
        <v>519</v>
      </c>
      <c r="C831" s="995">
        <v>519</v>
      </c>
      <c r="D831" s="996" t="s">
        <v>1835</v>
      </c>
    </row>
    <row r="832" spans="1:4" s="994" customFormat="1" ht="11.25" customHeight="1" x14ac:dyDescent="0.2">
      <c r="A832" s="1198"/>
      <c r="B832" s="995">
        <v>38.93</v>
      </c>
      <c r="C832" s="995">
        <v>38.933</v>
      </c>
      <c r="D832" s="996" t="s">
        <v>1878</v>
      </c>
    </row>
    <row r="833" spans="1:4" s="994" customFormat="1" ht="11.25" customHeight="1" x14ac:dyDescent="0.2">
      <c r="A833" s="1199"/>
      <c r="B833" s="783">
        <v>877.93</v>
      </c>
      <c r="C833" s="783">
        <v>877.93299999999999</v>
      </c>
      <c r="D833" s="997" t="s">
        <v>11</v>
      </c>
    </row>
    <row r="834" spans="1:4" s="994" customFormat="1" ht="11.25" customHeight="1" x14ac:dyDescent="0.2">
      <c r="A834" s="1198" t="s">
        <v>3695</v>
      </c>
      <c r="B834" s="995">
        <v>70</v>
      </c>
      <c r="C834" s="995">
        <v>69</v>
      </c>
      <c r="D834" s="996" t="s">
        <v>2329</v>
      </c>
    </row>
    <row r="835" spans="1:4" s="994" customFormat="1" ht="11.25" customHeight="1" x14ac:dyDescent="0.2">
      <c r="A835" s="1198"/>
      <c r="B835" s="995">
        <v>200</v>
      </c>
      <c r="C835" s="995">
        <v>200</v>
      </c>
      <c r="D835" s="996" t="s">
        <v>1828</v>
      </c>
    </row>
    <row r="836" spans="1:4" s="994" customFormat="1" ht="11.25" customHeight="1" x14ac:dyDescent="0.2">
      <c r="A836" s="1198"/>
      <c r="B836" s="995">
        <v>270</v>
      </c>
      <c r="C836" s="995">
        <v>269</v>
      </c>
      <c r="D836" s="996" t="s">
        <v>11</v>
      </c>
    </row>
    <row r="837" spans="1:4" s="994" customFormat="1" ht="11.25" customHeight="1" x14ac:dyDescent="0.2">
      <c r="A837" s="1197" t="s">
        <v>3696</v>
      </c>
      <c r="B837" s="992">
        <v>320</v>
      </c>
      <c r="C837" s="992">
        <v>320</v>
      </c>
      <c r="D837" s="993" t="s">
        <v>1828</v>
      </c>
    </row>
    <row r="838" spans="1:4" s="994" customFormat="1" ht="11.25" customHeight="1" x14ac:dyDescent="0.2">
      <c r="A838" s="1198"/>
      <c r="B838" s="995">
        <v>476</v>
      </c>
      <c r="C838" s="995">
        <v>376</v>
      </c>
      <c r="D838" s="996" t="s">
        <v>1830</v>
      </c>
    </row>
    <row r="839" spans="1:4" s="994" customFormat="1" ht="11.25" customHeight="1" x14ac:dyDescent="0.2">
      <c r="A839" s="1198"/>
      <c r="B839" s="995">
        <v>108.9</v>
      </c>
      <c r="C839" s="995">
        <v>107.47500000000001</v>
      </c>
      <c r="D839" s="996" t="s">
        <v>2333</v>
      </c>
    </row>
    <row r="840" spans="1:4" s="994" customFormat="1" ht="11.25" customHeight="1" x14ac:dyDescent="0.2">
      <c r="A840" s="1199"/>
      <c r="B840" s="783">
        <v>904.9</v>
      </c>
      <c r="C840" s="783">
        <v>803.47500000000002</v>
      </c>
      <c r="D840" s="997" t="s">
        <v>11</v>
      </c>
    </row>
    <row r="841" spans="1:4" s="994" customFormat="1" ht="11.25" customHeight="1" x14ac:dyDescent="0.2">
      <c r="A841" s="1198" t="s">
        <v>3697</v>
      </c>
      <c r="B841" s="995">
        <v>1004.5</v>
      </c>
      <c r="C841" s="995">
        <v>0</v>
      </c>
      <c r="D841" s="996" t="s">
        <v>1835</v>
      </c>
    </row>
    <row r="842" spans="1:4" s="994" customFormat="1" ht="11.25" customHeight="1" x14ac:dyDescent="0.2">
      <c r="A842" s="1198"/>
      <c r="B842" s="995">
        <v>1004.5</v>
      </c>
      <c r="C842" s="995">
        <v>0</v>
      </c>
      <c r="D842" s="996" t="s">
        <v>11</v>
      </c>
    </row>
    <row r="843" spans="1:4" s="994" customFormat="1" ht="11.25" customHeight="1" x14ac:dyDescent="0.2">
      <c r="A843" s="1197" t="s">
        <v>3698</v>
      </c>
      <c r="B843" s="992">
        <v>177.77</v>
      </c>
      <c r="C843" s="992">
        <v>177.768</v>
      </c>
      <c r="D843" s="993" t="s">
        <v>1828</v>
      </c>
    </row>
    <row r="844" spans="1:4" s="994" customFormat="1" ht="11.25" customHeight="1" x14ac:dyDescent="0.2">
      <c r="A844" s="1199"/>
      <c r="B844" s="783">
        <v>177.77</v>
      </c>
      <c r="C844" s="783">
        <v>177.768</v>
      </c>
      <c r="D844" s="997" t="s">
        <v>11</v>
      </c>
    </row>
    <row r="845" spans="1:4" s="994" customFormat="1" ht="11.25" customHeight="1" x14ac:dyDescent="0.2">
      <c r="A845" s="1198" t="s">
        <v>602</v>
      </c>
      <c r="B845" s="995">
        <v>560</v>
      </c>
      <c r="C845" s="995">
        <v>543.20000000000005</v>
      </c>
      <c r="D845" s="996" t="s">
        <v>2339</v>
      </c>
    </row>
    <row r="846" spans="1:4" s="994" customFormat="1" ht="11.25" customHeight="1" x14ac:dyDescent="0.2">
      <c r="A846" s="1198"/>
      <c r="B846" s="995">
        <v>133</v>
      </c>
      <c r="C846" s="995">
        <v>133</v>
      </c>
      <c r="D846" s="996" t="s">
        <v>592</v>
      </c>
    </row>
    <row r="847" spans="1:4" s="994" customFormat="1" ht="11.25" customHeight="1" x14ac:dyDescent="0.2">
      <c r="A847" s="1198"/>
      <c r="B847" s="995">
        <v>693</v>
      </c>
      <c r="C847" s="1010">
        <v>676.2</v>
      </c>
      <c r="D847" s="996" t="s">
        <v>11</v>
      </c>
    </row>
    <row r="848" spans="1:4" s="994" customFormat="1" ht="11.25" customHeight="1" x14ac:dyDescent="0.2">
      <c r="A848" s="1197" t="s">
        <v>3699</v>
      </c>
      <c r="B848" s="992">
        <v>320</v>
      </c>
      <c r="C848" s="1008">
        <v>320</v>
      </c>
      <c r="D848" s="993" t="s">
        <v>1828</v>
      </c>
    </row>
    <row r="849" spans="1:4" s="994" customFormat="1" ht="11.25" customHeight="1" x14ac:dyDescent="0.2">
      <c r="A849" s="1198"/>
      <c r="B849" s="995">
        <v>60</v>
      </c>
      <c r="C849" s="1010">
        <v>0</v>
      </c>
      <c r="D849" s="996" t="s">
        <v>1830</v>
      </c>
    </row>
    <row r="850" spans="1:4" s="994" customFormat="1" ht="11.25" customHeight="1" x14ac:dyDescent="0.2">
      <c r="A850" s="1199"/>
      <c r="B850" s="783">
        <v>380</v>
      </c>
      <c r="C850" s="1012">
        <v>320</v>
      </c>
      <c r="D850" s="997" t="s">
        <v>11</v>
      </c>
    </row>
    <row r="851" spans="1:4" s="994" customFormat="1" ht="11.25" customHeight="1" x14ac:dyDescent="0.2">
      <c r="A851" s="1198" t="s">
        <v>3700</v>
      </c>
      <c r="B851" s="995">
        <v>5000</v>
      </c>
      <c r="C851" s="1010">
        <v>0</v>
      </c>
      <c r="D851" s="996" t="s">
        <v>2327</v>
      </c>
    </row>
    <row r="852" spans="1:4" s="994" customFormat="1" ht="11.25" customHeight="1" x14ac:dyDescent="0.2">
      <c r="A852" s="1198"/>
      <c r="B852" s="995">
        <v>59.5</v>
      </c>
      <c r="C852" s="1010">
        <v>0</v>
      </c>
      <c r="D852" s="996" t="s">
        <v>2329</v>
      </c>
    </row>
    <row r="853" spans="1:4" s="994" customFormat="1" ht="11.25" customHeight="1" x14ac:dyDescent="0.2">
      <c r="A853" s="1198"/>
      <c r="B853" s="995">
        <v>320</v>
      </c>
      <c r="C853" s="1010">
        <v>320</v>
      </c>
      <c r="D853" s="996" t="s">
        <v>1828</v>
      </c>
    </row>
    <row r="854" spans="1:4" s="994" customFormat="1" ht="11.25" customHeight="1" x14ac:dyDescent="0.2">
      <c r="A854" s="1198"/>
      <c r="B854" s="995">
        <v>497.56</v>
      </c>
      <c r="C854" s="1010">
        <v>497.56334000000004</v>
      </c>
      <c r="D854" s="996" t="s">
        <v>1835</v>
      </c>
    </row>
    <row r="855" spans="1:4" s="994" customFormat="1" ht="11.25" customHeight="1" x14ac:dyDescent="0.2">
      <c r="A855" s="1198"/>
      <c r="B855" s="995">
        <v>5877.06</v>
      </c>
      <c r="C855" s="995">
        <v>817.56334000000004</v>
      </c>
      <c r="D855" s="996" t="s">
        <v>11</v>
      </c>
    </row>
    <row r="856" spans="1:4" s="994" customFormat="1" ht="11.25" customHeight="1" x14ac:dyDescent="0.2">
      <c r="A856" s="1197" t="s">
        <v>3701</v>
      </c>
      <c r="B856" s="992">
        <v>292.8</v>
      </c>
      <c r="C856" s="992">
        <v>286.72000000000003</v>
      </c>
      <c r="D856" s="993" t="s">
        <v>2339</v>
      </c>
    </row>
    <row r="857" spans="1:4" s="994" customFormat="1" ht="11.25" customHeight="1" x14ac:dyDescent="0.2">
      <c r="A857" s="1198"/>
      <c r="B857" s="995">
        <v>44.28</v>
      </c>
      <c r="C857" s="995">
        <v>0</v>
      </c>
      <c r="D857" s="996" t="s">
        <v>1830</v>
      </c>
    </row>
    <row r="858" spans="1:4" s="994" customFormat="1" ht="11.25" customHeight="1" x14ac:dyDescent="0.2">
      <c r="A858" s="1199"/>
      <c r="B858" s="783">
        <v>337.08000000000004</v>
      </c>
      <c r="C858" s="783">
        <v>286.72000000000003</v>
      </c>
      <c r="D858" s="997" t="s">
        <v>11</v>
      </c>
    </row>
    <row r="859" spans="1:4" s="994" customFormat="1" ht="11.25" customHeight="1" x14ac:dyDescent="0.2">
      <c r="A859" s="1198" t="s">
        <v>3702</v>
      </c>
      <c r="B859" s="995">
        <v>107.4</v>
      </c>
      <c r="C859" s="995">
        <v>82.9</v>
      </c>
      <c r="D859" s="996" t="s">
        <v>2329</v>
      </c>
    </row>
    <row r="860" spans="1:4" s="994" customFormat="1" ht="11.25" customHeight="1" x14ac:dyDescent="0.2">
      <c r="A860" s="1198"/>
      <c r="B860" s="995">
        <v>388</v>
      </c>
      <c r="C860" s="995">
        <v>388</v>
      </c>
      <c r="D860" s="996" t="s">
        <v>1828</v>
      </c>
    </row>
    <row r="861" spans="1:4" s="994" customFormat="1" ht="11.25" customHeight="1" x14ac:dyDescent="0.2">
      <c r="A861" s="1198"/>
      <c r="B861" s="995">
        <v>298.8</v>
      </c>
      <c r="C861" s="995">
        <v>298.8</v>
      </c>
      <c r="D861" s="996" t="s">
        <v>1830</v>
      </c>
    </row>
    <row r="862" spans="1:4" s="994" customFormat="1" ht="11.25" customHeight="1" x14ac:dyDescent="0.2">
      <c r="A862" s="1198"/>
      <c r="B862" s="995">
        <v>25</v>
      </c>
      <c r="C862" s="995">
        <v>25</v>
      </c>
      <c r="D862" s="996" t="s">
        <v>2333</v>
      </c>
    </row>
    <row r="863" spans="1:4" s="994" customFormat="1" ht="11.25" customHeight="1" x14ac:dyDescent="0.2">
      <c r="A863" s="1198"/>
      <c r="B863" s="995">
        <v>819.2</v>
      </c>
      <c r="C863" s="995">
        <v>794.7</v>
      </c>
      <c r="D863" s="996" t="s">
        <v>11</v>
      </c>
    </row>
    <row r="864" spans="1:4" s="994" customFormat="1" ht="11.25" customHeight="1" x14ac:dyDescent="0.2">
      <c r="A864" s="1197" t="s">
        <v>3703</v>
      </c>
      <c r="B864" s="992">
        <v>312</v>
      </c>
      <c r="C864" s="992">
        <v>312</v>
      </c>
      <c r="D864" s="993" t="s">
        <v>1828</v>
      </c>
    </row>
    <row r="865" spans="1:4" s="994" customFormat="1" ht="11.25" customHeight="1" x14ac:dyDescent="0.2">
      <c r="A865" s="1199"/>
      <c r="B865" s="783">
        <v>312</v>
      </c>
      <c r="C865" s="783">
        <v>312</v>
      </c>
      <c r="D865" s="997" t="s">
        <v>11</v>
      </c>
    </row>
    <row r="866" spans="1:4" s="994" customFormat="1" ht="11.25" customHeight="1" x14ac:dyDescent="0.2">
      <c r="A866" s="1198" t="s">
        <v>3704</v>
      </c>
      <c r="B866" s="995">
        <v>192</v>
      </c>
      <c r="C866" s="995">
        <v>192</v>
      </c>
      <c r="D866" s="996" t="s">
        <v>1828</v>
      </c>
    </row>
    <row r="867" spans="1:4" s="994" customFormat="1" ht="11.25" customHeight="1" x14ac:dyDescent="0.2">
      <c r="A867" s="1198"/>
      <c r="B867" s="995">
        <v>192</v>
      </c>
      <c r="C867" s="995">
        <v>192</v>
      </c>
      <c r="D867" s="996" t="s">
        <v>11</v>
      </c>
    </row>
    <row r="868" spans="1:4" s="994" customFormat="1" ht="11.25" customHeight="1" x14ac:dyDescent="0.2">
      <c r="A868" s="1197" t="s">
        <v>3705</v>
      </c>
      <c r="B868" s="992">
        <v>460.8</v>
      </c>
      <c r="C868" s="992">
        <v>432.39</v>
      </c>
      <c r="D868" s="993" t="s">
        <v>2339</v>
      </c>
    </row>
    <row r="869" spans="1:4" s="994" customFormat="1" ht="11.25" customHeight="1" x14ac:dyDescent="0.2">
      <c r="A869" s="1199"/>
      <c r="B869" s="783">
        <v>460.8</v>
      </c>
      <c r="C869" s="783">
        <v>432.39</v>
      </c>
      <c r="D869" s="997" t="s">
        <v>11</v>
      </c>
    </row>
    <row r="870" spans="1:4" s="994" customFormat="1" ht="11.25" customHeight="1" x14ac:dyDescent="0.2">
      <c r="A870" s="1198" t="s">
        <v>3706</v>
      </c>
      <c r="B870" s="995">
        <v>326</v>
      </c>
      <c r="C870" s="995">
        <v>323.55450999999999</v>
      </c>
      <c r="D870" s="996" t="s">
        <v>1835</v>
      </c>
    </row>
    <row r="871" spans="1:4" s="994" customFormat="1" ht="11.25" customHeight="1" x14ac:dyDescent="0.2">
      <c r="A871" s="1198"/>
      <c r="B871" s="995">
        <v>326</v>
      </c>
      <c r="C871" s="995">
        <v>323.55450999999999</v>
      </c>
      <c r="D871" s="996" t="s">
        <v>11</v>
      </c>
    </row>
    <row r="872" spans="1:4" s="994" customFormat="1" ht="11.25" customHeight="1" x14ac:dyDescent="0.2">
      <c r="A872" s="1197" t="s">
        <v>564</v>
      </c>
      <c r="B872" s="992">
        <v>224.88</v>
      </c>
      <c r="C872" s="992">
        <v>224.875</v>
      </c>
      <c r="D872" s="993" t="s">
        <v>512</v>
      </c>
    </row>
    <row r="873" spans="1:4" s="994" customFormat="1" ht="11.25" customHeight="1" x14ac:dyDescent="0.2">
      <c r="A873" s="1199"/>
      <c r="B873" s="783">
        <v>224.88</v>
      </c>
      <c r="C873" s="783">
        <v>224.875</v>
      </c>
      <c r="D873" s="997" t="s">
        <v>11</v>
      </c>
    </row>
    <row r="874" spans="1:4" s="994" customFormat="1" ht="11.25" customHeight="1" x14ac:dyDescent="0.2">
      <c r="A874" s="1198" t="s">
        <v>3707</v>
      </c>
      <c r="B874" s="995">
        <v>4604</v>
      </c>
      <c r="C874" s="995">
        <v>182.38317999999998</v>
      </c>
      <c r="D874" s="996" t="s">
        <v>2327</v>
      </c>
    </row>
    <row r="875" spans="1:4" s="994" customFormat="1" ht="11.25" customHeight="1" x14ac:dyDescent="0.2">
      <c r="A875" s="1198"/>
      <c r="B875" s="995">
        <v>296</v>
      </c>
      <c r="C875" s="995">
        <v>261.81800000000004</v>
      </c>
      <c r="D875" s="996" t="s">
        <v>1887</v>
      </c>
    </row>
    <row r="876" spans="1:4" s="994" customFormat="1" ht="11.25" customHeight="1" x14ac:dyDescent="0.2">
      <c r="A876" s="1198"/>
      <c r="B876" s="995">
        <v>106.5</v>
      </c>
      <c r="C876" s="995">
        <v>22.5</v>
      </c>
      <c r="D876" s="996" t="s">
        <v>1830</v>
      </c>
    </row>
    <row r="877" spans="1:4" s="994" customFormat="1" ht="11.25" customHeight="1" x14ac:dyDescent="0.2">
      <c r="A877" s="1198"/>
      <c r="B877" s="995">
        <v>70.790000000000006</v>
      </c>
      <c r="C877" s="995">
        <v>70.786500000000004</v>
      </c>
      <c r="D877" s="996" t="s">
        <v>1726</v>
      </c>
    </row>
    <row r="878" spans="1:4" s="994" customFormat="1" ht="11.25" customHeight="1" x14ac:dyDescent="0.2">
      <c r="A878" s="1198"/>
      <c r="B878" s="995">
        <v>5077.29</v>
      </c>
      <c r="C878" s="995">
        <v>537.48768000000007</v>
      </c>
      <c r="D878" s="996" t="s">
        <v>11</v>
      </c>
    </row>
    <row r="879" spans="1:4" s="994" customFormat="1" ht="11.25" customHeight="1" x14ac:dyDescent="0.2">
      <c r="A879" s="1197" t="s">
        <v>3708</v>
      </c>
      <c r="B879" s="992">
        <v>100</v>
      </c>
      <c r="C879" s="992">
        <v>0</v>
      </c>
      <c r="D879" s="993" t="s">
        <v>1830</v>
      </c>
    </row>
    <row r="880" spans="1:4" s="994" customFormat="1" ht="11.25" customHeight="1" x14ac:dyDescent="0.2">
      <c r="A880" s="1199"/>
      <c r="B880" s="783">
        <v>100</v>
      </c>
      <c r="C880" s="783">
        <v>0</v>
      </c>
      <c r="D880" s="997" t="s">
        <v>11</v>
      </c>
    </row>
    <row r="881" spans="1:4" s="994" customFormat="1" ht="11.25" customHeight="1" x14ac:dyDescent="0.2">
      <c r="A881" s="1198" t="s">
        <v>3709</v>
      </c>
      <c r="B881" s="995">
        <v>176.95</v>
      </c>
      <c r="C881" s="995">
        <v>176.95</v>
      </c>
      <c r="D881" s="996" t="s">
        <v>2335</v>
      </c>
    </row>
    <row r="882" spans="1:4" s="994" customFormat="1" ht="11.25" customHeight="1" x14ac:dyDescent="0.2">
      <c r="A882" s="1198"/>
      <c r="B882" s="995">
        <v>45</v>
      </c>
      <c r="C882" s="995">
        <v>45</v>
      </c>
      <c r="D882" s="996" t="s">
        <v>2341</v>
      </c>
    </row>
    <row r="883" spans="1:4" s="994" customFormat="1" ht="11.25" customHeight="1" x14ac:dyDescent="0.2">
      <c r="A883" s="1198"/>
      <c r="B883" s="995">
        <v>221.95</v>
      </c>
      <c r="C883" s="995">
        <v>221.95</v>
      </c>
      <c r="D883" s="996" t="s">
        <v>11</v>
      </c>
    </row>
    <row r="884" spans="1:4" s="994" customFormat="1" ht="11.25" customHeight="1" x14ac:dyDescent="0.2">
      <c r="A884" s="1197" t="s">
        <v>3710</v>
      </c>
      <c r="B884" s="992">
        <v>320</v>
      </c>
      <c r="C884" s="992">
        <v>320</v>
      </c>
      <c r="D884" s="993" t="s">
        <v>1828</v>
      </c>
    </row>
    <row r="885" spans="1:4" s="994" customFormat="1" ht="11.25" customHeight="1" x14ac:dyDescent="0.2">
      <c r="A885" s="1198"/>
      <c r="B885" s="995">
        <v>150</v>
      </c>
      <c r="C885" s="995">
        <v>150</v>
      </c>
      <c r="D885" s="996" t="s">
        <v>1850</v>
      </c>
    </row>
    <row r="886" spans="1:4" s="994" customFormat="1" ht="11.25" customHeight="1" x14ac:dyDescent="0.2">
      <c r="A886" s="1199"/>
      <c r="B886" s="783">
        <v>470</v>
      </c>
      <c r="C886" s="783">
        <v>470</v>
      </c>
      <c r="D886" s="997" t="s">
        <v>11</v>
      </c>
    </row>
    <row r="887" spans="1:4" s="994" customFormat="1" ht="11.25" customHeight="1" x14ac:dyDescent="0.2">
      <c r="A887" s="1198" t="s">
        <v>3711</v>
      </c>
      <c r="B887" s="995">
        <v>116.47999999999999</v>
      </c>
      <c r="C887" s="995">
        <v>44.657480000000007</v>
      </c>
      <c r="D887" s="996" t="s">
        <v>1830</v>
      </c>
    </row>
    <row r="888" spans="1:4" s="994" customFormat="1" ht="11.25" customHeight="1" x14ac:dyDescent="0.2">
      <c r="A888" s="1198"/>
      <c r="B888" s="995">
        <v>116.47999999999999</v>
      </c>
      <c r="C888" s="995">
        <v>44.657480000000007</v>
      </c>
      <c r="D888" s="996" t="s">
        <v>11</v>
      </c>
    </row>
    <row r="889" spans="1:4" s="994" customFormat="1" ht="11.25" customHeight="1" x14ac:dyDescent="0.2">
      <c r="A889" s="1197" t="s">
        <v>3712</v>
      </c>
      <c r="B889" s="992">
        <v>400</v>
      </c>
      <c r="C889" s="992">
        <v>400</v>
      </c>
      <c r="D889" s="993" t="s">
        <v>1828</v>
      </c>
    </row>
    <row r="890" spans="1:4" s="994" customFormat="1" ht="11.25" customHeight="1" x14ac:dyDescent="0.2">
      <c r="A890" s="1198"/>
      <c r="B890" s="995">
        <v>746</v>
      </c>
      <c r="C890" s="995">
        <v>741.94799999999998</v>
      </c>
      <c r="D890" s="996" t="s">
        <v>1835</v>
      </c>
    </row>
    <row r="891" spans="1:4" s="994" customFormat="1" ht="11.25" customHeight="1" x14ac:dyDescent="0.2">
      <c r="A891" s="1198"/>
      <c r="B891" s="995">
        <v>100</v>
      </c>
      <c r="C891" s="995">
        <v>98.6</v>
      </c>
      <c r="D891" s="996" t="s">
        <v>1908</v>
      </c>
    </row>
    <row r="892" spans="1:4" s="994" customFormat="1" ht="11.25" customHeight="1" x14ac:dyDescent="0.2">
      <c r="A892" s="1199"/>
      <c r="B892" s="783">
        <v>1246</v>
      </c>
      <c r="C892" s="783">
        <v>1240.5479999999998</v>
      </c>
      <c r="D892" s="997" t="s">
        <v>11</v>
      </c>
    </row>
    <row r="893" spans="1:4" s="994" customFormat="1" ht="11.25" customHeight="1" x14ac:dyDescent="0.2">
      <c r="A893" s="1198" t="s">
        <v>3713</v>
      </c>
      <c r="B893" s="995">
        <v>127.69</v>
      </c>
      <c r="C893" s="995">
        <v>127.6632</v>
      </c>
      <c r="D893" s="996" t="s">
        <v>1394</v>
      </c>
    </row>
    <row r="894" spans="1:4" s="994" customFormat="1" ht="11.25" customHeight="1" x14ac:dyDescent="0.2">
      <c r="A894" s="1198"/>
      <c r="B894" s="995">
        <v>127.69</v>
      </c>
      <c r="C894" s="995">
        <v>127.6632</v>
      </c>
      <c r="D894" s="996" t="s">
        <v>11</v>
      </c>
    </row>
    <row r="895" spans="1:4" s="994" customFormat="1" ht="11.25" customHeight="1" x14ac:dyDescent="0.2">
      <c r="A895" s="1197" t="s">
        <v>3714</v>
      </c>
      <c r="B895" s="992">
        <v>140</v>
      </c>
      <c r="C895" s="992">
        <v>70.695999999999998</v>
      </c>
      <c r="D895" s="993" t="s">
        <v>2337</v>
      </c>
    </row>
    <row r="896" spans="1:4" s="994" customFormat="1" ht="11.25" customHeight="1" x14ac:dyDescent="0.2">
      <c r="A896" s="1198"/>
      <c r="B896" s="995">
        <v>451.2</v>
      </c>
      <c r="C896" s="995">
        <v>403.2</v>
      </c>
      <c r="D896" s="996" t="s">
        <v>2339</v>
      </c>
    </row>
    <row r="897" spans="1:4" s="994" customFormat="1" ht="11.25" customHeight="1" x14ac:dyDescent="0.2">
      <c r="A897" s="1198"/>
      <c r="B897" s="995">
        <v>80</v>
      </c>
      <c r="C897" s="995">
        <v>80</v>
      </c>
      <c r="D897" s="996" t="s">
        <v>2014</v>
      </c>
    </row>
    <row r="898" spans="1:4" s="994" customFormat="1" ht="11.25" customHeight="1" x14ac:dyDescent="0.2">
      <c r="A898" s="1198"/>
      <c r="B898" s="995">
        <v>68.350000000000009</v>
      </c>
      <c r="C898" s="995">
        <v>68.350000000000009</v>
      </c>
      <c r="D898" s="996" t="s">
        <v>1837</v>
      </c>
    </row>
    <row r="899" spans="1:4" s="994" customFormat="1" ht="11.25" customHeight="1" x14ac:dyDescent="0.2">
      <c r="A899" s="1198"/>
      <c r="B899" s="995">
        <v>230.12</v>
      </c>
      <c r="C899" s="995">
        <v>227.04639999999998</v>
      </c>
      <c r="D899" s="996" t="s">
        <v>1908</v>
      </c>
    </row>
    <row r="900" spans="1:4" s="994" customFormat="1" ht="11.25" customHeight="1" x14ac:dyDescent="0.2">
      <c r="A900" s="1198"/>
      <c r="B900" s="995">
        <v>25.689999999999998</v>
      </c>
      <c r="C900" s="995">
        <v>25.679220000000001</v>
      </c>
      <c r="D900" s="996" t="s">
        <v>1386</v>
      </c>
    </row>
    <row r="901" spans="1:4" s="994" customFormat="1" ht="11.25" customHeight="1" x14ac:dyDescent="0.2">
      <c r="A901" s="1198"/>
      <c r="B901" s="995">
        <v>3545.98</v>
      </c>
      <c r="C901" s="995">
        <v>3033.3737700000001</v>
      </c>
      <c r="D901" s="996" t="s">
        <v>1394</v>
      </c>
    </row>
    <row r="902" spans="1:4" s="994" customFormat="1" ht="11.25" customHeight="1" x14ac:dyDescent="0.2">
      <c r="A902" s="1199"/>
      <c r="B902" s="783">
        <v>4541.34</v>
      </c>
      <c r="C902" s="783">
        <v>3908.34539</v>
      </c>
      <c r="D902" s="997" t="s">
        <v>11</v>
      </c>
    </row>
    <row r="903" spans="1:4" s="994" customFormat="1" ht="11.25" customHeight="1" x14ac:dyDescent="0.2">
      <c r="A903" s="1198" t="s">
        <v>3715</v>
      </c>
      <c r="B903" s="995">
        <v>316.8</v>
      </c>
      <c r="C903" s="995">
        <v>268.8</v>
      </c>
      <c r="D903" s="996" t="s">
        <v>2339</v>
      </c>
    </row>
    <row r="904" spans="1:4" s="994" customFormat="1" ht="11.25" customHeight="1" x14ac:dyDescent="0.2">
      <c r="A904" s="1198"/>
      <c r="B904" s="995">
        <v>160.07</v>
      </c>
      <c r="C904" s="995">
        <v>160.06619999999998</v>
      </c>
      <c r="D904" s="996" t="s">
        <v>1394</v>
      </c>
    </row>
    <row r="905" spans="1:4" s="994" customFormat="1" ht="11.25" customHeight="1" x14ac:dyDescent="0.2">
      <c r="A905" s="1198"/>
      <c r="B905" s="995">
        <v>476.87</v>
      </c>
      <c r="C905" s="995">
        <v>428.86619999999999</v>
      </c>
      <c r="D905" s="996" t="s">
        <v>11</v>
      </c>
    </row>
    <row r="906" spans="1:4" s="994" customFormat="1" ht="11.25" customHeight="1" x14ac:dyDescent="0.2">
      <c r="A906" s="1197" t="s">
        <v>3716</v>
      </c>
      <c r="B906" s="992">
        <v>700</v>
      </c>
      <c r="C906" s="992">
        <v>478.4</v>
      </c>
      <c r="D906" s="993" t="s">
        <v>2337</v>
      </c>
    </row>
    <row r="907" spans="1:4" s="994" customFormat="1" ht="11.25" customHeight="1" x14ac:dyDescent="0.2">
      <c r="A907" s="1198"/>
      <c r="B907" s="995">
        <v>700</v>
      </c>
      <c r="C907" s="995">
        <v>0</v>
      </c>
      <c r="D907" s="996" t="s">
        <v>2339</v>
      </c>
    </row>
    <row r="908" spans="1:4" s="994" customFormat="1" ht="11.25" customHeight="1" x14ac:dyDescent="0.2">
      <c r="A908" s="1198"/>
      <c r="B908" s="995">
        <v>258.31</v>
      </c>
      <c r="C908" s="995">
        <v>258.3</v>
      </c>
      <c r="D908" s="996" t="s">
        <v>1394</v>
      </c>
    </row>
    <row r="909" spans="1:4" s="994" customFormat="1" ht="11.25" customHeight="1" x14ac:dyDescent="0.2">
      <c r="A909" s="1199"/>
      <c r="B909" s="783">
        <v>1658.31</v>
      </c>
      <c r="C909" s="783">
        <v>736.7</v>
      </c>
      <c r="D909" s="997" t="s">
        <v>11</v>
      </c>
    </row>
    <row r="910" spans="1:4" s="994" customFormat="1" ht="11.25" customHeight="1" x14ac:dyDescent="0.2">
      <c r="A910" s="1198" t="s">
        <v>3717</v>
      </c>
      <c r="B910" s="995">
        <v>700</v>
      </c>
      <c r="C910" s="995">
        <v>0</v>
      </c>
      <c r="D910" s="996" t="s">
        <v>2337</v>
      </c>
    </row>
    <row r="911" spans="1:4" s="994" customFormat="1" ht="11.25" customHeight="1" x14ac:dyDescent="0.2">
      <c r="A911" s="1198"/>
      <c r="B911" s="995">
        <v>700</v>
      </c>
      <c r="C911" s="995">
        <v>0</v>
      </c>
      <c r="D911" s="996" t="s">
        <v>11</v>
      </c>
    </row>
    <row r="912" spans="1:4" s="994" customFormat="1" ht="11.25" customHeight="1" x14ac:dyDescent="0.2">
      <c r="A912" s="1197" t="s">
        <v>3718</v>
      </c>
      <c r="B912" s="992">
        <v>537.6</v>
      </c>
      <c r="C912" s="992">
        <v>252</v>
      </c>
      <c r="D912" s="993" t="s">
        <v>2337</v>
      </c>
    </row>
    <row r="913" spans="1:4" s="994" customFormat="1" ht="11.25" customHeight="1" x14ac:dyDescent="0.2">
      <c r="A913" s="1198"/>
      <c r="B913" s="995">
        <v>224</v>
      </c>
      <c r="C913" s="995">
        <v>128.80000000000001</v>
      </c>
      <c r="D913" s="996" t="s">
        <v>2339</v>
      </c>
    </row>
    <row r="914" spans="1:4" s="994" customFormat="1" ht="11.25" customHeight="1" x14ac:dyDescent="0.2">
      <c r="A914" s="1199"/>
      <c r="B914" s="783">
        <v>761.6</v>
      </c>
      <c r="C914" s="783">
        <v>380.8</v>
      </c>
      <c r="D914" s="997" t="s">
        <v>11</v>
      </c>
    </row>
    <row r="915" spans="1:4" s="994" customFormat="1" ht="11.25" customHeight="1" x14ac:dyDescent="0.2">
      <c r="A915" s="1198" t="s">
        <v>3719</v>
      </c>
      <c r="B915" s="995">
        <v>700</v>
      </c>
      <c r="C915" s="995">
        <v>700</v>
      </c>
      <c r="D915" s="996" t="s">
        <v>2337</v>
      </c>
    </row>
    <row r="916" spans="1:4" s="994" customFormat="1" ht="11.25" customHeight="1" x14ac:dyDescent="0.2">
      <c r="A916" s="1198"/>
      <c r="B916" s="995">
        <v>100</v>
      </c>
      <c r="C916" s="995">
        <v>91.635050000000007</v>
      </c>
      <c r="D916" s="996" t="s">
        <v>1908</v>
      </c>
    </row>
    <row r="917" spans="1:4" s="994" customFormat="1" ht="11.25" customHeight="1" x14ac:dyDescent="0.2">
      <c r="A917" s="1198"/>
      <c r="B917" s="995">
        <v>524.23</v>
      </c>
      <c r="C917" s="995">
        <v>319.69056000000006</v>
      </c>
      <c r="D917" s="996" t="s">
        <v>1394</v>
      </c>
    </row>
    <row r="918" spans="1:4" s="994" customFormat="1" ht="11.25" customHeight="1" x14ac:dyDescent="0.2">
      <c r="A918" s="1198"/>
      <c r="B918" s="995">
        <v>1324.23</v>
      </c>
      <c r="C918" s="995">
        <v>1111.3256099999999</v>
      </c>
      <c r="D918" s="996" t="s">
        <v>11</v>
      </c>
    </row>
    <row r="919" spans="1:4" s="994" customFormat="1" ht="11.25" customHeight="1" x14ac:dyDescent="0.2">
      <c r="A919" s="1197" t="s">
        <v>3720</v>
      </c>
      <c r="B919" s="992">
        <v>392</v>
      </c>
      <c r="C919" s="992">
        <v>0</v>
      </c>
      <c r="D919" s="993" t="s">
        <v>2337</v>
      </c>
    </row>
    <row r="920" spans="1:4" s="994" customFormat="1" ht="11.25" customHeight="1" x14ac:dyDescent="0.2">
      <c r="A920" s="1198"/>
      <c r="B920" s="995">
        <v>106.4</v>
      </c>
      <c r="C920" s="995">
        <v>50</v>
      </c>
      <c r="D920" s="996" t="s">
        <v>2339</v>
      </c>
    </row>
    <row r="921" spans="1:4" s="994" customFormat="1" ht="11.25" customHeight="1" x14ac:dyDescent="0.2">
      <c r="A921" s="1199"/>
      <c r="B921" s="783">
        <v>498.4</v>
      </c>
      <c r="C921" s="783">
        <v>50</v>
      </c>
      <c r="D921" s="997" t="s">
        <v>11</v>
      </c>
    </row>
    <row r="922" spans="1:4" s="994" customFormat="1" ht="11.25" customHeight="1" x14ac:dyDescent="0.2">
      <c r="A922" s="1197" t="s">
        <v>3721</v>
      </c>
      <c r="B922" s="992">
        <v>280</v>
      </c>
      <c r="C922" s="992">
        <v>280</v>
      </c>
      <c r="D922" s="993" t="s">
        <v>2339</v>
      </c>
    </row>
    <row r="923" spans="1:4" s="994" customFormat="1" ht="11.25" customHeight="1" x14ac:dyDescent="0.2">
      <c r="A923" s="1199"/>
      <c r="B923" s="783">
        <v>280</v>
      </c>
      <c r="C923" s="783">
        <v>280</v>
      </c>
      <c r="D923" s="997" t="s">
        <v>11</v>
      </c>
    </row>
    <row r="924" spans="1:4" s="994" customFormat="1" ht="11.25" customHeight="1" x14ac:dyDescent="0.2">
      <c r="A924" s="1197" t="s">
        <v>3722</v>
      </c>
      <c r="B924" s="992">
        <v>1400</v>
      </c>
      <c r="C924" s="992">
        <v>700</v>
      </c>
      <c r="D924" s="993" t="s">
        <v>2339</v>
      </c>
    </row>
    <row r="925" spans="1:4" s="994" customFormat="1" ht="11.25" customHeight="1" x14ac:dyDescent="0.2">
      <c r="A925" s="1198"/>
      <c r="B925" s="995">
        <v>199.8</v>
      </c>
      <c r="C925" s="995">
        <v>199.71567999999999</v>
      </c>
      <c r="D925" s="996" t="s">
        <v>1840</v>
      </c>
    </row>
    <row r="926" spans="1:4" s="994" customFormat="1" ht="11.25" customHeight="1" x14ac:dyDescent="0.2">
      <c r="A926" s="1198"/>
      <c r="B926" s="995">
        <v>5915</v>
      </c>
      <c r="C926" s="995">
        <v>5915</v>
      </c>
      <c r="D926" s="996" t="s">
        <v>1915</v>
      </c>
    </row>
    <row r="927" spans="1:4" s="994" customFormat="1" ht="11.25" customHeight="1" x14ac:dyDescent="0.2">
      <c r="A927" s="1198"/>
      <c r="B927" s="995">
        <v>92.1</v>
      </c>
      <c r="C927" s="995">
        <v>92.1</v>
      </c>
      <c r="D927" s="996" t="s">
        <v>1911</v>
      </c>
    </row>
    <row r="928" spans="1:4" s="994" customFormat="1" ht="11.25" customHeight="1" x14ac:dyDescent="0.2">
      <c r="A928" s="1198"/>
      <c r="B928" s="995">
        <v>6283.7099999999991</v>
      </c>
      <c r="C928" s="995">
        <v>6283.7000000000007</v>
      </c>
      <c r="D928" s="996" t="s">
        <v>1352</v>
      </c>
    </row>
    <row r="929" spans="1:4" s="994" customFormat="1" ht="11.25" customHeight="1" x14ac:dyDescent="0.2">
      <c r="A929" s="1198"/>
      <c r="B929" s="995">
        <v>9.42</v>
      </c>
      <c r="C929" s="995">
        <v>9.4063200000000009</v>
      </c>
      <c r="D929" s="996" t="s">
        <v>1386</v>
      </c>
    </row>
    <row r="930" spans="1:4" s="994" customFormat="1" ht="11.25" customHeight="1" x14ac:dyDescent="0.2">
      <c r="A930" s="1198"/>
      <c r="B930" s="995">
        <v>999.88</v>
      </c>
      <c r="C930" s="995">
        <v>999.79361999999992</v>
      </c>
      <c r="D930" s="996" t="s">
        <v>1394</v>
      </c>
    </row>
    <row r="931" spans="1:4" s="994" customFormat="1" ht="11.25" customHeight="1" x14ac:dyDescent="0.2">
      <c r="A931" s="1199"/>
      <c r="B931" s="783">
        <v>14899.91</v>
      </c>
      <c r="C931" s="783">
        <v>14199.715620000001</v>
      </c>
      <c r="D931" s="997" t="s">
        <v>11</v>
      </c>
    </row>
    <row r="932" spans="1:4" s="994" customFormat="1" ht="11.25" customHeight="1" x14ac:dyDescent="0.2">
      <c r="A932" s="1198" t="s">
        <v>3723</v>
      </c>
      <c r="B932" s="995">
        <v>700</v>
      </c>
      <c r="C932" s="995">
        <v>471.00479999999999</v>
      </c>
      <c r="D932" s="996" t="s">
        <v>2337</v>
      </c>
    </row>
    <row r="933" spans="1:4" s="994" customFormat="1" ht="11.25" customHeight="1" x14ac:dyDescent="0.2">
      <c r="A933" s="1198"/>
      <c r="B933" s="995">
        <v>150.27000000000001</v>
      </c>
      <c r="C933" s="995">
        <v>150.25919999999999</v>
      </c>
      <c r="D933" s="996" t="s">
        <v>1394</v>
      </c>
    </row>
    <row r="934" spans="1:4" s="994" customFormat="1" ht="11.25" customHeight="1" x14ac:dyDescent="0.2">
      <c r="A934" s="1198"/>
      <c r="B934" s="995">
        <v>850.27</v>
      </c>
      <c r="C934" s="995">
        <v>621.26400000000001</v>
      </c>
      <c r="D934" s="996" t="s">
        <v>11</v>
      </c>
    </row>
    <row r="935" spans="1:4" s="994" customFormat="1" ht="11.25" customHeight="1" x14ac:dyDescent="0.2">
      <c r="A935" s="1197" t="s">
        <v>565</v>
      </c>
      <c r="B935" s="992">
        <v>120</v>
      </c>
      <c r="C935" s="992">
        <v>0</v>
      </c>
      <c r="D935" s="993" t="s">
        <v>2337</v>
      </c>
    </row>
    <row r="936" spans="1:4" s="994" customFormat="1" ht="11.25" customHeight="1" x14ac:dyDescent="0.2">
      <c r="A936" s="1198"/>
      <c r="B936" s="995">
        <v>2048.4</v>
      </c>
      <c r="C936" s="995">
        <v>1621.09941</v>
      </c>
      <c r="D936" s="996" t="s">
        <v>1394</v>
      </c>
    </row>
    <row r="937" spans="1:4" s="994" customFormat="1" ht="11.25" customHeight="1" x14ac:dyDescent="0.2">
      <c r="A937" s="1198"/>
      <c r="B937" s="995">
        <v>2250</v>
      </c>
      <c r="C937" s="995">
        <v>2250</v>
      </c>
      <c r="D937" s="996" t="s">
        <v>512</v>
      </c>
    </row>
    <row r="938" spans="1:4" s="994" customFormat="1" ht="11.25" customHeight="1" x14ac:dyDescent="0.2">
      <c r="A938" s="1199"/>
      <c r="B938" s="783">
        <v>4418.3999999999996</v>
      </c>
      <c r="C938" s="783">
        <v>3871.0994099999998</v>
      </c>
      <c r="D938" s="997" t="s">
        <v>11</v>
      </c>
    </row>
    <row r="939" spans="1:4" s="994" customFormat="1" ht="11.25" customHeight="1" x14ac:dyDescent="0.2">
      <c r="A939" s="1198" t="s">
        <v>3724</v>
      </c>
      <c r="B939" s="995">
        <v>700</v>
      </c>
      <c r="C939" s="995">
        <v>453.77199999999999</v>
      </c>
      <c r="D939" s="996" t="s">
        <v>2337</v>
      </c>
    </row>
    <row r="940" spans="1:4" s="994" customFormat="1" ht="11.25" customHeight="1" x14ac:dyDescent="0.2">
      <c r="A940" s="1198"/>
      <c r="B940" s="995">
        <v>100</v>
      </c>
      <c r="C940" s="995">
        <v>100</v>
      </c>
      <c r="D940" s="996" t="s">
        <v>1726</v>
      </c>
    </row>
    <row r="941" spans="1:4" s="994" customFormat="1" ht="11.25" customHeight="1" x14ac:dyDescent="0.2">
      <c r="A941" s="1198"/>
      <c r="B941" s="995">
        <v>800</v>
      </c>
      <c r="C941" s="995">
        <v>553.77199999999993</v>
      </c>
      <c r="D941" s="996" t="s">
        <v>11</v>
      </c>
    </row>
    <row r="942" spans="1:4" s="994" customFormat="1" ht="11.25" customHeight="1" x14ac:dyDescent="0.2">
      <c r="A942" s="1197" t="s">
        <v>3725</v>
      </c>
      <c r="B942" s="992">
        <v>76.989999999999995</v>
      </c>
      <c r="C942" s="992">
        <v>76.987680000000012</v>
      </c>
      <c r="D942" s="993" t="s">
        <v>1394</v>
      </c>
    </row>
    <row r="943" spans="1:4" s="994" customFormat="1" ht="11.25" customHeight="1" x14ac:dyDescent="0.2">
      <c r="A943" s="1199"/>
      <c r="B943" s="783">
        <v>76.989999999999995</v>
      </c>
      <c r="C943" s="783">
        <v>76.987680000000012</v>
      </c>
      <c r="D943" s="997" t="s">
        <v>11</v>
      </c>
    </row>
    <row r="944" spans="1:4" s="994" customFormat="1" ht="11.25" customHeight="1" x14ac:dyDescent="0.2">
      <c r="A944" s="1198" t="s">
        <v>3726</v>
      </c>
      <c r="B944" s="995">
        <v>352.97999999999996</v>
      </c>
      <c r="C944" s="995">
        <v>352.97640000000001</v>
      </c>
      <c r="D944" s="996" t="s">
        <v>1394</v>
      </c>
    </row>
    <row r="945" spans="1:4" s="994" customFormat="1" ht="11.25" customHeight="1" x14ac:dyDescent="0.2">
      <c r="A945" s="1198"/>
      <c r="B945" s="995">
        <v>352.97999999999996</v>
      </c>
      <c r="C945" s="995">
        <v>352.97640000000001</v>
      </c>
      <c r="D945" s="996" t="s">
        <v>11</v>
      </c>
    </row>
    <row r="946" spans="1:4" s="994" customFormat="1" ht="11.25" customHeight="1" x14ac:dyDescent="0.2">
      <c r="A946" s="1197" t="s">
        <v>566</v>
      </c>
      <c r="B946" s="992">
        <v>20219</v>
      </c>
      <c r="C946" s="992">
        <v>20219</v>
      </c>
      <c r="D946" s="993" t="s">
        <v>1574</v>
      </c>
    </row>
    <row r="947" spans="1:4" s="994" customFormat="1" ht="11.25" customHeight="1" x14ac:dyDescent="0.2">
      <c r="A947" s="1198"/>
      <c r="B947" s="995">
        <v>48</v>
      </c>
      <c r="C947" s="995">
        <v>48</v>
      </c>
      <c r="D947" s="996" t="s">
        <v>2014</v>
      </c>
    </row>
    <row r="948" spans="1:4" s="994" customFormat="1" ht="21" x14ac:dyDescent="0.2">
      <c r="A948" s="1198"/>
      <c r="B948" s="995">
        <v>70</v>
      </c>
      <c r="C948" s="995">
        <v>70</v>
      </c>
      <c r="D948" s="996" t="s">
        <v>2013</v>
      </c>
    </row>
    <row r="949" spans="1:4" s="994" customFormat="1" ht="11.25" customHeight="1" x14ac:dyDescent="0.2">
      <c r="A949" s="1198"/>
      <c r="B949" s="995">
        <v>120</v>
      </c>
      <c r="C949" s="995">
        <v>119.32899999999999</v>
      </c>
      <c r="D949" s="996" t="s">
        <v>1879</v>
      </c>
    </row>
    <row r="950" spans="1:4" s="994" customFormat="1" ht="11.25" customHeight="1" x14ac:dyDescent="0.2">
      <c r="A950" s="1198"/>
      <c r="B950" s="995">
        <v>147.69999999999999</v>
      </c>
      <c r="C950" s="995">
        <v>144.19999999999999</v>
      </c>
      <c r="D950" s="996" t="s">
        <v>2341</v>
      </c>
    </row>
    <row r="951" spans="1:4" s="994" customFormat="1" ht="11.25" customHeight="1" x14ac:dyDescent="0.2">
      <c r="A951" s="1198"/>
      <c r="B951" s="995">
        <v>41939</v>
      </c>
      <c r="C951" s="995">
        <v>41939</v>
      </c>
      <c r="D951" s="996" t="s">
        <v>1915</v>
      </c>
    </row>
    <row r="952" spans="1:4" s="994" customFormat="1" ht="11.25" customHeight="1" x14ac:dyDescent="0.2">
      <c r="A952" s="1198"/>
      <c r="B952" s="995">
        <v>167.5</v>
      </c>
      <c r="C952" s="995">
        <v>167.5</v>
      </c>
      <c r="D952" s="996" t="s">
        <v>1908</v>
      </c>
    </row>
    <row r="953" spans="1:4" s="994" customFormat="1" ht="11.25" customHeight="1" x14ac:dyDescent="0.2">
      <c r="A953" s="1198"/>
      <c r="B953" s="995">
        <v>734.5</v>
      </c>
      <c r="C953" s="995">
        <v>734.5</v>
      </c>
      <c r="D953" s="996" t="s">
        <v>1911</v>
      </c>
    </row>
    <row r="954" spans="1:4" s="994" customFormat="1" ht="11.25" customHeight="1" x14ac:dyDescent="0.2">
      <c r="A954" s="1198"/>
      <c r="B954" s="995">
        <v>125</v>
      </c>
      <c r="C954" s="995">
        <v>125</v>
      </c>
      <c r="D954" s="996" t="s">
        <v>861</v>
      </c>
    </row>
    <row r="955" spans="1:4" s="994" customFormat="1" ht="11.25" customHeight="1" x14ac:dyDescent="0.2">
      <c r="A955" s="1198"/>
      <c r="B955" s="995">
        <v>57</v>
      </c>
      <c r="C955" s="995">
        <v>57</v>
      </c>
      <c r="D955" s="996" t="s">
        <v>755</v>
      </c>
    </row>
    <row r="956" spans="1:4" s="994" customFormat="1" ht="11.25" customHeight="1" x14ac:dyDescent="0.2">
      <c r="A956" s="1198"/>
      <c r="B956" s="995">
        <v>101.67</v>
      </c>
      <c r="C956" s="995">
        <v>101.66079000000001</v>
      </c>
      <c r="D956" s="996" t="s">
        <v>1386</v>
      </c>
    </row>
    <row r="957" spans="1:4" s="994" customFormat="1" ht="11.25" customHeight="1" x14ac:dyDescent="0.2">
      <c r="A957" s="1198"/>
      <c r="B957" s="995">
        <v>960.45</v>
      </c>
      <c r="C957" s="995">
        <v>960.38375999999994</v>
      </c>
      <c r="D957" s="996" t="s">
        <v>1394</v>
      </c>
    </row>
    <row r="958" spans="1:4" s="994" customFormat="1" ht="11.25" customHeight="1" x14ac:dyDescent="0.2">
      <c r="A958" s="1198"/>
      <c r="B958" s="995">
        <v>50</v>
      </c>
      <c r="C958" s="995">
        <v>50</v>
      </c>
      <c r="D958" s="996" t="s">
        <v>512</v>
      </c>
    </row>
    <row r="959" spans="1:4" s="994" customFormat="1" ht="11.25" customHeight="1" x14ac:dyDescent="0.2">
      <c r="A959" s="1198"/>
      <c r="B959" s="995">
        <v>1154</v>
      </c>
      <c r="C959" s="995">
        <v>1154</v>
      </c>
      <c r="D959" s="996" t="s">
        <v>1733</v>
      </c>
    </row>
    <row r="960" spans="1:4" s="994" customFormat="1" ht="11.25" customHeight="1" x14ac:dyDescent="0.2">
      <c r="A960" s="1199"/>
      <c r="B960" s="783">
        <v>65893.819999999992</v>
      </c>
      <c r="C960" s="783">
        <v>65889.573550000001</v>
      </c>
      <c r="D960" s="997" t="s">
        <v>11</v>
      </c>
    </row>
    <row r="961" spans="1:4" s="994" customFormat="1" ht="11.25" customHeight="1" x14ac:dyDescent="0.2">
      <c r="A961" s="1198" t="s">
        <v>689</v>
      </c>
      <c r="B961" s="995">
        <v>322.39999999999998</v>
      </c>
      <c r="C961" s="995">
        <v>0</v>
      </c>
      <c r="D961" s="996" t="s">
        <v>2337</v>
      </c>
    </row>
    <row r="962" spans="1:4" s="994" customFormat="1" ht="11.25" customHeight="1" x14ac:dyDescent="0.2">
      <c r="A962" s="1198"/>
      <c r="B962" s="995">
        <v>700</v>
      </c>
      <c r="C962" s="995">
        <v>0</v>
      </c>
      <c r="D962" s="996" t="s">
        <v>2339</v>
      </c>
    </row>
    <row r="963" spans="1:4" s="994" customFormat="1" ht="21" x14ac:dyDescent="0.2">
      <c r="A963" s="1198"/>
      <c r="B963" s="995">
        <v>69.92</v>
      </c>
      <c r="C963" s="995">
        <v>69.915999999999997</v>
      </c>
      <c r="D963" s="996" t="s">
        <v>2013</v>
      </c>
    </row>
    <row r="964" spans="1:4" s="994" customFormat="1" ht="11.25" customHeight="1" x14ac:dyDescent="0.2">
      <c r="A964" s="1198"/>
      <c r="B964" s="995">
        <v>70</v>
      </c>
      <c r="C964" s="995">
        <v>70</v>
      </c>
      <c r="D964" s="996" t="s">
        <v>2016</v>
      </c>
    </row>
    <row r="965" spans="1:4" s="994" customFormat="1" ht="21" x14ac:dyDescent="0.2">
      <c r="A965" s="1198"/>
      <c r="B965" s="995">
        <v>526</v>
      </c>
      <c r="C965" s="995">
        <v>526</v>
      </c>
      <c r="D965" s="996" t="s">
        <v>1913</v>
      </c>
    </row>
    <row r="966" spans="1:4" s="994" customFormat="1" ht="11.25" customHeight="1" x14ac:dyDescent="0.2">
      <c r="A966" s="1198"/>
      <c r="B966" s="995">
        <v>61504</v>
      </c>
      <c r="C966" s="995">
        <v>61504</v>
      </c>
      <c r="D966" s="996" t="s">
        <v>1915</v>
      </c>
    </row>
    <row r="967" spans="1:4" s="994" customFormat="1" ht="11.25" customHeight="1" x14ac:dyDescent="0.2">
      <c r="A967" s="1198"/>
      <c r="B967" s="995">
        <v>373.5</v>
      </c>
      <c r="C967" s="995">
        <v>364.75400000000002</v>
      </c>
      <c r="D967" s="996" t="s">
        <v>1911</v>
      </c>
    </row>
    <row r="968" spans="1:4" s="994" customFormat="1" ht="11.25" customHeight="1" x14ac:dyDescent="0.2">
      <c r="A968" s="1198"/>
      <c r="B968" s="995">
        <v>200</v>
      </c>
      <c r="C968" s="995">
        <v>200</v>
      </c>
      <c r="D968" s="996" t="s">
        <v>2333</v>
      </c>
    </row>
    <row r="969" spans="1:4" s="994" customFormat="1" ht="11.25" customHeight="1" x14ac:dyDescent="0.2">
      <c r="A969" s="1198"/>
      <c r="B969" s="995">
        <v>217.44</v>
      </c>
      <c r="C969" s="995">
        <v>0</v>
      </c>
      <c r="D969" s="996" t="s">
        <v>1368</v>
      </c>
    </row>
    <row r="970" spans="1:4" s="994" customFormat="1" ht="11.25" customHeight="1" x14ac:dyDescent="0.2">
      <c r="A970" s="1198"/>
      <c r="B970" s="995">
        <v>8.26</v>
      </c>
      <c r="C970" s="995">
        <v>8.2555199999999989</v>
      </c>
      <c r="D970" s="996" t="s">
        <v>1386</v>
      </c>
    </row>
    <row r="971" spans="1:4" s="994" customFormat="1" ht="11.25" customHeight="1" x14ac:dyDescent="0.2">
      <c r="A971" s="1198"/>
      <c r="B971" s="995">
        <v>2412.8500000000004</v>
      </c>
      <c r="C971" s="995">
        <v>2412.7072200000002</v>
      </c>
      <c r="D971" s="996" t="s">
        <v>1394</v>
      </c>
    </row>
    <row r="972" spans="1:4" s="994" customFormat="1" ht="11.25" customHeight="1" x14ac:dyDescent="0.2">
      <c r="A972" s="1198"/>
      <c r="B972" s="995">
        <v>1029</v>
      </c>
      <c r="C972" s="995">
        <v>1029</v>
      </c>
      <c r="D972" s="996" t="s">
        <v>1733</v>
      </c>
    </row>
    <row r="973" spans="1:4" s="994" customFormat="1" ht="11.25" customHeight="1" x14ac:dyDescent="0.2">
      <c r="A973" s="1198"/>
      <c r="B973" s="995">
        <v>100</v>
      </c>
      <c r="C973" s="995">
        <v>100</v>
      </c>
      <c r="D973" s="996" t="s">
        <v>644</v>
      </c>
    </row>
    <row r="974" spans="1:4" s="994" customFormat="1" ht="11.25" customHeight="1" x14ac:dyDescent="0.2">
      <c r="A974" s="1198"/>
      <c r="B974" s="995">
        <v>67533.37000000001</v>
      </c>
      <c r="C974" s="995">
        <v>66284.632740000001</v>
      </c>
      <c r="D974" s="996" t="s">
        <v>11</v>
      </c>
    </row>
    <row r="975" spans="1:4" s="994" customFormat="1" ht="21" x14ac:dyDescent="0.2">
      <c r="A975" s="1197" t="s">
        <v>690</v>
      </c>
      <c r="B975" s="992">
        <v>777</v>
      </c>
      <c r="C975" s="992">
        <v>447</v>
      </c>
      <c r="D975" s="993" t="s">
        <v>1913</v>
      </c>
    </row>
    <row r="976" spans="1:4" s="994" customFormat="1" ht="11.25" customHeight="1" x14ac:dyDescent="0.2">
      <c r="A976" s="1198"/>
      <c r="B976" s="995">
        <v>8429</v>
      </c>
      <c r="C976" s="995">
        <v>8429</v>
      </c>
      <c r="D976" s="996" t="s">
        <v>1915</v>
      </c>
    </row>
    <row r="977" spans="1:4" s="994" customFormat="1" ht="11.25" customHeight="1" x14ac:dyDescent="0.2">
      <c r="A977" s="1198"/>
      <c r="B977" s="995">
        <v>227.2</v>
      </c>
      <c r="C977" s="995">
        <v>227.2</v>
      </c>
      <c r="D977" s="996" t="s">
        <v>1911</v>
      </c>
    </row>
    <row r="978" spans="1:4" s="994" customFormat="1" ht="11.25" customHeight="1" x14ac:dyDescent="0.2">
      <c r="A978" s="1198"/>
      <c r="B978" s="995">
        <v>80</v>
      </c>
      <c r="C978" s="995">
        <v>80</v>
      </c>
      <c r="D978" s="996" t="s">
        <v>1723</v>
      </c>
    </row>
    <row r="979" spans="1:4" s="994" customFormat="1" ht="11.25" customHeight="1" x14ac:dyDescent="0.2">
      <c r="A979" s="1198"/>
      <c r="B979" s="995">
        <v>98</v>
      </c>
      <c r="C979" s="995">
        <v>98</v>
      </c>
      <c r="D979" s="996" t="s">
        <v>1726</v>
      </c>
    </row>
    <row r="980" spans="1:4" s="994" customFormat="1" ht="11.25" customHeight="1" x14ac:dyDescent="0.2">
      <c r="A980" s="1198"/>
      <c r="B980" s="995">
        <v>4706</v>
      </c>
      <c r="C980" s="995">
        <v>4220.9368100000002</v>
      </c>
      <c r="D980" s="996" t="s">
        <v>1346</v>
      </c>
    </row>
    <row r="981" spans="1:4" s="994" customFormat="1" ht="11.25" customHeight="1" x14ac:dyDescent="0.2">
      <c r="A981" s="1198"/>
      <c r="B981" s="995">
        <v>25</v>
      </c>
      <c r="C981" s="995">
        <v>0</v>
      </c>
      <c r="D981" s="996" t="s">
        <v>863</v>
      </c>
    </row>
    <row r="982" spans="1:4" s="994" customFormat="1" ht="11.25" customHeight="1" x14ac:dyDescent="0.2">
      <c r="A982" s="1198"/>
      <c r="B982" s="995">
        <v>2379.91</v>
      </c>
      <c r="C982" s="995">
        <v>2379.8544000000002</v>
      </c>
      <c r="D982" s="996" t="s">
        <v>1394</v>
      </c>
    </row>
    <row r="983" spans="1:4" s="994" customFormat="1" ht="11.25" customHeight="1" x14ac:dyDescent="0.2">
      <c r="A983" s="1198"/>
      <c r="B983" s="995">
        <v>1432</v>
      </c>
      <c r="C983" s="995">
        <v>1432</v>
      </c>
      <c r="D983" s="996" t="s">
        <v>1733</v>
      </c>
    </row>
    <row r="984" spans="1:4" s="994" customFormat="1" ht="11.25" customHeight="1" x14ac:dyDescent="0.2">
      <c r="A984" s="1198"/>
      <c r="B984" s="995">
        <v>25</v>
      </c>
      <c r="C984" s="995">
        <v>25</v>
      </c>
      <c r="D984" s="996" t="s">
        <v>644</v>
      </c>
    </row>
    <row r="985" spans="1:4" s="994" customFormat="1" ht="11.25" customHeight="1" x14ac:dyDescent="0.2">
      <c r="A985" s="1199"/>
      <c r="B985" s="783">
        <v>18179.11</v>
      </c>
      <c r="C985" s="783">
        <v>17338.99121</v>
      </c>
      <c r="D985" s="997" t="s">
        <v>11</v>
      </c>
    </row>
    <row r="986" spans="1:4" s="994" customFormat="1" ht="11.25" customHeight="1" x14ac:dyDescent="0.2">
      <c r="A986" s="1197" t="s">
        <v>567</v>
      </c>
      <c r="B986" s="992">
        <v>1978.25</v>
      </c>
      <c r="C986" s="992">
        <v>1978.25</v>
      </c>
      <c r="D986" s="993" t="s">
        <v>1574</v>
      </c>
    </row>
    <row r="987" spans="1:4" s="994" customFormat="1" ht="11.25" customHeight="1" x14ac:dyDescent="0.2">
      <c r="A987" s="1198"/>
      <c r="B987" s="995">
        <v>179.2</v>
      </c>
      <c r="C987" s="995">
        <v>179.2</v>
      </c>
      <c r="D987" s="996" t="s">
        <v>2337</v>
      </c>
    </row>
    <row r="988" spans="1:4" s="994" customFormat="1" ht="11.25" customHeight="1" x14ac:dyDescent="0.2">
      <c r="A988" s="1198"/>
      <c r="B988" s="995">
        <v>115.3</v>
      </c>
      <c r="C988" s="995">
        <v>115.3</v>
      </c>
      <c r="D988" s="996" t="s">
        <v>2014</v>
      </c>
    </row>
    <row r="989" spans="1:4" s="994" customFormat="1" ht="11.25" customHeight="1" x14ac:dyDescent="0.2">
      <c r="A989" s="1198"/>
      <c r="B989" s="995">
        <v>142.1</v>
      </c>
      <c r="C989" s="995">
        <v>124.2598</v>
      </c>
      <c r="D989" s="996" t="s">
        <v>1840</v>
      </c>
    </row>
    <row r="990" spans="1:4" s="994" customFormat="1" ht="11.25" customHeight="1" x14ac:dyDescent="0.2">
      <c r="A990" s="1198"/>
      <c r="B990" s="995">
        <v>370</v>
      </c>
      <c r="C990" s="995">
        <v>348.6</v>
      </c>
      <c r="D990" s="996" t="s">
        <v>2329</v>
      </c>
    </row>
    <row r="991" spans="1:4" s="994" customFormat="1" ht="21" x14ac:dyDescent="0.2">
      <c r="A991" s="1198"/>
      <c r="B991" s="995">
        <v>70</v>
      </c>
      <c r="C991" s="995">
        <v>70</v>
      </c>
      <c r="D991" s="996" t="s">
        <v>2013</v>
      </c>
    </row>
    <row r="992" spans="1:4" s="994" customFormat="1" ht="11.25" customHeight="1" x14ac:dyDescent="0.2">
      <c r="A992" s="1198"/>
      <c r="B992" s="995">
        <v>139.5</v>
      </c>
      <c r="C992" s="995">
        <v>139.5</v>
      </c>
      <c r="D992" s="996" t="s">
        <v>2341</v>
      </c>
    </row>
    <row r="993" spans="1:4" s="994" customFormat="1" ht="11.25" customHeight="1" x14ac:dyDescent="0.2">
      <c r="A993" s="1198"/>
      <c r="B993" s="995">
        <v>3599</v>
      </c>
      <c r="C993" s="995">
        <v>3599</v>
      </c>
      <c r="D993" s="996" t="s">
        <v>1915</v>
      </c>
    </row>
    <row r="994" spans="1:4" s="994" customFormat="1" ht="11.25" customHeight="1" x14ac:dyDescent="0.2">
      <c r="A994" s="1198"/>
      <c r="B994" s="995">
        <v>104.5</v>
      </c>
      <c r="C994" s="995">
        <v>35.807999999999993</v>
      </c>
      <c r="D994" s="996" t="s">
        <v>1911</v>
      </c>
    </row>
    <row r="995" spans="1:4" s="994" customFormat="1" ht="11.25" customHeight="1" x14ac:dyDescent="0.2">
      <c r="A995" s="1198"/>
      <c r="B995" s="995">
        <v>300</v>
      </c>
      <c r="C995" s="995">
        <v>300</v>
      </c>
      <c r="D995" s="996" t="s">
        <v>1726</v>
      </c>
    </row>
    <row r="996" spans="1:4" s="994" customFormat="1" ht="11.25" customHeight="1" x14ac:dyDescent="0.2">
      <c r="A996" s="1198"/>
      <c r="B996" s="995">
        <v>279.45999999999998</v>
      </c>
      <c r="C996" s="995">
        <v>279.45699999999999</v>
      </c>
      <c r="D996" s="996" t="s">
        <v>2360</v>
      </c>
    </row>
    <row r="997" spans="1:4" s="994" customFormat="1" ht="11.25" customHeight="1" x14ac:dyDescent="0.2">
      <c r="A997" s="1198"/>
      <c r="B997" s="995">
        <v>120</v>
      </c>
      <c r="C997" s="995">
        <v>82.3</v>
      </c>
      <c r="D997" s="996" t="s">
        <v>825</v>
      </c>
    </row>
    <row r="998" spans="1:4" s="994" customFormat="1" ht="11.25" customHeight="1" x14ac:dyDescent="0.2">
      <c r="A998" s="1198"/>
      <c r="B998" s="995">
        <v>5241</v>
      </c>
      <c r="C998" s="995">
        <v>241</v>
      </c>
      <c r="D998" s="996" t="s">
        <v>592</v>
      </c>
    </row>
    <row r="999" spans="1:4" s="994" customFormat="1" ht="11.25" customHeight="1" x14ac:dyDescent="0.2">
      <c r="A999" s="1198"/>
      <c r="B999" s="995">
        <v>281.7</v>
      </c>
      <c r="C999" s="995">
        <v>78.36254000000001</v>
      </c>
      <c r="D999" s="996" t="s">
        <v>1368</v>
      </c>
    </row>
    <row r="1000" spans="1:4" s="994" customFormat="1" ht="11.25" customHeight="1" x14ac:dyDescent="0.2">
      <c r="A1000" s="1198"/>
      <c r="B1000" s="995">
        <v>2273</v>
      </c>
      <c r="C1000" s="995">
        <v>2273</v>
      </c>
      <c r="D1000" s="996" t="s">
        <v>629</v>
      </c>
    </row>
    <row r="1001" spans="1:4" s="994" customFormat="1" ht="11.25" customHeight="1" x14ac:dyDescent="0.2">
      <c r="A1001" s="1198"/>
      <c r="B1001" s="995">
        <v>97</v>
      </c>
      <c r="C1001" s="995">
        <v>97</v>
      </c>
      <c r="D1001" s="996" t="s">
        <v>861</v>
      </c>
    </row>
    <row r="1002" spans="1:4" s="994" customFormat="1" ht="11.25" customHeight="1" x14ac:dyDescent="0.2">
      <c r="A1002" s="1198"/>
      <c r="B1002" s="995">
        <v>20</v>
      </c>
      <c r="C1002" s="995">
        <v>20</v>
      </c>
      <c r="D1002" s="996" t="s">
        <v>1026</v>
      </c>
    </row>
    <row r="1003" spans="1:4" s="994" customFormat="1" ht="11.25" customHeight="1" x14ac:dyDescent="0.2">
      <c r="A1003" s="1198"/>
      <c r="B1003" s="995">
        <v>210.07</v>
      </c>
      <c r="C1003" s="995">
        <v>210.06089999999998</v>
      </c>
      <c r="D1003" s="996" t="s">
        <v>1386</v>
      </c>
    </row>
    <row r="1004" spans="1:4" s="994" customFormat="1" ht="11.25" customHeight="1" x14ac:dyDescent="0.2">
      <c r="A1004" s="1198"/>
      <c r="B1004" s="995">
        <v>1600.6299999999999</v>
      </c>
      <c r="C1004" s="995">
        <v>1600.6200000000001</v>
      </c>
      <c r="D1004" s="996" t="s">
        <v>1394</v>
      </c>
    </row>
    <row r="1005" spans="1:4" s="994" customFormat="1" ht="11.25" customHeight="1" x14ac:dyDescent="0.2">
      <c r="A1005" s="1198"/>
      <c r="B1005" s="995">
        <v>90</v>
      </c>
      <c r="C1005" s="995">
        <v>90</v>
      </c>
      <c r="D1005" s="996" t="s">
        <v>632</v>
      </c>
    </row>
    <row r="1006" spans="1:4" s="994" customFormat="1" ht="11.25" customHeight="1" x14ac:dyDescent="0.2">
      <c r="A1006" s="1198"/>
      <c r="B1006" s="995">
        <v>50</v>
      </c>
      <c r="C1006" s="995">
        <v>50</v>
      </c>
      <c r="D1006" s="996" t="s">
        <v>512</v>
      </c>
    </row>
    <row r="1007" spans="1:4" s="994" customFormat="1" ht="11.25" customHeight="1" x14ac:dyDescent="0.2">
      <c r="A1007" s="1198"/>
      <c r="B1007" s="995">
        <v>2090</v>
      </c>
      <c r="C1007" s="995">
        <v>2090</v>
      </c>
      <c r="D1007" s="996" t="s">
        <v>1733</v>
      </c>
    </row>
    <row r="1008" spans="1:4" s="994" customFormat="1" ht="21" x14ac:dyDescent="0.2">
      <c r="A1008" s="1198"/>
      <c r="B1008" s="995">
        <v>21</v>
      </c>
      <c r="C1008" s="995">
        <v>17.668229999999998</v>
      </c>
      <c r="D1008" s="996" t="s">
        <v>1306</v>
      </c>
    </row>
    <row r="1009" spans="1:4" s="994" customFormat="1" ht="11.25" customHeight="1" x14ac:dyDescent="0.2">
      <c r="A1009" s="1198"/>
      <c r="B1009" s="995">
        <v>532.5</v>
      </c>
      <c r="C1009" s="995">
        <v>532.5</v>
      </c>
      <c r="D1009" s="996" t="s">
        <v>644</v>
      </c>
    </row>
    <row r="1010" spans="1:4" s="994" customFormat="1" ht="11.25" customHeight="1" x14ac:dyDescent="0.2">
      <c r="A1010" s="1199"/>
      <c r="B1010" s="783">
        <v>19904.210000000003</v>
      </c>
      <c r="C1010" s="783">
        <v>14551.886470000001</v>
      </c>
      <c r="D1010" s="997" t="s">
        <v>11</v>
      </c>
    </row>
    <row r="1011" spans="1:4" s="994" customFormat="1" ht="11.25" customHeight="1" x14ac:dyDescent="0.2">
      <c r="A1011" s="1197" t="s">
        <v>568</v>
      </c>
      <c r="B1011" s="992">
        <v>17784.78</v>
      </c>
      <c r="C1011" s="992">
        <v>17784.780999999999</v>
      </c>
      <c r="D1011" s="993" t="s">
        <v>1574</v>
      </c>
    </row>
    <row r="1012" spans="1:4" s="994" customFormat="1" ht="21" x14ac:dyDescent="0.2">
      <c r="A1012" s="1198"/>
      <c r="B1012" s="995">
        <v>118</v>
      </c>
      <c r="C1012" s="995">
        <v>118</v>
      </c>
      <c r="D1012" s="996" t="s">
        <v>2013</v>
      </c>
    </row>
    <row r="1013" spans="1:4" s="994" customFormat="1" ht="11.25" customHeight="1" x14ac:dyDescent="0.2">
      <c r="A1013" s="1198"/>
      <c r="B1013" s="995">
        <v>181</v>
      </c>
      <c r="C1013" s="995">
        <v>138.822</v>
      </c>
      <c r="D1013" s="996" t="s">
        <v>2016</v>
      </c>
    </row>
    <row r="1014" spans="1:4" s="994" customFormat="1" ht="11.25" customHeight="1" x14ac:dyDescent="0.2">
      <c r="A1014" s="1198"/>
      <c r="B1014" s="995">
        <v>113</v>
      </c>
      <c r="C1014" s="995">
        <v>113</v>
      </c>
      <c r="D1014" s="996" t="s">
        <v>2341</v>
      </c>
    </row>
    <row r="1015" spans="1:4" s="994" customFormat="1" ht="11.25" customHeight="1" x14ac:dyDescent="0.2">
      <c r="A1015" s="1198"/>
      <c r="B1015" s="995">
        <v>248986</v>
      </c>
      <c r="C1015" s="995">
        <v>248986</v>
      </c>
      <c r="D1015" s="996" t="s">
        <v>1915</v>
      </c>
    </row>
    <row r="1016" spans="1:4" s="994" customFormat="1" ht="11.25" customHeight="1" x14ac:dyDescent="0.2">
      <c r="A1016" s="1198"/>
      <c r="B1016" s="995">
        <v>32.700000000000003</v>
      </c>
      <c r="C1016" s="995">
        <v>32.700000000000003</v>
      </c>
      <c r="D1016" s="996" t="s">
        <v>1908</v>
      </c>
    </row>
    <row r="1017" spans="1:4" s="994" customFormat="1" ht="11.25" customHeight="1" x14ac:dyDescent="0.2">
      <c r="A1017" s="1198"/>
      <c r="B1017" s="995">
        <v>1046.8</v>
      </c>
      <c r="C1017" s="995">
        <v>1046.8</v>
      </c>
      <c r="D1017" s="996" t="s">
        <v>1911</v>
      </c>
    </row>
    <row r="1018" spans="1:4" s="994" customFormat="1" ht="11.25" customHeight="1" x14ac:dyDescent="0.2">
      <c r="A1018" s="1198"/>
      <c r="B1018" s="995">
        <v>1017.89</v>
      </c>
      <c r="C1018" s="995">
        <v>1002.21349</v>
      </c>
      <c r="D1018" s="996" t="s">
        <v>1726</v>
      </c>
    </row>
    <row r="1019" spans="1:4" s="994" customFormat="1" ht="11.25" customHeight="1" x14ac:dyDescent="0.2">
      <c r="A1019" s="1198"/>
      <c r="B1019" s="995">
        <v>1550</v>
      </c>
      <c r="C1019" s="995">
        <v>1550</v>
      </c>
      <c r="D1019" s="996" t="s">
        <v>578</v>
      </c>
    </row>
    <row r="1020" spans="1:4" s="994" customFormat="1" ht="11.25" customHeight="1" x14ac:dyDescent="0.2">
      <c r="A1020" s="1198"/>
      <c r="B1020" s="995">
        <v>3532.4400000000005</v>
      </c>
      <c r="C1020" s="995">
        <v>3532.4366399999999</v>
      </c>
      <c r="D1020" s="996" t="s">
        <v>629</v>
      </c>
    </row>
    <row r="1021" spans="1:4" s="994" customFormat="1" ht="11.25" customHeight="1" x14ac:dyDescent="0.2">
      <c r="A1021" s="1198"/>
      <c r="B1021" s="995">
        <v>5720</v>
      </c>
      <c r="C1021" s="995">
        <v>5720</v>
      </c>
      <c r="D1021" s="996" t="s">
        <v>1346</v>
      </c>
    </row>
    <row r="1022" spans="1:4" s="994" customFormat="1" ht="11.25" customHeight="1" x14ac:dyDescent="0.2">
      <c r="A1022" s="1198"/>
      <c r="B1022" s="995">
        <v>485</v>
      </c>
      <c r="C1022" s="995">
        <v>485</v>
      </c>
      <c r="D1022" s="996" t="s">
        <v>861</v>
      </c>
    </row>
    <row r="1023" spans="1:4" s="994" customFormat="1" ht="11.25" customHeight="1" x14ac:dyDescent="0.2">
      <c r="A1023" s="1198"/>
      <c r="B1023" s="995">
        <v>30</v>
      </c>
      <c r="C1023" s="995">
        <v>30</v>
      </c>
      <c r="D1023" s="996" t="s">
        <v>946</v>
      </c>
    </row>
    <row r="1024" spans="1:4" s="994" customFormat="1" ht="11.25" customHeight="1" x14ac:dyDescent="0.2">
      <c r="A1024" s="1198"/>
      <c r="B1024" s="995">
        <v>1500</v>
      </c>
      <c r="C1024" s="995">
        <v>1500</v>
      </c>
      <c r="D1024" s="996" t="s">
        <v>1028</v>
      </c>
    </row>
    <row r="1025" spans="1:4" s="994" customFormat="1" ht="11.25" customHeight="1" x14ac:dyDescent="0.2">
      <c r="A1025" s="1198"/>
      <c r="B1025" s="995">
        <v>1758</v>
      </c>
      <c r="C1025" s="995">
        <v>1758</v>
      </c>
      <c r="D1025" s="996" t="s">
        <v>632</v>
      </c>
    </row>
    <row r="1026" spans="1:4" s="994" customFormat="1" ht="11.25" customHeight="1" x14ac:dyDescent="0.2">
      <c r="A1026" s="1198"/>
      <c r="B1026" s="995">
        <v>5000</v>
      </c>
      <c r="C1026" s="995">
        <v>5000</v>
      </c>
      <c r="D1026" s="996" t="s">
        <v>999</v>
      </c>
    </row>
    <row r="1027" spans="1:4" s="994" customFormat="1" ht="11.25" customHeight="1" x14ac:dyDescent="0.2">
      <c r="A1027" s="1198"/>
      <c r="B1027" s="995">
        <v>4825</v>
      </c>
      <c r="C1027" s="995">
        <v>2575</v>
      </c>
      <c r="D1027" s="996" t="s">
        <v>512</v>
      </c>
    </row>
    <row r="1028" spans="1:4" s="994" customFormat="1" ht="11.25" customHeight="1" x14ac:dyDescent="0.2">
      <c r="A1028" s="1198"/>
      <c r="B1028" s="995">
        <v>905</v>
      </c>
      <c r="C1028" s="995">
        <v>905</v>
      </c>
      <c r="D1028" s="996" t="s">
        <v>1733</v>
      </c>
    </row>
    <row r="1029" spans="1:4" s="994" customFormat="1" ht="21" x14ac:dyDescent="0.2">
      <c r="A1029" s="1198"/>
      <c r="B1029" s="995">
        <v>33</v>
      </c>
      <c r="C1029" s="995">
        <v>32.086390000000002</v>
      </c>
      <c r="D1029" s="996" t="s">
        <v>1306</v>
      </c>
    </row>
    <row r="1030" spans="1:4" s="994" customFormat="1" ht="11.25" customHeight="1" x14ac:dyDescent="0.2">
      <c r="A1030" s="1198"/>
      <c r="B1030" s="995">
        <v>690</v>
      </c>
      <c r="C1030" s="995">
        <v>690</v>
      </c>
      <c r="D1030" s="996" t="s">
        <v>644</v>
      </c>
    </row>
    <row r="1031" spans="1:4" s="994" customFormat="1" ht="11.25" customHeight="1" x14ac:dyDescent="0.2">
      <c r="A1031" s="1198"/>
      <c r="B1031" s="995">
        <v>2573</v>
      </c>
      <c r="C1031" s="995">
        <v>2573</v>
      </c>
      <c r="D1031" s="996" t="s">
        <v>1687</v>
      </c>
    </row>
    <row r="1032" spans="1:4" s="994" customFormat="1" ht="11.25" customHeight="1" x14ac:dyDescent="0.2">
      <c r="A1032" s="1198"/>
      <c r="B1032" s="995">
        <v>3531.72</v>
      </c>
      <c r="C1032" s="995">
        <v>3531.72</v>
      </c>
      <c r="D1032" s="996" t="s">
        <v>1476</v>
      </c>
    </row>
    <row r="1033" spans="1:4" s="994" customFormat="1" ht="11.25" customHeight="1" x14ac:dyDescent="0.2">
      <c r="A1033" s="1198"/>
      <c r="B1033" s="995">
        <v>709</v>
      </c>
      <c r="C1033" s="995">
        <v>708.1</v>
      </c>
      <c r="D1033" s="996" t="s">
        <v>1001</v>
      </c>
    </row>
    <row r="1034" spans="1:4" s="994" customFormat="1" ht="11.25" customHeight="1" x14ac:dyDescent="0.2">
      <c r="A1034" s="1198"/>
      <c r="B1034" s="995">
        <v>30</v>
      </c>
      <c r="C1034" s="995">
        <v>30</v>
      </c>
      <c r="D1034" s="996" t="s">
        <v>957</v>
      </c>
    </row>
    <row r="1035" spans="1:4" s="994" customFormat="1" ht="11.25" customHeight="1" x14ac:dyDescent="0.2">
      <c r="A1035" s="1199"/>
      <c r="B1035" s="783">
        <v>302152.33</v>
      </c>
      <c r="C1035" s="783">
        <v>299842.65951999993</v>
      </c>
      <c r="D1035" s="997" t="s">
        <v>11</v>
      </c>
    </row>
    <row r="1036" spans="1:4" s="994" customFormat="1" ht="11.25" customHeight="1" x14ac:dyDescent="0.2">
      <c r="A1036" s="1198" t="s">
        <v>569</v>
      </c>
      <c r="B1036" s="995">
        <v>159.6</v>
      </c>
      <c r="C1036" s="995">
        <v>159.6</v>
      </c>
      <c r="D1036" s="996" t="s">
        <v>2014</v>
      </c>
    </row>
    <row r="1037" spans="1:4" s="994" customFormat="1" ht="11.25" customHeight="1" x14ac:dyDescent="0.2">
      <c r="A1037" s="1198"/>
      <c r="B1037" s="995">
        <v>168</v>
      </c>
      <c r="C1037" s="995">
        <v>168</v>
      </c>
      <c r="D1037" s="996" t="s">
        <v>1840</v>
      </c>
    </row>
    <row r="1038" spans="1:4" s="994" customFormat="1" ht="11.25" customHeight="1" x14ac:dyDescent="0.2">
      <c r="A1038" s="1198"/>
      <c r="B1038" s="995">
        <v>85</v>
      </c>
      <c r="C1038" s="995">
        <v>85</v>
      </c>
      <c r="D1038" s="996" t="s">
        <v>1879</v>
      </c>
    </row>
    <row r="1039" spans="1:4" s="994" customFormat="1" ht="21" x14ac:dyDescent="0.2">
      <c r="A1039" s="1198"/>
      <c r="B1039" s="995">
        <v>330</v>
      </c>
      <c r="C1039" s="995">
        <v>330</v>
      </c>
      <c r="D1039" s="996" t="s">
        <v>1913</v>
      </c>
    </row>
    <row r="1040" spans="1:4" s="994" customFormat="1" ht="11.25" customHeight="1" x14ac:dyDescent="0.2">
      <c r="A1040" s="1198"/>
      <c r="B1040" s="995">
        <v>31366</v>
      </c>
      <c r="C1040" s="995">
        <v>31366</v>
      </c>
      <c r="D1040" s="996" t="s">
        <v>1915</v>
      </c>
    </row>
    <row r="1041" spans="1:4" s="994" customFormat="1" ht="11.25" customHeight="1" x14ac:dyDescent="0.2">
      <c r="A1041" s="1198"/>
      <c r="B1041" s="995">
        <v>1550.5</v>
      </c>
      <c r="C1041" s="995">
        <v>1508.82</v>
      </c>
      <c r="D1041" s="996" t="s">
        <v>1911</v>
      </c>
    </row>
    <row r="1042" spans="1:4" s="994" customFormat="1" ht="11.25" customHeight="1" x14ac:dyDescent="0.2">
      <c r="A1042" s="1198"/>
      <c r="B1042" s="995">
        <v>120</v>
      </c>
      <c r="C1042" s="995">
        <v>120</v>
      </c>
      <c r="D1042" s="996" t="s">
        <v>825</v>
      </c>
    </row>
    <row r="1043" spans="1:4" s="994" customFormat="1" ht="11.25" customHeight="1" x14ac:dyDescent="0.2">
      <c r="A1043" s="1198"/>
      <c r="B1043" s="995">
        <v>146.69</v>
      </c>
      <c r="C1043" s="995">
        <v>0</v>
      </c>
      <c r="D1043" s="996" t="s">
        <v>1368</v>
      </c>
    </row>
    <row r="1044" spans="1:4" s="994" customFormat="1" ht="11.25" customHeight="1" x14ac:dyDescent="0.2">
      <c r="A1044" s="1198"/>
      <c r="B1044" s="995">
        <v>2514.9999999999995</v>
      </c>
      <c r="C1044" s="995">
        <v>2514.9999999999995</v>
      </c>
      <c r="D1044" s="996" t="s">
        <v>1346</v>
      </c>
    </row>
    <row r="1045" spans="1:4" s="994" customFormat="1" ht="11.25" customHeight="1" x14ac:dyDescent="0.2">
      <c r="A1045" s="1198"/>
      <c r="B1045" s="995">
        <v>30</v>
      </c>
      <c r="C1045" s="995">
        <v>30</v>
      </c>
      <c r="D1045" s="996" t="s">
        <v>1026</v>
      </c>
    </row>
    <row r="1046" spans="1:4" s="994" customFormat="1" ht="11.25" customHeight="1" x14ac:dyDescent="0.2">
      <c r="A1046" s="1198"/>
      <c r="B1046" s="995">
        <v>574.80999999999995</v>
      </c>
      <c r="C1046" s="995">
        <v>574.77</v>
      </c>
      <c r="D1046" s="996" t="s">
        <v>1394</v>
      </c>
    </row>
    <row r="1047" spans="1:4" s="994" customFormat="1" ht="11.25" customHeight="1" x14ac:dyDescent="0.2">
      <c r="A1047" s="1198"/>
      <c r="B1047" s="995">
        <v>50</v>
      </c>
      <c r="C1047" s="995">
        <v>50</v>
      </c>
      <c r="D1047" s="996" t="s">
        <v>512</v>
      </c>
    </row>
    <row r="1048" spans="1:4" s="994" customFormat="1" ht="11.25" customHeight="1" x14ac:dyDescent="0.2">
      <c r="A1048" s="1198"/>
      <c r="B1048" s="995">
        <v>1243</v>
      </c>
      <c r="C1048" s="995">
        <v>1243</v>
      </c>
      <c r="D1048" s="996" t="s">
        <v>1733</v>
      </c>
    </row>
    <row r="1049" spans="1:4" s="994" customFormat="1" ht="11.25" customHeight="1" x14ac:dyDescent="0.2">
      <c r="A1049" s="1198"/>
      <c r="B1049" s="995">
        <v>38338.6</v>
      </c>
      <c r="C1049" s="995">
        <v>38150.189999999995</v>
      </c>
      <c r="D1049" s="996" t="s">
        <v>11</v>
      </c>
    </row>
    <row r="1050" spans="1:4" s="978" customFormat="1" ht="15" x14ac:dyDescent="0.2">
      <c r="A1050" s="1030" t="s">
        <v>5459</v>
      </c>
      <c r="B1050" s="972">
        <v>1072744.2799999993</v>
      </c>
      <c r="C1050" s="972">
        <v>935398.70294999995</v>
      </c>
      <c r="D1050" s="973"/>
    </row>
    <row r="1051" spans="1:4" s="1021" customFormat="1" ht="24.75" customHeight="1" x14ac:dyDescent="0.2">
      <c r="A1051" s="1031" t="s">
        <v>5460</v>
      </c>
      <c r="B1051" s="1032"/>
      <c r="C1051" s="1032"/>
      <c r="D1051" s="1033"/>
    </row>
    <row r="1052" spans="1:4" s="994" customFormat="1" ht="11.25" customHeight="1" x14ac:dyDescent="0.2">
      <c r="A1052" s="1197" t="s">
        <v>759</v>
      </c>
      <c r="B1052" s="992">
        <v>50</v>
      </c>
      <c r="C1052" s="992">
        <v>50</v>
      </c>
      <c r="D1052" s="993" t="s">
        <v>1828</v>
      </c>
    </row>
    <row r="1053" spans="1:4" s="994" customFormat="1" ht="11.25" customHeight="1" x14ac:dyDescent="0.2">
      <c r="A1053" s="1198"/>
      <c r="B1053" s="995">
        <v>200</v>
      </c>
      <c r="C1053" s="995">
        <v>200</v>
      </c>
      <c r="D1053" s="996" t="s">
        <v>755</v>
      </c>
    </row>
    <row r="1054" spans="1:4" s="994" customFormat="1" ht="11.25" customHeight="1" x14ac:dyDescent="0.2">
      <c r="A1054" s="1199"/>
      <c r="B1054" s="783">
        <v>250</v>
      </c>
      <c r="C1054" s="783">
        <v>250</v>
      </c>
      <c r="D1054" s="997" t="s">
        <v>11</v>
      </c>
    </row>
    <row r="1055" spans="1:4" s="994" customFormat="1" ht="11.25" customHeight="1" x14ac:dyDescent="0.2">
      <c r="A1055" s="1198" t="s">
        <v>3727</v>
      </c>
      <c r="B1055" s="995">
        <v>121.34</v>
      </c>
      <c r="C1055" s="995">
        <v>121.34</v>
      </c>
      <c r="D1055" s="996" t="s">
        <v>1828</v>
      </c>
    </row>
    <row r="1056" spans="1:4" s="994" customFormat="1" ht="11.25" customHeight="1" x14ac:dyDescent="0.2">
      <c r="A1056" s="1198"/>
      <c r="B1056" s="995">
        <v>121.34</v>
      </c>
      <c r="C1056" s="995">
        <v>121.34</v>
      </c>
      <c r="D1056" s="996" t="s">
        <v>11</v>
      </c>
    </row>
    <row r="1057" spans="1:4" s="994" customFormat="1" ht="11.25" customHeight="1" x14ac:dyDescent="0.2">
      <c r="A1057" s="1197" t="s">
        <v>775</v>
      </c>
      <c r="B1057" s="992">
        <v>115.03999999999999</v>
      </c>
      <c r="C1057" s="992">
        <v>115.036</v>
      </c>
      <c r="D1057" s="993" t="s">
        <v>1828</v>
      </c>
    </row>
    <row r="1058" spans="1:4" s="994" customFormat="1" ht="11.25" customHeight="1" x14ac:dyDescent="0.2">
      <c r="A1058" s="1198"/>
      <c r="B1058" s="995">
        <v>300</v>
      </c>
      <c r="C1058" s="995">
        <v>300</v>
      </c>
      <c r="D1058" s="996" t="s">
        <v>755</v>
      </c>
    </row>
    <row r="1059" spans="1:4" s="994" customFormat="1" ht="11.25" customHeight="1" x14ac:dyDescent="0.2">
      <c r="A1059" s="1199"/>
      <c r="B1059" s="783">
        <v>415.03999999999996</v>
      </c>
      <c r="C1059" s="783">
        <v>415.036</v>
      </c>
      <c r="D1059" s="997" t="s">
        <v>11</v>
      </c>
    </row>
    <row r="1060" spans="1:4" s="994" customFormat="1" ht="11.25" customHeight="1" x14ac:dyDescent="0.2">
      <c r="A1060" s="1198" t="s">
        <v>3728</v>
      </c>
      <c r="B1060" s="995">
        <v>109.08</v>
      </c>
      <c r="C1060" s="995">
        <v>109.08</v>
      </c>
      <c r="D1060" s="996" t="s">
        <v>1828</v>
      </c>
    </row>
    <row r="1061" spans="1:4" s="994" customFormat="1" ht="11.25" customHeight="1" x14ac:dyDescent="0.2">
      <c r="A1061" s="1198"/>
      <c r="B1061" s="995">
        <v>109.08</v>
      </c>
      <c r="C1061" s="995">
        <v>109.08</v>
      </c>
      <c r="D1061" s="996" t="s">
        <v>11</v>
      </c>
    </row>
    <row r="1062" spans="1:4" s="994" customFormat="1" ht="11.25" customHeight="1" x14ac:dyDescent="0.2">
      <c r="A1062" s="1197" t="s">
        <v>3729</v>
      </c>
      <c r="B1062" s="992">
        <v>124.99</v>
      </c>
      <c r="C1062" s="992">
        <v>124.98815999999999</v>
      </c>
      <c r="D1062" s="993" t="s">
        <v>1828</v>
      </c>
    </row>
    <row r="1063" spans="1:4" s="994" customFormat="1" ht="11.25" customHeight="1" x14ac:dyDescent="0.2">
      <c r="A1063" s="1199"/>
      <c r="B1063" s="783">
        <v>124.99</v>
      </c>
      <c r="C1063" s="783">
        <v>124.98815999999999</v>
      </c>
      <c r="D1063" s="997" t="s">
        <v>11</v>
      </c>
    </row>
    <row r="1064" spans="1:4" s="994" customFormat="1" ht="11.25" customHeight="1" x14ac:dyDescent="0.2">
      <c r="A1064" s="1198" t="s">
        <v>3730</v>
      </c>
      <c r="B1064" s="995">
        <v>110</v>
      </c>
      <c r="C1064" s="995">
        <v>110</v>
      </c>
      <c r="D1064" s="996" t="s">
        <v>1828</v>
      </c>
    </row>
    <row r="1065" spans="1:4" s="994" customFormat="1" ht="11.25" customHeight="1" x14ac:dyDescent="0.2">
      <c r="A1065" s="1198"/>
      <c r="B1065" s="995">
        <v>110</v>
      </c>
      <c r="C1065" s="995">
        <v>110</v>
      </c>
      <c r="D1065" s="996" t="s">
        <v>11</v>
      </c>
    </row>
    <row r="1066" spans="1:4" s="994" customFormat="1" ht="11.25" customHeight="1" x14ac:dyDescent="0.2">
      <c r="A1066" s="1197" t="s">
        <v>3731</v>
      </c>
      <c r="B1066" s="992">
        <v>125</v>
      </c>
      <c r="C1066" s="992">
        <v>125</v>
      </c>
      <c r="D1066" s="993" t="s">
        <v>1828</v>
      </c>
    </row>
    <row r="1067" spans="1:4" s="994" customFormat="1" ht="11.25" customHeight="1" x14ac:dyDescent="0.2">
      <c r="A1067" s="1199"/>
      <c r="B1067" s="783">
        <v>125</v>
      </c>
      <c r="C1067" s="783">
        <v>125</v>
      </c>
      <c r="D1067" s="997" t="s">
        <v>11</v>
      </c>
    </row>
    <row r="1068" spans="1:4" s="994" customFormat="1" ht="11.25" customHeight="1" x14ac:dyDescent="0.2">
      <c r="A1068" s="1198" t="s">
        <v>706</v>
      </c>
      <c r="B1068" s="995">
        <v>240</v>
      </c>
      <c r="C1068" s="995">
        <v>240</v>
      </c>
      <c r="D1068" s="996" t="s">
        <v>1887</v>
      </c>
    </row>
    <row r="1069" spans="1:4" s="994" customFormat="1" ht="11.25" customHeight="1" x14ac:dyDescent="0.2">
      <c r="A1069" s="1198"/>
      <c r="B1069" s="995">
        <v>110</v>
      </c>
      <c r="C1069" s="1010">
        <v>110</v>
      </c>
      <c r="D1069" s="1011" t="s">
        <v>1828</v>
      </c>
    </row>
    <row r="1070" spans="1:4" s="994" customFormat="1" ht="11.25" customHeight="1" x14ac:dyDescent="0.2">
      <c r="A1070" s="1198"/>
      <c r="B1070" s="995">
        <v>200</v>
      </c>
      <c r="C1070" s="1010">
        <v>200</v>
      </c>
      <c r="D1070" s="1011" t="s">
        <v>3732</v>
      </c>
    </row>
    <row r="1071" spans="1:4" s="994" customFormat="1" ht="11.25" customHeight="1" x14ac:dyDescent="0.2">
      <c r="A1071" s="1198"/>
      <c r="B1071" s="995">
        <v>550</v>
      </c>
      <c r="C1071" s="1010">
        <v>550</v>
      </c>
      <c r="D1071" s="1011" t="s">
        <v>11</v>
      </c>
    </row>
    <row r="1072" spans="1:4" s="994" customFormat="1" ht="11.25" customHeight="1" x14ac:dyDescent="0.2">
      <c r="A1072" s="1197" t="s">
        <v>3733</v>
      </c>
      <c r="B1072" s="992">
        <v>100</v>
      </c>
      <c r="C1072" s="1008">
        <v>100</v>
      </c>
      <c r="D1072" s="1009" t="s">
        <v>1828</v>
      </c>
    </row>
    <row r="1073" spans="1:4" s="994" customFormat="1" ht="11.25" customHeight="1" x14ac:dyDescent="0.2">
      <c r="A1073" s="1199"/>
      <c r="B1073" s="783">
        <v>100</v>
      </c>
      <c r="C1073" s="1012">
        <v>100</v>
      </c>
      <c r="D1073" s="1013" t="s">
        <v>11</v>
      </c>
    </row>
    <row r="1074" spans="1:4" s="994" customFormat="1" ht="11.25" customHeight="1" x14ac:dyDescent="0.2">
      <c r="A1074" s="1198" t="s">
        <v>3734</v>
      </c>
      <c r="B1074" s="995">
        <v>52</v>
      </c>
      <c r="C1074" s="1010">
        <v>52</v>
      </c>
      <c r="D1074" s="1011" t="s">
        <v>1828</v>
      </c>
    </row>
    <row r="1075" spans="1:4" s="994" customFormat="1" ht="11.25" customHeight="1" x14ac:dyDescent="0.2">
      <c r="A1075" s="1198"/>
      <c r="B1075" s="995">
        <v>100</v>
      </c>
      <c r="C1075" s="1010">
        <v>0</v>
      </c>
      <c r="D1075" s="1011" t="s">
        <v>1830</v>
      </c>
    </row>
    <row r="1076" spans="1:4" s="994" customFormat="1" ht="11.25" customHeight="1" x14ac:dyDescent="0.2">
      <c r="A1076" s="1198"/>
      <c r="B1076" s="995">
        <v>152</v>
      </c>
      <c r="C1076" s="1010">
        <v>52</v>
      </c>
      <c r="D1076" s="1011" t="s">
        <v>11</v>
      </c>
    </row>
    <row r="1077" spans="1:4" s="994" customFormat="1" ht="11.25" customHeight="1" x14ac:dyDescent="0.2">
      <c r="A1077" s="1197" t="s">
        <v>3735</v>
      </c>
      <c r="B1077" s="992">
        <v>124.56</v>
      </c>
      <c r="C1077" s="1008">
        <v>124.55799999999999</v>
      </c>
      <c r="D1077" s="1009" t="s">
        <v>1828</v>
      </c>
    </row>
    <row r="1078" spans="1:4" s="994" customFormat="1" ht="11.25" customHeight="1" x14ac:dyDescent="0.2">
      <c r="A1078" s="1199"/>
      <c r="B1078" s="783">
        <v>124.56</v>
      </c>
      <c r="C1078" s="783">
        <v>124.55799999999999</v>
      </c>
      <c r="D1078" s="997" t="s">
        <v>11</v>
      </c>
    </row>
    <row r="1079" spans="1:4" s="994" customFormat="1" ht="11.25" customHeight="1" x14ac:dyDescent="0.2">
      <c r="A1079" s="1198" t="s">
        <v>3736</v>
      </c>
      <c r="B1079" s="995">
        <v>125</v>
      </c>
      <c r="C1079" s="995">
        <v>125</v>
      </c>
      <c r="D1079" s="996" t="s">
        <v>1828</v>
      </c>
    </row>
    <row r="1080" spans="1:4" s="994" customFormat="1" ht="11.25" customHeight="1" x14ac:dyDescent="0.2">
      <c r="A1080" s="1198"/>
      <c r="B1080" s="995">
        <v>125</v>
      </c>
      <c r="C1080" s="995">
        <v>125</v>
      </c>
      <c r="D1080" s="996" t="s">
        <v>11</v>
      </c>
    </row>
    <row r="1081" spans="1:4" s="994" customFormat="1" ht="11.25" customHeight="1" x14ac:dyDescent="0.2">
      <c r="A1081" s="1197" t="s">
        <v>3737</v>
      </c>
      <c r="B1081" s="992">
        <v>500</v>
      </c>
      <c r="C1081" s="992">
        <v>250.83365000000001</v>
      </c>
      <c r="D1081" s="993" t="s">
        <v>1887</v>
      </c>
    </row>
    <row r="1082" spans="1:4" s="994" customFormat="1" ht="11.25" customHeight="1" x14ac:dyDescent="0.2">
      <c r="A1082" s="1198"/>
      <c r="B1082" s="995">
        <v>125</v>
      </c>
      <c r="C1082" s="995">
        <v>125</v>
      </c>
      <c r="D1082" s="996" t="s">
        <v>1828</v>
      </c>
    </row>
    <row r="1083" spans="1:4" s="994" customFormat="1" ht="11.25" customHeight="1" x14ac:dyDescent="0.2">
      <c r="A1083" s="1198"/>
      <c r="B1083" s="995">
        <v>97.44</v>
      </c>
      <c r="C1083" s="995">
        <v>97.437389999999994</v>
      </c>
      <c r="D1083" s="996" t="s">
        <v>1726</v>
      </c>
    </row>
    <row r="1084" spans="1:4" s="994" customFormat="1" ht="11.25" customHeight="1" x14ac:dyDescent="0.2">
      <c r="A1084" s="1199"/>
      <c r="B1084" s="783">
        <v>722.44</v>
      </c>
      <c r="C1084" s="783">
        <v>473.27104000000003</v>
      </c>
      <c r="D1084" s="997" t="s">
        <v>11</v>
      </c>
    </row>
    <row r="1085" spans="1:4" s="994" customFormat="1" ht="11.25" customHeight="1" x14ac:dyDescent="0.2">
      <c r="A1085" s="1198" t="s">
        <v>3738</v>
      </c>
      <c r="B1085" s="995">
        <v>1440</v>
      </c>
      <c r="C1085" s="995">
        <v>240</v>
      </c>
      <c r="D1085" s="996" t="s">
        <v>1887</v>
      </c>
    </row>
    <row r="1086" spans="1:4" s="994" customFormat="1" ht="11.25" customHeight="1" x14ac:dyDescent="0.2">
      <c r="A1086" s="1198"/>
      <c r="B1086" s="995">
        <v>1440</v>
      </c>
      <c r="C1086" s="995">
        <v>240</v>
      </c>
      <c r="D1086" s="996" t="s">
        <v>11</v>
      </c>
    </row>
    <row r="1087" spans="1:4" s="994" customFormat="1" ht="11.25" customHeight="1" x14ac:dyDescent="0.2">
      <c r="A1087" s="1197" t="s">
        <v>740</v>
      </c>
      <c r="B1087" s="992">
        <v>100</v>
      </c>
      <c r="C1087" s="992">
        <v>67.779499999999999</v>
      </c>
      <c r="D1087" s="993" t="s">
        <v>728</v>
      </c>
    </row>
    <row r="1088" spans="1:4" s="994" customFormat="1" ht="11.25" customHeight="1" x14ac:dyDescent="0.2">
      <c r="A1088" s="1199"/>
      <c r="B1088" s="783">
        <v>100</v>
      </c>
      <c r="C1088" s="783">
        <v>67.779499999999999</v>
      </c>
      <c r="D1088" s="997" t="s">
        <v>11</v>
      </c>
    </row>
    <row r="1089" spans="1:4" s="994" customFormat="1" ht="11.25" customHeight="1" x14ac:dyDescent="0.2">
      <c r="A1089" s="1198" t="s">
        <v>3739</v>
      </c>
      <c r="B1089" s="995">
        <v>125</v>
      </c>
      <c r="C1089" s="995">
        <v>125</v>
      </c>
      <c r="D1089" s="996" t="s">
        <v>1828</v>
      </c>
    </row>
    <row r="1090" spans="1:4" s="994" customFormat="1" ht="11.25" customHeight="1" x14ac:dyDescent="0.2">
      <c r="A1090" s="1198"/>
      <c r="B1090" s="995">
        <v>125</v>
      </c>
      <c r="C1090" s="995">
        <v>125</v>
      </c>
      <c r="D1090" s="996" t="s">
        <v>11</v>
      </c>
    </row>
    <row r="1091" spans="1:4" s="994" customFormat="1" ht="11.25" customHeight="1" x14ac:dyDescent="0.2">
      <c r="A1091" s="1197" t="s">
        <v>3740</v>
      </c>
      <c r="B1091" s="992">
        <v>113.47999999999999</v>
      </c>
      <c r="C1091" s="992">
        <v>113.476</v>
      </c>
      <c r="D1091" s="993" t="s">
        <v>1828</v>
      </c>
    </row>
    <row r="1092" spans="1:4" s="994" customFormat="1" ht="11.25" customHeight="1" x14ac:dyDescent="0.2">
      <c r="A1092" s="1198"/>
      <c r="B1092" s="995">
        <v>400</v>
      </c>
      <c r="C1092" s="995">
        <v>400</v>
      </c>
      <c r="D1092" s="996" t="s">
        <v>1830</v>
      </c>
    </row>
    <row r="1093" spans="1:4" s="994" customFormat="1" ht="11.25" customHeight="1" x14ac:dyDescent="0.2">
      <c r="A1093" s="1199"/>
      <c r="B1093" s="783">
        <v>513.48</v>
      </c>
      <c r="C1093" s="783">
        <v>513.476</v>
      </c>
      <c r="D1093" s="997" t="s">
        <v>11</v>
      </c>
    </row>
    <row r="1094" spans="1:4" s="994" customFormat="1" ht="11.25" customHeight="1" x14ac:dyDescent="0.2">
      <c r="A1094" s="1197" t="s">
        <v>3741</v>
      </c>
      <c r="B1094" s="992">
        <v>336.72</v>
      </c>
      <c r="C1094" s="992">
        <v>336.72</v>
      </c>
      <c r="D1094" s="993" t="s">
        <v>1887</v>
      </c>
    </row>
    <row r="1095" spans="1:4" s="994" customFormat="1" ht="11.25" customHeight="1" x14ac:dyDescent="0.2">
      <c r="A1095" s="1199"/>
      <c r="B1095" s="783">
        <v>336.72</v>
      </c>
      <c r="C1095" s="783">
        <v>336.72</v>
      </c>
      <c r="D1095" s="997" t="s">
        <v>11</v>
      </c>
    </row>
    <row r="1096" spans="1:4" s="994" customFormat="1" ht="11.25" customHeight="1" x14ac:dyDescent="0.2">
      <c r="A1096" s="1197" t="s">
        <v>3742</v>
      </c>
      <c r="B1096" s="992">
        <v>155.80000000000001</v>
      </c>
      <c r="C1096" s="992">
        <v>0</v>
      </c>
      <c r="D1096" s="993" t="s">
        <v>1830</v>
      </c>
    </row>
    <row r="1097" spans="1:4" s="994" customFormat="1" ht="11.25" customHeight="1" x14ac:dyDescent="0.2">
      <c r="A1097" s="1199"/>
      <c r="B1097" s="783">
        <v>155.80000000000001</v>
      </c>
      <c r="C1097" s="783">
        <v>0</v>
      </c>
      <c r="D1097" s="997" t="s">
        <v>11</v>
      </c>
    </row>
    <row r="1098" spans="1:4" s="994" customFormat="1" ht="11.25" customHeight="1" x14ac:dyDescent="0.2">
      <c r="A1098" s="1198" t="s">
        <v>3743</v>
      </c>
      <c r="B1098" s="995">
        <v>109.34</v>
      </c>
      <c r="C1098" s="995">
        <v>109.33799999999999</v>
      </c>
      <c r="D1098" s="996" t="s">
        <v>1828</v>
      </c>
    </row>
    <row r="1099" spans="1:4" s="994" customFormat="1" ht="11.25" customHeight="1" x14ac:dyDescent="0.2">
      <c r="A1099" s="1198"/>
      <c r="B1099" s="995">
        <v>109.34</v>
      </c>
      <c r="C1099" s="995">
        <v>109.33799999999999</v>
      </c>
      <c r="D1099" s="996" t="s">
        <v>11</v>
      </c>
    </row>
    <row r="1100" spans="1:4" s="978" customFormat="1" ht="15" x14ac:dyDescent="0.2">
      <c r="A1100" s="1034" t="s">
        <v>5461</v>
      </c>
      <c r="B1100" s="972">
        <v>5809.79</v>
      </c>
      <c r="C1100" s="972">
        <v>4072.5866999999998</v>
      </c>
      <c r="D1100" s="973"/>
    </row>
    <row r="1101" spans="1:4" s="1021" customFormat="1" ht="24.75" customHeight="1" x14ac:dyDescent="0.2">
      <c r="A1101" s="1031" t="s">
        <v>3744</v>
      </c>
      <c r="B1101" s="1035"/>
      <c r="C1101" s="1035"/>
      <c r="D1101" s="980"/>
    </row>
    <row r="1102" spans="1:4" s="994" customFormat="1" ht="11.25" customHeight="1" x14ac:dyDescent="0.2">
      <c r="A1102" s="1197" t="s">
        <v>954</v>
      </c>
      <c r="B1102" s="992">
        <v>50</v>
      </c>
      <c r="C1102" s="992">
        <v>50</v>
      </c>
      <c r="D1102" s="993" t="s">
        <v>953</v>
      </c>
    </row>
    <row r="1103" spans="1:4" s="994" customFormat="1" ht="11.25" customHeight="1" x14ac:dyDescent="0.2">
      <c r="A1103" s="1198"/>
      <c r="B1103" s="995">
        <v>50</v>
      </c>
      <c r="C1103" s="995">
        <v>50</v>
      </c>
      <c r="D1103" s="996" t="s">
        <v>11</v>
      </c>
    </row>
    <row r="1104" spans="1:4" s="994" customFormat="1" ht="11.25" customHeight="1" x14ac:dyDescent="0.2">
      <c r="A1104" s="1197" t="s">
        <v>3745</v>
      </c>
      <c r="B1104" s="992">
        <v>5629.45</v>
      </c>
      <c r="C1104" s="992">
        <v>5629.4449999999997</v>
      </c>
      <c r="D1104" s="993" t="s">
        <v>1574</v>
      </c>
    </row>
    <row r="1105" spans="1:4" s="994" customFormat="1" ht="11.25" customHeight="1" x14ac:dyDescent="0.2">
      <c r="A1105" s="1199"/>
      <c r="B1105" s="783">
        <v>5629.45</v>
      </c>
      <c r="C1105" s="783">
        <v>5629.4449999999997</v>
      </c>
      <c r="D1105" s="997" t="s">
        <v>11</v>
      </c>
    </row>
    <row r="1106" spans="1:4" s="994" customFormat="1" ht="11.25" customHeight="1" x14ac:dyDescent="0.2">
      <c r="A1106" s="1198" t="s">
        <v>3746</v>
      </c>
      <c r="B1106" s="995">
        <v>2388.2399999999998</v>
      </c>
      <c r="C1106" s="995">
        <v>1034.3173999999997</v>
      </c>
      <c r="D1106" s="996" t="s">
        <v>1574</v>
      </c>
    </row>
    <row r="1107" spans="1:4" s="994" customFormat="1" ht="11.25" customHeight="1" x14ac:dyDescent="0.2">
      <c r="A1107" s="1198"/>
      <c r="B1107" s="995">
        <v>2388.2399999999998</v>
      </c>
      <c r="C1107" s="995">
        <v>1034.3173999999997</v>
      </c>
      <c r="D1107" s="996" t="s">
        <v>11</v>
      </c>
    </row>
    <row r="1108" spans="1:4" s="978" customFormat="1" ht="15" x14ac:dyDescent="0.2">
      <c r="A1108" s="1034" t="s">
        <v>5462</v>
      </c>
      <c r="B1108" s="972">
        <v>8067.69</v>
      </c>
      <c r="C1108" s="972">
        <v>6713.7623999999996</v>
      </c>
      <c r="D1108" s="973"/>
    </row>
    <row r="1109" spans="1:4" s="1021" customFormat="1" ht="24.75" customHeight="1" x14ac:dyDescent="0.2">
      <c r="A1109" s="1031" t="s">
        <v>5463</v>
      </c>
      <c r="B1109" s="1035"/>
      <c r="C1109" s="1035"/>
      <c r="D1109" s="980"/>
    </row>
    <row r="1110" spans="1:4" s="994" customFormat="1" ht="11.25" customHeight="1" x14ac:dyDescent="0.2">
      <c r="A1110" s="1197" t="s">
        <v>470</v>
      </c>
      <c r="B1110" s="992">
        <v>850</v>
      </c>
      <c r="C1110" s="992">
        <v>850</v>
      </c>
      <c r="D1110" s="993" t="s">
        <v>235</v>
      </c>
    </row>
    <row r="1111" spans="1:4" s="994" customFormat="1" ht="11.25" customHeight="1" x14ac:dyDescent="0.2">
      <c r="A1111" s="1199"/>
      <c r="B1111" s="783">
        <v>850</v>
      </c>
      <c r="C1111" s="783">
        <v>850</v>
      </c>
      <c r="D1111" s="997" t="s">
        <v>11</v>
      </c>
    </row>
    <row r="1112" spans="1:4" s="994" customFormat="1" ht="11.25" customHeight="1" x14ac:dyDescent="0.2">
      <c r="A1112" s="1197" t="s">
        <v>1013</v>
      </c>
      <c r="B1112" s="992">
        <v>1000</v>
      </c>
      <c r="C1112" s="992">
        <v>1000</v>
      </c>
      <c r="D1112" s="993" t="s">
        <v>1012</v>
      </c>
    </row>
    <row r="1113" spans="1:4" s="994" customFormat="1" ht="11.25" customHeight="1" x14ac:dyDescent="0.2">
      <c r="A1113" s="1199"/>
      <c r="B1113" s="783">
        <v>1000</v>
      </c>
      <c r="C1113" s="783">
        <v>1000</v>
      </c>
      <c r="D1113" s="997" t="s">
        <v>11</v>
      </c>
    </row>
    <row r="1114" spans="1:4" s="994" customFormat="1" ht="11.25" customHeight="1" x14ac:dyDescent="0.2">
      <c r="A1114" s="1198" t="s">
        <v>1006</v>
      </c>
      <c r="B1114" s="995">
        <v>2185</v>
      </c>
      <c r="C1114" s="1010">
        <v>2185</v>
      </c>
      <c r="D1114" s="1011" t="s">
        <v>1915</v>
      </c>
    </row>
    <row r="1115" spans="1:4" s="994" customFormat="1" ht="11.25" customHeight="1" x14ac:dyDescent="0.2">
      <c r="A1115" s="1198"/>
      <c r="B1115" s="995">
        <v>18</v>
      </c>
      <c r="C1115" s="1010">
        <v>18</v>
      </c>
      <c r="D1115" s="1011" t="s">
        <v>5467</v>
      </c>
    </row>
    <row r="1116" spans="1:4" s="994" customFormat="1" ht="11.25" customHeight="1" x14ac:dyDescent="0.2">
      <c r="A1116" s="1198"/>
      <c r="B1116" s="995">
        <v>2203</v>
      </c>
      <c r="C1116" s="1010">
        <v>2203</v>
      </c>
      <c r="D1116" s="1011" t="s">
        <v>11</v>
      </c>
    </row>
    <row r="1117" spans="1:4" s="994" customFormat="1" ht="11.25" customHeight="1" x14ac:dyDescent="0.2">
      <c r="A1117" s="1197" t="s">
        <v>511</v>
      </c>
      <c r="B1117" s="992">
        <v>17000</v>
      </c>
      <c r="C1117" s="1008">
        <v>17000</v>
      </c>
      <c r="D1117" s="1009" t="s">
        <v>510</v>
      </c>
    </row>
    <row r="1118" spans="1:4" s="994" customFormat="1" ht="11.25" customHeight="1" x14ac:dyDescent="0.2">
      <c r="A1118" s="1198"/>
      <c r="B1118" s="995">
        <v>908.13</v>
      </c>
      <c r="C1118" s="995">
        <v>300.55128000000002</v>
      </c>
      <c r="D1118" s="996" t="s">
        <v>1536</v>
      </c>
    </row>
    <row r="1119" spans="1:4" s="994" customFormat="1" ht="11.25" customHeight="1" x14ac:dyDescent="0.2">
      <c r="A1119" s="1198"/>
      <c r="B1119" s="995">
        <v>20850</v>
      </c>
      <c r="C1119" s="995">
        <v>20850</v>
      </c>
      <c r="D1119" s="996" t="s">
        <v>1681</v>
      </c>
    </row>
    <row r="1120" spans="1:4" s="994" customFormat="1" ht="11.25" customHeight="1" x14ac:dyDescent="0.2">
      <c r="A1120" s="1198"/>
      <c r="B1120" s="995">
        <v>5000</v>
      </c>
      <c r="C1120" s="995">
        <v>5000</v>
      </c>
      <c r="D1120" s="996" t="s">
        <v>570</v>
      </c>
    </row>
    <row r="1121" spans="1:4" s="994" customFormat="1" ht="11.25" customHeight="1" x14ac:dyDescent="0.2">
      <c r="A1121" s="1198"/>
      <c r="B1121" s="995">
        <v>457.99</v>
      </c>
      <c r="C1121" s="995">
        <v>426.32031999999998</v>
      </c>
      <c r="D1121" s="996" t="s">
        <v>3747</v>
      </c>
    </row>
    <row r="1122" spans="1:4" s="994" customFormat="1" ht="11.25" customHeight="1" x14ac:dyDescent="0.2">
      <c r="A1122" s="1199"/>
      <c r="B1122" s="783">
        <v>44216.12</v>
      </c>
      <c r="C1122" s="783">
        <v>43576.871599999999</v>
      </c>
      <c r="D1122" s="997" t="s">
        <v>11</v>
      </c>
    </row>
    <row r="1123" spans="1:4" s="994" customFormat="1" ht="11.25" customHeight="1" x14ac:dyDescent="0.2">
      <c r="A1123" s="1198" t="s">
        <v>3748</v>
      </c>
      <c r="B1123" s="995">
        <v>50</v>
      </c>
      <c r="C1123" s="995">
        <v>50</v>
      </c>
      <c r="D1123" s="996" t="s">
        <v>992</v>
      </c>
    </row>
    <row r="1124" spans="1:4" s="994" customFormat="1" ht="11.25" customHeight="1" x14ac:dyDescent="0.2">
      <c r="A1124" s="1198"/>
      <c r="B1124" s="995">
        <v>50</v>
      </c>
      <c r="C1124" s="995">
        <v>50</v>
      </c>
      <c r="D1124" s="996" t="s">
        <v>11</v>
      </c>
    </row>
    <row r="1125" spans="1:4" s="994" customFormat="1" ht="11.25" customHeight="1" x14ac:dyDescent="0.2">
      <c r="A1125" s="1197" t="s">
        <v>3749</v>
      </c>
      <c r="B1125" s="992">
        <v>14000</v>
      </c>
      <c r="C1125" s="992">
        <v>14000</v>
      </c>
      <c r="D1125" s="993" t="s">
        <v>1677</v>
      </c>
    </row>
    <row r="1126" spans="1:4" s="994" customFormat="1" ht="11.25" customHeight="1" x14ac:dyDescent="0.2">
      <c r="A1126" s="1199"/>
      <c r="B1126" s="783">
        <v>14000</v>
      </c>
      <c r="C1126" s="783">
        <v>14000</v>
      </c>
      <c r="D1126" s="997" t="s">
        <v>11</v>
      </c>
    </row>
    <row r="1127" spans="1:4" s="994" customFormat="1" ht="11.25" customHeight="1" x14ac:dyDescent="0.2">
      <c r="A1127" s="1198" t="s">
        <v>677</v>
      </c>
      <c r="B1127" s="995">
        <v>270</v>
      </c>
      <c r="C1127" s="995">
        <v>265.31299999999999</v>
      </c>
      <c r="D1127" s="996" t="s">
        <v>1883</v>
      </c>
    </row>
    <row r="1128" spans="1:4" s="994" customFormat="1" ht="11.25" customHeight="1" x14ac:dyDescent="0.2">
      <c r="A1128" s="1198"/>
      <c r="B1128" s="995">
        <v>80</v>
      </c>
      <c r="C1128" s="995">
        <v>80</v>
      </c>
      <c r="D1128" s="996" t="s">
        <v>644</v>
      </c>
    </row>
    <row r="1129" spans="1:4" s="994" customFormat="1" ht="11.25" customHeight="1" x14ac:dyDescent="0.2">
      <c r="A1129" s="1198"/>
      <c r="B1129" s="995">
        <v>350</v>
      </c>
      <c r="C1129" s="995">
        <v>345.31299999999999</v>
      </c>
      <c r="D1129" s="996" t="s">
        <v>11</v>
      </c>
    </row>
    <row r="1130" spans="1:4" s="994" customFormat="1" ht="11.25" customHeight="1" x14ac:dyDescent="0.2">
      <c r="A1130" s="1197" t="s">
        <v>678</v>
      </c>
      <c r="B1130" s="992">
        <v>1030</v>
      </c>
      <c r="C1130" s="992">
        <v>0</v>
      </c>
      <c r="D1130" s="993" t="s">
        <v>644</v>
      </c>
    </row>
    <row r="1131" spans="1:4" s="994" customFormat="1" ht="11.25" customHeight="1" x14ac:dyDescent="0.2">
      <c r="A1131" s="1199"/>
      <c r="B1131" s="783">
        <v>1030</v>
      </c>
      <c r="C1131" s="783">
        <v>0</v>
      </c>
      <c r="D1131" s="997" t="s">
        <v>11</v>
      </c>
    </row>
    <row r="1132" spans="1:4" s="994" customFormat="1" ht="21" x14ac:dyDescent="0.2">
      <c r="A1132" s="1198" t="s">
        <v>3750</v>
      </c>
      <c r="B1132" s="995">
        <v>242</v>
      </c>
      <c r="C1132" s="995">
        <v>242</v>
      </c>
      <c r="D1132" s="996" t="s">
        <v>1913</v>
      </c>
    </row>
    <row r="1133" spans="1:4" s="994" customFormat="1" ht="11.25" customHeight="1" x14ac:dyDescent="0.2">
      <c r="A1133" s="1198"/>
      <c r="B1133" s="995">
        <v>242</v>
      </c>
      <c r="C1133" s="995">
        <v>242</v>
      </c>
      <c r="D1133" s="996" t="s">
        <v>11</v>
      </c>
    </row>
    <row r="1134" spans="1:4" s="994" customFormat="1" ht="11.25" customHeight="1" x14ac:dyDescent="0.2">
      <c r="A1134" s="1197" t="s">
        <v>1061</v>
      </c>
      <c r="B1134" s="992">
        <v>650</v>
      </c>
      <c r="C1134" s="992">
        <v>650</v>
      </c>
      <c r="D1134" s="993" t="s">
        <v>1060</v>
      </c>
    </row>
    <row r="1135" spans="1:4" s="994" customFormat="1" ht="11.25" customHeight="1" x14ac:dyDescent="0.2">
      <c r="A1135" s="1199"/>
      <c r="B1135" s="783">
        <v>650</v>
      </c>
      <c r="C1135" s="783">
        <v>650</v>
      </c>
      <c r="D1135" s="997" t="s">
        <v>11</v>
      </c>
    </row>
    <row r="1136" spans="1:4" s="994" customFormat="1" ht="11.25" customHeight="1" x14ac:dyDescent="0.2">
      <c r="A1136" s="1198" t="s">
        <v>1014</v>
      </c>
      <c r="B1136" s="995">
        <v>1000</v>
      </c>
      <c r="C1136" s="995">
        <v>1000</v>
      </c>
      <c r="D1136" s="996" t="s">
        <v>1012</v>
      </c>
    </row>
    <row r="1137" spans="1:4" s="994" customFormat="1" ht="11.25" customHeight="1" x14ac:dyDescent="0.2">
      <c r="A1137" s="1198"/>
      <c r="B1137" s="995">
        <v>1000</v>
      </c>
      <c r="C1137" s="995">
        <v>1000</v>
      </c>
      <c r="D1137" s="996" t="s">
        <v>11</v>
      </c>
    </row>
    <row r="1138" spans="1:4" s="978" customFormat="1" ht="15" x14ac:dyDescent="0.2">
      <c r="A1138" s="1034" t="s">
        <v>5464</v>
      </c>
      <c r="B1138" s="972">
        <v>65591.12</v>
      </c>
      <c r="C1138" s="972">
        <v>63917.184600000001</v>
      </c>
      <c r="D1138" s="973"/>
    </row>
    <row r="1139" spans="1:4" s="1021" customFormat="1" ht="24.75" customHeight="1" x14ac:dyDescent="0.2">
      <c r="A1139" s="1031" t="s">
        <v>5465</v>
      </c>
      <c r="B1139" s="1035"/>
      <c r="C1139" s="1035"/>
      <c r="D1139" s="980"/>
    </row>
    <row r="1140" spans="1:4" s="994" customFormat="1" ht="11.25" customHeight="1" x14ac:dyDescent="0.2">
      <c r="A1140" s="1197" t="s">
        <v>3751</v>
      </c>
      <c r="B1140" s="992">
        <v>277.86</v>
      </c>
      <c r="C1140" s="992">
        <v>277.85160999999999</v>
      </c>
      <c r="D1140" s="993" t="s">
        <v>1332</v>
      </c>
    </row>
    <row r="1141" spans="1:4" s="994" customFormat="1" ht="11.25" customHeight="1" x14ac:dyDescent="0.2">
      <c r="A1141" s="1199"/>
      <c r="B1141" s="783">
        <v>277.86</v>
      </c>
      <c r="C1141" s="783">
        <v>277.85160999999999</v>
      </c>
      <c r="D1141" s="997" t="s">
        <v>11</v>
      </c>
    </row>
    <row r="1142" spans="1:4" s="978" customFormat="1" ht="15" x14ac:dyDescent="0.2">
      <c r="A1142" s="1036" t="s">
        <v>5466</v>
      </c>
      <c r="B1142" s="972">
        <v>277.86</v>
      </c>
      <c r="C1142" s="972">
        <v>277.85160999999999</v>
      </c>
      <c r="D1142" s="973"/>
    </row>
    <row r="1143" spans="1:4" s="1021" customFormat="1" ht="12.75" x14ac:dyDescent="0.2">
      <c r="A1143" s="1037"/>
      <c r="B1143" s="1032"/>
      <c r="C1143" s="1032"/>
      <c r="D1143" s="1033"/>
    </row>
    <row r="1144" spans="1:4" s="1021" customFormat="1" ht="21" customHeight="1" x14ac:dyDescent="0.2">
      <c r="A1144" s="1036" t="s">
        <v>463</v>
      </c>
      <c r="B1144" s="987">
        <f>B1050+B1100+B1108+B1138+B1142</f>
        <v>1152490.7399999995</v>
      </c>
      <c r="C1144" s="987">
        <f>C1050+C1100+C1108+C1138+C1142</f>
        <v>1010380.08826</v>
      </c>
      <c r="D1144" s="1038"/>
    </row>
    <row r="1145" spans="1:4" s="1021" customFormat="1" ht="12.75" x14ac:dyDescent="0.2">
      <c r="B1145" s="1039"/>
      <c r="C1145" s="1039"/>
      <c r="D1145" s="1040"/>
    </row>
    <row r="1146" spans="1:4" s="1021" customFormat="1" ht="12.75" x14ac:dyDescent="0.2">
      <c r="B1146" s="1039"/>
      <c r="C1146" s="1039"/>
      <c r="D1146" s="1040"/>
    </row>
    <row r="1147" spans="1:4" s="1021" customFormat="1" ht="12.75" x14ac:dyDescent="0.2">
      <c r="A1147" s="1207" t="s">
        <v>5456</v>
      </c>
      <c r="B1147" s="1207"/>
      <c r="C1147" s="1207"/>
      <c r="D1147" s="1207"/>
    </row>
    <row r="1148" spans="1:4" s="1021" customFormat="1" ht="12.75" customHeight="1" x14ac:dyDescent="0.2">
      <c r="A1148" s="1208" t="s">
        <v>5468</v>
      </c>
      <c r="B1148" s="1208"/>
      <c r="C1148" s="1208"/>
      <c r="D1148" s="1208"/>
    </row>
    <row r="1149" spans="1:4" s="1016" customFormat="1" x14ac:dyDescent="0.15">
      <c r="D1149" s="1014"/>
    </row>
  </sheetData>
  <mergeCells count="297">
    <mergeCell ref="A5:A14"/>
    <mergeCell ref="A15:A21"/>
    <mergeCell ref="A22:A32"/>
    <mergeCell ref="A33:A36"/>
    <mergeCell ref="A37:A39"/>
    <mergeCell ref="A40:A50"/>
    <mergeCell ref="A1:D1"/>
    <mergeCell ref="A1147:D1147"/>
    <mergeCell ref="A1148:D1148"/>
    <mergeCell ref="A96:A102"/>
    <mergeCell ref="A103:A116"/>
    <mergeCell ref="A117:A119"/>
    <mergeCell ref="A120:A125"/>
    <mergeCell ref="A126:A136"/>
    <mergeCell ref="A137:A145"/>
    <mergeCell ref="A51:A62"/>
    <mergeCell ref="A63:A72"/>
    <mergeCell ref="A73:A78"/>
    <mergeCell ref="A79:A83"/>
    <mergeCell ref="A84:A92"/>
    <mergeCell ref="A93:A95"/>
    <mergeCell ref="A194:A197"/>
    <mergeCell ref="A198:A200"/>
    <mergeCell ref="A201:A202"/>
    <mergeCell ref="A203:A205"/>
    <mergeCell ref="A206:A211"/>
    <mergeCell ref="A212:A214"/>
    <mergeCell ref="A146:A157"/>
    <mergeCell ref="A158:A163"/>
    <mergeCell ref="A164:A172"/>
    <mergeCell ref="A173:A181"/>
    <mergeCell ref="A182:A186"/>
    <mergeCell ref="A187:A193"/>
    <mergeCell ref="A257:A259"/>
    <mergeCell ref="A260:A262"/>
    <mergeCell ref="A263:A265"/>
    <mergeCell ref="A266:A268"/>
    <mergeCell ref="A269:A271"/>
    <mergeCell ref="A272:A273"/>
    <mergeCell ref="A215:A218"/>
    <mergeCell ref="A219:A233"/>
    <mergeCell ref="A234:A242"/>
    <mergeCell ref="A243:A249"/>
    <mergeCell ref="A250:A253"/>
    <mergeCell ref="A254:A256"/>
    <mergeCell ref="A291:A292"/>
    <mergeCell ref="A293:A294"/>
    <mergeCell ref="A295:A296"/>
    <mergeCell ref="A297:A299"/>
    <mergeCell ref="A300:A301"/>
    <mergeCell ref="A302:A306"/>
    <mergeCell ref="A274:A275"/>
    <mergeCell ref="A276:A277"/>
    <mergeCell ref="A278:A280"/>
    <mergeCell ref="A281:A283"/>
    <mergeCell ref="A284:A286"/>
    <mergeCell ref="A287:A290"/>
    <mergeCell ref="A328:A330"/>
    <mergeCell ref="A331:A333"/>
    <mergeCell ref="A334:A336"/>
    <mergeCell ref="A337:A345"/>
    <mergeCell ref="A346:A347"/>
    <mergeCell ref="A348:A351"/>
    <mergeCell ref="A307:A313"/>
    <mergeCell ref="A314:A315"/>
    <mergeCell ref="A316:A317"/>
    <mergeCell ref="A318:A320"/>
    <mergeCell ref="A321:A323"/>
    <mergeCell ref="A324:A327"/>
    <mergeCell ref="A370:A374"/>
    <mergeCell ref="A375:A377"/>
    <mergeCell ref="A378:A381"/>
    <mergeCell ref="A382:A385"/>
    <mergeCell ref="A386:A388"/>
    <mergeCell ref="A389:A390"/>
    <mergeCell ref="A352:A354"/>
    <mergeCell ref="A355:A357"/>
    <mergeCell ref="A358:A359"/>
    <mergeCell ref="A360:A364"/>
    <mergeCell ref="A365:A367"/>
    <mergeCell ref="A368:A369"/>
    <mergeCell ref="A406:A407"/>
    <mergeCell ref="A408:A410"/>
    <mergeCell ref="A411:A412"/>
    <mergeCell ref="A413:A416"/>
    <mergeCell ref="A417:A418"/>
    <mergeCell ref="A419:A421"/>
    <mergeCell ref="A391:A392"/>
    <mergeCell ref="A393:A394"/>
    <mergeCell ref="A395:A399"/>
    <mergeCell ref="A400:A401"/>
    <mergeCell ref="A402:A403"/>
    <mergeCell ref="A404:A405"/>
    <mergeCell ref="A439:A442"/>
    <mergeCell ref="A443:A444"/>
    <mergeCell ref="A445:A447"/>
    <mergeCell ref="A448:A449"/>
    <mergeCell ref="A450:A454"/>
    <mergeCell ref="A455:A458"/>
    <mergeCell ref="A422:A424"/>
    <mergeCell ref="A425:A427"/>
    <mergeCell ref="A428:A429"/>
    <mergeCell ref="A430:A434"/>
    <mergeCell ref="A435:A436"/>
    <mergeCell ref="A437:A438"/>
    <mergeCell ref="A480:A481"/>
    <mergeCell ref="A482:A484"/>
    <mergeCell ref="A485:A488"/>
    <mergeCell ref="A489:A491"/>
    <mergeCell ref="A492:A493"/>
    <mergeCell ref="A494:A495"/>
    <mergeCell ref="A459:A463"/>
    <mergeCell ref="A464:A468"/>
    <mergeCell ref="A469:A471"/>
    <mergeCell ref="A472:A475"/>
    <mergeCell ref="A476:A477"/>
    <mergeCell ref="A478:A479"/>
    <mergeCell ref="A513:A515"/>
    <mergeCell ref="A516:A520"/>
    <mergeCell ref="A521:A522"/>
    <mergeCell ref="A523:A526"/>
    <mergeCell ref="A527:A528"/>
    <mergeCell ref="A529:A533"/>
    <mergeCell ref="A496:A497"/>
    <mergeCell ref="A498:A501"/>
    <mergeCell ref="A502:A503"/>
    <mergeCell ref="A504:A506"/>
    <mergeCell ref="A507:A508"/>
    <mergeCell ref="A509:A512"/>
    <mergeCell ref="A559:A561"/>
    <mergeCell ref="A562:A564"/>
    <mergeCell ref="A565:A567"/>
    <mergeCell ref="A568:A572"/>
    <mergeCell ref="A573:A576"/>
    <mergeCell ref="A577:A580"/>
    <mergeCell ref="A534:A535"/>
    <mergeCell ref="A536:A541"/>
    <mergeCell ref="A542:A543"/>
    <mergeCell ref="A544:A550"/>
    <mergeCell ref="A551:A555"/>
    <mergeCell ref="A556:A558"/>
    <mergeCell ref="A596:A598"/>
    <mergeCell ref="A599:A600"/>
    <mergeCell ref="A601:A602"/>
    <mergeCell ref="A603:A605"/>
    <mergeCell ref="A606:A614"/>
    <mergeCell ref="A615:A616"/>
    <mergeCell ref="A581:A582"/>
    <mergeCell ref="A583:A584"/>
    <mergeCell ref="A585:A588"/>
    <mergeCell ref="A589:A591"/>
    <mergeCell ref="A592:A593"/>
    <mergeCell ref="A594:A595"/>
    <mergeCell ref="A633:A635"/>
    <mergeCell ref="A636:A638"/>
    <mergeCell ref="A639:A643"/>
    <mergeCell ref="A644:A645"/>
    <mergeCell ref="A646:A649"/>
    <mergeCell ref="A650:A651"/>
    <mergeCell ref="A617:A618"/>
    <mergeCell ref="A619:A623"/>
    <mergeCell ref="A624:A625"/>
    <mergeCell ref="A626:A627"/>
    <mergeCell ref="A628:A630"/>
    <mergeCell ref="A631:A632"/>
    <mergeCell ref="A671:A673"/>
    <mergeCell ref="A674:A677"/>
    <mergeCell ref="A678:A679"/>
    <mergeCell ref="A680:A682"/>
    <mergeCell ref="A683:A685"/>
    <mergeCell ref="A686:A688"/>
    <mergeCell ref="A652:A656"/>
    <mergeCell ref="A657:A658"/>
    <mergeCell ref="A659:A662"/>
    <mergeCell ref="A663:A664"/>
    <mergeCell ref="A665:A667"/>
    <mergeCell ref="A668:A670"/>
    <mergeCell ref="A705:A706"/>
    <mergeCell ref="A707:A712"/>
    <mergeCell ref="A713:A715"/>
    <mergeCell ref="A716:A720"/>
    <mergeCell ref="A721:A723"/>
    <mergeCell ref="A724:A726"/>
    <mergeCell ref="A689:A690"/>
    <mergeCell ref="A691:A694"/>
    <mergeCell ref="A695:A697"/>
    <mergeCell ref="A698:A700"/>
    <mergeCell ref="A701:A702"/>
    <mergeCell ref="A703:A704"/>
    <mergeCell ref="A744:A747"/>
    <mergeCell ref="A748:A750"/>
    <mergeCell ref="A751:A753"/>
    <mergeCell ref="A754:A759"/>
    <mergeCell ref="A760:A762"/>
    <mergeCell ref="A763:A765"/>
    <mergeCell ref="A727:A728"/>
    <mergeCell ref="A729:A730"/>
    <mergeCell ref="A731:A733"/>
    <mergeCell ref="A734:A736"/>
    <mergeCell ref="A737:A741"/>
    <mergeCell ref="A742:A743"/>
    <mergeCell ref="A785:A788"/>
    <mergeCell ref="A789:A790"/>
    <mergeCell ref="A791:A792"/>
    <mergeCell ref="A793:A795"/>
    <mergeCell ref="A796:A798"/>
    <mergeCell ref="A799:A803"/>
    <mergeCell ref="A766:A768"/>
    <mergeCell ref="A769:A770"/>
    <mergeCell ref="A771:A774"/>
    <mergeCell ref="A775:A778"/>
    <mergeCell ref="A779:A780"/>
    <mergeCell ref="A781:A784"/>
    <mergeCell ref="A825:A829"/>
    <mergeCell ref="A830:A833"/>
    <mergeCell ref="A834:A836"/>
    <mergeCell ref="A837:A840"/>
    <mergeCell ref="A841:A842"/>
    <mergeCell ref="A843:A844"/>
    <mergeCell ref="A804:A807"/>
    <mergeCell ref="A808:A812"/>
    <mergeCell ref="A813:A814"/>
    <mergeCell ref="A815:A818"/>
    <mergeCell ref="A819:A821"/>
    <mergeCell ref="A822:A824"/>
    <mergeCell ref="A866:A867"/>
    <mergeCell ref="A868:A869"/>
    <mergeCell ref="A870:A871"/>
    <mergeCell ref="A872:A873"/>
    <mergeCell ref="A874:A878"/>
    <mergeCell ref="A879:A880"/>
    <mergeCell ref="A845:A847"/>
    <mergeCell ref="A848:A850"/>
    <mergeCell ref="A851:A855"/>
    <mergeCell ref="A856:A858"/>
    <mergeCell ref="A859:A863"/>
    <mergeCell ref="A864:A865"/>
    <mergeCell ref="A903:A905"/>
    <mergeCell ref="A906:A909"/>
    <mergeCell ref="A910:A911"/>
    <mergeCell ref="A912:A914"/>
    <mergeCell ref="A915:A918"/>
    <mergeCell ref="A919:A921"/>
    <mergeCell ref="A881:A883"/>
    <mergeCell ref="A884:A886"/>
    <mergeCell ref="A887:A888"/>
    <mergeCell ref="A889:A892"/>
    <mergeCell ref="A893:A894"/>
    <mergeCell ref="A895:A902"/>
    <mergeCell ref="A944:A945"/>
    <mergeCell ref="A946:A960"/>
    <mergeCell ref="A961:A974"/>
    <mergeCell ref="A975:A985"/>
    <mergeCell ref="A986:A1010"/>
    <mergeCell ref="A1011:A1035"/>
    <mergeCell ref="A922:A923"/>
    <mergeCell ref="A924:A931"/>
    <mergeCell ref="A932:A934"/>
    <mergeCell ref="A935:A938"/>
    <mergeCell ref="A939:A941"/>
    <mergeCell ref="A942:A943"/>
    <mergeCell ref="A1064:A1065"/>
    <mergeCell ref="A1066:A1067"/>
    <mergeCell ref="A1068:A1071"/>
    <mergeCell ref="A1072:A1073"/>
    <mergeCell ref="A1074:A1076"/>
    <mergeCell ref="A1077:A1078"/>
    <mergeCell ref="A1036:A1049"/>
    <mergeCell ref="A1052:A1054"/>
    <mergeCell ref="A1055:A1056"/>
    <mergeCell ref="A1057:A1059"/>
    <mergeCell ref="A1060:A1061"/>
    <mergeCell ref="A1062:A1063"/>
    <mergeCell ref="A1094:A1095"/>
    <mergeCell ref="A1096:A1097"/>
    <mergeCell ref="A1098:A1099"/>
    <mergeCell ref="A1102:A1103"/>
    <mergeCell ref="A1104:A1105"/>
    <mergeCell ref="A1106:A1107"/>
    <mergeCell ref="A1079:A1080"/>
    <mergeCell ref="A1081:A1084"/>
    <mergeCell ref="A1085:A1086"/>
    <mergeCell ref="A1087:A1088"/>
    <mergeCell ref="A1089:A1090"/>
    <mergeCell ref="A1091:A1093"/>
    <mergeCell ref="A1127:A1129"/>
    <mergeCell ref="A1130:A1131"/>
    <mergeCell ref="A1132:A1133"/>
    <mergeCell ref="A1134:A1135"/>
    <mergeCell ref="A1136:A1137"/>
    <mergeCell ref="A1140:A1141"/>
    <mergeCell ref="A1110:A1111"/>
    <mergeCell ref="A1112:A1113"/>
    <mergeCell ref="A1114:A1116"/>
    <mergeCell ref="A1117:A1122"/>
    <mergeCell ref="A1123:A1124"/>
    <mergeCell ref="A1125:A1126"/>
  </mergeCells>
  <pageMargins left="0.39370078740157483" right="0.39370078740157483" top="0.59055118110236227" bottom="0.39370078740157483" header="0.31496062992125984" footer="0.11811023622047245"/>
  <pageSetup paperSize="9" scale="95" firstPageNumber="403" fitToHeight="0" orientation="landscape" useFirstPageNumber="1" r:id="rId1"/>
  <headerFooter>
    <oddHeader>&amp;L&amp;"Tahoma,Kurzíva"&amp;9Závěrečný účet za rok 2019&amp;R&amp;"Tahoma,Kurzíva"&amp;9Tabulka č. 27</oddHeader>
    <oddFooter>&amp;C&amp;"Tahoma,Obyčejné"&amp;P</oddFooter>
  </headerFooter>
  <rowBreaks count="21" manualBreakCount="21">
    <brk id="43" max="16383" man="1"/>
    <brk id="86" max="16383" man="1"/>
    <brk id="131" max="16383" man="1"/>
    <brk id="178" max="16383" man="1"/>
    <brk id="222" max="16383" man="1"/>
    <brk id="268" max="16383" man="1"/>
    <brk id="315" max="16383" man="1"/>
    <brk id="362" max="16383" man="1"/>
    <brk id="553" max="16383" man="1"/>
    <brk id="600" max="16383" man="1"/>
    <brk id="645" max="16383" man="1"/>
    <brk id="690" max="16383" man="1"/>
    <brk id="736" max="16383" man="1"/>
    <brk id="829" max="16383" man="1"/>
    <brk id="876" max="16383" man="1"/>
    <brk id="923" max="16383" man="1"/>
    <brk id="967" max="16383" man="1"/>
    <brk id="1010" max="16383" man="1"/>
    <brk id="1050" max="16383" man="1"/>
    <brk id="1095" max="16383" man="1"/>
    <brk id="1138" max="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B311A-3C18-46C0-8835-86A4C139F79A}">
  <sheetPr>
    <pageSetUpPr fitToPage="1"/>
  </sheetPr>
  <dimension ref="A1:D2850"/>
  <sheetViews>
    <sheetView zoomScaleNormal="100" zoomScaleSheetLayoutView="100" workbookViewId="0">
      <selection activeCell="F3" sqref="F3"/>
    </sheetView>
  </sheetViews>
  <sheetFormatPr defaultColWidth="9.140625" defaultRowHeight="10.5" x14ac:dyDescent="0.15"/>
  <cols>
    <col min="1" max="1" width="38.5703125" style="1000" customWidth="1"/>
    <col min="2" max="3" width="11.140625" style="1000" customWidth="1"/>
    <col min="4" max="4" width="87.28515625" style="1048" customWidth="1"/>
    <col min="5" max="16384" width="9.140625" style="1000"/>
  </cols>
  <sheetData>
    <row r="1" spans="1:4" s="1041" customFormat="1" ht="21" customHeight="1" x14ac:dyDescent="0.2">
      <c r="A1" s="1210" t="s">
        <v>5471</v>
      </c>
      <c r="B1" s="1210"/>
      <c r="C1" s="1210"/>
      <c r="D1" s="1210"/>
    </row>
    <row r="2" spans="1:4" s="1043" customFormat="1" ht="12.75" customHeight="1" x14ac:dyDescent="0.2">
      <c r="A2" s="1042"/>
      <c r="D2" s="1044" t="s">
        <v>2</v>
      </c>
    </row>
    <row r="3" spans="1:4" s="1043" customFormat="1" ht="13.5" customHeight="1" x14ac:dyDescent="0.2">
      <c r="A3" s="1024" t="s">
        <v>467</v>
      </c>
      <c r="B3" s="1024" t="s">
        <v>5443</v>
      </c>
      <c r="C3" s="1024" t="s">
        <v>5444</v>
      </c>
      <c r="D3" s="1024" t="s">
        <v>5445</v>
      </c>
    </row>
    <row r="4" spans="1:4" s="994" customFormat="1" ht="21" x14ac:dyDescent="0.2">
      <c r="A4" s="1200" t="s">
        <v>3957</v>
      </c>
      <c r="B4" s="1008">
        <v>37</v>
      </c>
      <c r="C4" s="1008">
        <v>37</v>
      </c>
      <c r="D4" s="1009" t="s">
        <v>2015</v>
      </c>
    </row>
    <row r="5" spans="1:4" s="994" customFormat="1" ht="11.25" customHeight="1" x14ac:dyDescent="0.2">
      <c r="A5" s="1201"/>
      <c r="B5" s="1010">
        <v>37</v>
      </c>
      <c r="C5" s="1010">
        <v>37</v>
      </c>
      <c r="D5" s="1011" t="s">
        <v>11</v>
      </c>
    </row>
    <row r="6" spans="1:4" s="994" customFormat="1" ht="11.25" customHeight="1" x14ac:dyDescent="0.2">
      <c r="A6" s="1200" t="s">
        <v>808</v>
      </c>
      <c r="B6" s="1008">
        <v>100</v>
      </c>
      <c r="C6" s="1008">
        <v>100</v>
      </c>
      <c r="D6" s="1009" t="s">
        <v>807</v>
      </c>
    </row>
    <row r="7" spans="1:4" s="994" customFormat="1" ht="11.25" customHeight="1" x14ac:dyDescent="0.2">
      <c r="A7" s="1202"/>
      <c r="B7" s="1012">
        <v>100</v>
      </c>
      <c r="C7" s="1012">
        <v>100</v>
      </c>
      <c r="D7" s="1013" t="s">
        <v>11</v>
      </c>
    </row>
    <row r="8" spans="1:4" s="994" customFormat="1" ht="11.25" customHeight="1" x14ac:dyDescent="0.2">
      <c r="A8" s="1201" t="s">
        <v>3958</v>
      </c>
      <c r="B8" s="1010">
        <v>150</v>
      </c>
      <c r="C8" s="1010">
        <v>150</v>
      </c>
      <c r="D8" s="1011" t="s">
        <v>2017</v>
      </c>
    </row>
    <row r="9" spans="1:4" s="994" customFormat="1" ht="21" x14ac:dyDescent="0.2">
      <c r="A9" s="1201"/>
      <c r="B9" s="1010">
        <v>300</v>
      </c>
      <c r="C9" s="1010">
        <v>300</v>
      </c>
      <c r="D9" s="1011" t="s">
        <v>2015</v>
      </c>
    </row>
    <row r="10" spans="1:4" s="994" customFormat="1" ht="11.25" customHeight="1" x14ac:dyDescent="0.2">
      <c r="A10" s="1201"/>
      <c r="B10" s="1010">
        <v>450</v>
      </c>
      <c r="C10" s="1010">
        <v>450</v>
      </c>
      <c r="D10" s="1011" t="s">
        <v>11</v>
      </c>
    </row>
    <row r="11" spans="1:4" s="994" customFormat="1" ht="11.25" customHeight="1" x14ac:dyDescent="0.2">
      <c r="A11" s="1200" t="s">
        <v>3959</v>
      </c>
      <c r="B11" s="1008">
        <v>70</v>
      </c>
      <c r="C11" s="1008">
        <v>70</v>
      </c>
      <c r="D11" s="1009" t="s">
        <v>2016</v>
      </c>
    </row>
    <row r="12" spans="1:4" s="994" customFormat="1" ht="11.25" customHeight="1" x14ac:dyDescent="0.2">
      <c r="A12" s="1202"/>
      <c r="B12" s="1012">
        <v>70</v>
      </c>
      <c r="C12" s="1012">
        <v>70</v>
      </c>
      <c r="D12" s="1013" t="s">
        <v>11</v>
      </c>
    </row>
    <row r="13" spans="1:4" s="994" customFormat="1" ht="21" x14ac:dyDescent="0.2">
      <c r="A13" s="1201" t="s">
        <v>3960</v>
      </c>
      <c r="B13" s="1010">
        <v>20</v>
      </c>
      <c r="C13" s="1010">
        <v>20</v>
      </c>
      <c r="D13" s="1011" t="s">
        <v>2015</v>
      </c>
    </row>
    <row r="14" spans="1:4" s="994" customFormat="1" ht="11.25" customHeight="1" x14ac:dyDescent="0.2">
      <c r="A14" s="1201"/>
      <c r="B14" s="1010">
        <v>20</v>
      </c>
      <c r="C14" s="1010">
        <v>20</v>
      </c>
      <c r="D14" s="1011" t="s">
        <v>11</v>
      </c>
    </row>
    <row r="15" spans="1:4" s="994" customFormat="1" ht="11.25" customHeight="1" x14ac:dyDescent="0.2">
      <c r="A15" s="1200" t="s">
        <v>864</v>
      </c>
      <c r="B15" s="1008">
        <v>800</v>
      </c>
      <c r="C15" s="1008">
        <v>800</v>
      </c>
      <c r="D15" s="1009" t="s">
        <v>2017</v>
      </c>
    </row>
    <row r="16" spans="1:4" s="994" customFormat="1" ht="21" x14ac:dyDescent="0.2">
      <c r="A16" s="1201"/>
      <c r="B16" s="1010">
        <v>20</v>
      </c>
      <c r="C16" s="1010">
        <v>20</v>
      </c>
      <c r="D16" s="1011" t="s">
        <v>2015</v>
      </c>
    </row>
    <row r="17" spans="1:4" s="994" customFormat="1" ht="11.25" customHeight="1" x14ac:dyDescent="0.2">
      <c r="A17" s="1201"/>
      <c r="B17" s="1010">
        <v>120</v>
      </c>
      <c r="C17" s="1010">
        <v>120</v>
      </c>
      <c r="D17" s="1011" t="s">
        <v>863</v>
      </c>
    </row>
    <row r="18" spans="1:4" s="994" customFormat="1" ht="11.25" customHeight="1" x14ac:dyDescent="0.2">
      <c r="A18" s="1202"/>
      <c r="B18" s="1012">
        <v>940</v>
      </c>
      <c r="C18" s="1012">
        <v>940</v>
      </c>
      <c r="D18" s="1013" t="s">
        <v>11</v>
      </c>
    </row>
    <row r="19" spans="1:4" s="994" customFormat="1" ht="21" x14ac:dyDescent="0.2">
      <c r="A19" s="1201" t="s">
        <v>3961</v>
      </c>
      <c r="B19" s="1010">
        <v>50</v>
      </c>
      <c r="C19" s="1010">
        <v>50</v>
      </c>
      <c r="D19" s="1011" t="s">
        <v>2015</v>
      </c>
    </row>
    <row r="20" spans="1:4" s="994" customFormat="1" ht="11.25" customHeight="1" x14ac:dyDescent="0.2">
      <c r="A20" s="1201"/>
      <c r="B20" s="1010">
        <v>50</v>
      </c>
      <c r="C20" s="1010">
        <v>50</v>
      </c>
      <c r="D20" s="1011" t="s">
        <v>11</v>
      </c>
    </row>
    <row r="21" spans="1:4" s="994" customFormat="1" ht="21" x14ac:dyDescent="0.2">
      <c r="A21" s="1200" t="s">
        <v>3962</v>
      </c>
      <c r="B21" s="1008">
        <v>150</v>
      </c>
      <c r="C21" s="1008">
        <v>150</v>
      </c>
      <c r="D21" s="1009" t="s">
        <v>2015</v>
      </c>
    </row>
    <row r="22" spans="1:4" s="994" customFormat="1" ht="11.25" customHeight="1" x14ac:dyDescent="0.2">
      <c r="A22" s="1202"/>
      <c r="B22" s="1012">
        <v>150</v>
      </c>
      <c r="C22" s="1012">
        <v>150</v>
      </c>
      <c r="D22" s="1013" t="s">
        <v>11</v>
      </c>
    </row>
    <row r="23" spans="1:4" s="994" customFormat="1" ht="11.25" customHeight="1" x14ac:dyDescent="0.2">
      <c r="A23" s="1201" t="s">
        <v>3963</v>
      </c>
      <c r="B23" s="1010">
        <v>7755.38</v>
      </c>
      <c r="C23" s="1010">
        <v>7743.0319999999992</v>
      </c>
      <c r="D23" s="1011" t="s">
        <v>3964</v>
      </c>
    </row>
    <row r="24" spans="1:4" s="994" customFormat="1" ht="11.25" customHeight="1" x14ac:dyDescent="0.2">
      <c r="A24" s="1201"/>
      <c r="B24" s="1010">
        <v>7755.38</v>
      </c>
      <c r="C24" s="1010">
        <v>7743.0319999999992</v>
      </c>
      <c r="D24" s="1011" t="s">
        <v>11</v>
      </c>
    </row>
    <row r="25" spans="1:4" s="994" customFormat="1" ht="21" x14ac:dyDescent="0.2">
      <c r="A25" s="1200" t="s">
        <v>3965</v>
      </c>
      <c r="B25" s="1008">
        <v>64</v>
      </c>
      <c r="C25" s="1008">
        <v>64</v>
      </c>
      <c r="D25" s="1009" t="s">
        <v>2015</v>
      </c>
    </row>
    <row r="26" spans="1:4" s="994" customFormat="1" ht="11.25" customHeight="1" x14ac:dyDescent="0.2">
      <c r="A26" s="1202"/>
      <c r="B26" s="1012">
        <v>64</v>
      </c>
      <c r="C26" s="1012">
        <v>64</v>
      </c>
      <c r="D26" s="1013" t="s">
        <v>11</v>
      </c>
    </row>
    <row r="27" spans="1:4" s="994" customFormat="1" ht="11.25" customHeight="1" x14ac:dyDescent="0.2">
      <c r="A27" s="1201" t="s">
        <v>3966</v>
      </c>
      <c r="B27" s="1010">
        <v>70</v>
      </c>
      <c r="C27" s="1010">
        <v>70</v>
      </c>
      <c r="D27" s="1011" t="s">
        <v>2016</v>
      </c>
    </row>
    <row r="28" spans="1:4" s="994" customFormat="1" ht="11.25" customHeight="1" x14ac:dyDescent="0.2">
      <c r="A28" s="1201"/>
      <c r="B28" s="1010">
        <v>70</v>
      </c>
      <c r="C28" s="1010">
        <v>70</v>
      </c>
      <c r="D28" s="1011" t="s">
        <v>11</v>
      </c>
    </row>
    <row r="29" spans="1:4" s="994" customFormat="1" ht="11.25" customHeight="1" x14ac:dyDescent="0.2">
      <c r="A29" s="1200" t="s">
        <v>3967</v>
      </c>
      <c r="B29" s="1008">
        <v>120</v>
      </c>
      <c r="C29" s="1008">
        <v>120</v>
      </c>
      <c r="D29" s="1009" t="s">
        <v>2016</v>
      </c>
    </row>
    <row r="30" spans="1:4" s="994" customFormat="1" ht="11.25" customHeight="1" x14ac:dyDescent="0.2">
      <c r="A30" s="1202"/>
      <c r="B30" s="1012">
        <v>120</v>
      </c>
      <c r="C30" s="1012">
        <v>120</v>
      </c>
      <c r="D30" s="1013" t="s">
        <v>11</v>
      </c>
    </row>
    <row r="31" spans="1:4" s="994" customFormat="1" ht="11.25" customHeight="1" x14ac:dyDescent="0.2">
      <c r="A31" s="1201" t="s">
        <v>756</v>
      </c>
      <c r="B31" s="1010">
        <v>80</v>
      </c>
      <c r="C31" s="1010">
        <v>80</v>
      </c>
      <c r="D31" s="1011" t="s">
        <v>755</v>
      </c>
    </row>
    <row r="32" spans="1:4" s="994" customFormat="1" ht="11.25" customHeight="1" x14ac:dyDescent="0.2">
      <c r="A32" s="1201"/>
      <c r="B32" s="1010">
        <v>80</v>
      </c>
      <c r="C32" s="1010">
        <v>80</v>
      </c>
      <c r="D32" s="1011" t="s">
        <v>11</v>
      </c>
    </row>
    <row r="33" spans="1:4" s="994" customFormat="1" ht="11.25" customHeight="1" x14ac:dyDescent="0.2">
      <c r="A33" s="1200" t="s">
        <v>3968</v>
      </c>
      <c r="B33" s="1008">
        <v>147.94999999999999</v>
      </c>
      <c r="C33" s="1008">
        <v>147.94999999999999</v>
      </c>
      <c r="D33" s="1009" t="s">
        <v>1837</v>
      </c>
    </row>
    <row r="34" spans="1:4" s="994" customFormat="1" ht="11.25" customHeight="1" x14ac:dyDescent="0.2">
      <c r="A34" s="1202"/>
      <c r="B34" s="1012">
        <v>147.94999999999999</v>
      </c>
      <c r="C34" s="1012">
        <v>147.94999999999999</v>
      </c>
      <c r="D34" s="1013" t="s">
        <v>11</v>
      </c>
    </row>
    <row r="35" spans="1:4" s="994" customFormat="1" ht="11.25" customHeight="1" x14ac:dyDescent="0.2">
      <c r="A35" s="1201" t="s">
        <v>809</v>
      </c>
      <c r="B35" s="1010">
        <v>100</v>
      </c>
      <c r="C35" s="1010">
        <v>100</v>
      </c>
      <c r="D35" s="1011" t="s">
        <v>807</v>
      </c>
    </row>
    <row r="36" spans="1:4" s="994" customFormat="1" ht="11.25" customHeight="1" x14ac:dyDescent="0.2">
      <c r="A36" s="1201"/>
      <c r="B36" s="1010">
        <v>100</v>
      </c>
      <c r="C36" s="1010">
        <v>100</v>
      </c>
      <c r="D36" s="1011" t="s">
        <v>11</v>
      </c>
    </row>
    <row r="37" spans="1:4" s="994" customFormat="1" ht="11.25" customHeight="1" x14ac:dyDescent="0.2">
      <c r="A37" s="1200" t="s">
        <v>3969</v>
      </c>
      <c r="B37" s="1008">
        <v>130</v>
      </c>
      <c r="C37" s="1008">
        <v>130</v>
      </c>
      <c r="D37" s="1009" t="s">
        <v>2341</v>
      </c>
    </row>
    <row r="38" spans="1:4" s="994" customFormat="1" ht="11.25" customHeight="1" x14ac:dyDescent="0.2">
      <c r="A38" s="1202"/>
      <c r="B38" s="1012">
        <v>130</v>
      </c>
      <c r="C38" s="1012">
        <v>130</v>
      </c>
      <c r="D38" s="1013" t="s">
        <v>11</v>
      </c>
    </row>
    <row r="39" spans="1:4" s="994" customFormat="1" ht="11.25" customHeight="1" x14ac:dyDescent="0.2">
      <c r="A39" s="1200" t="s">
        <v>3970</v>
      </c>
      <c r="B39" s="1008">
        <v>79.41</v>
      </c>
      <c r="C39" s="1008">
        <v>79.328000000000003</v>
      </c>
      <c r="D39" s="1009" t="s">
        <v>1355</v>
      </c>
    </row>
    <row r="40" spans="1:4" s="994" customFormat="1" ht="11.25" customHeight="1" x14ac:dyDescent="0.2">
      <c r="A40" s="1202"/>
      <c r="B40" s="1012">
        <v>79.41</v>
      </c>
      <c r="C40" s="1012">
        <v>79.328000000000003</v>
      </c>
      <c r="D40" s="1013" t="s">
        <v>11</v>
      </c>
    </row>
    <row r="41" spans="1:4" s="994" customFormat="1" ht="21" x14ac:dyDescent="0.2">
      <c r="A41" s="1200" t="s">
        <v>847</v>
      </c>
      <c r="B41" s="1008">
        <v>80</v>
      </c>
      <c r="C41" s="1008">
        <v>80</v>
      </c>
      <c r="D41" s="1009" t="s">
        <v>1910</v>
      </c>
    </row>
    <row r="42" spans="1:4" s="994" customFormat="1" ht="11.25" customHeight="1" x14ac:dyDescent="0.2">
      <c r="A42" s="1201"/>
      <c r="B42" s="1010">
        <v>21</v>
      </c>
      <c r="C42" s="1010">
        <v>21</v>
      </c>
      <c r="D42" s="1011" t="s">
        <v>3971</v>
      </c>
    </row>
    <row r="43" spans="1:4" s="994" customFormat="1" ht="11.25" customHeight="1" x14ac:dyDescent="0.2">
      <c r="A43" s="1202"/>
      <c r="B43" s="1012">
        <v>101</v>
      </c>
      <c r="C43" s="1012">
        <v>101</v>
      </c>
      <c r="D43" s="1013" t="s">
        <v>11</v>
      </c>
    </row>
    <row r="44" spans="1:4" s="994" customFormat="1" ht="21" x14ac:dyDescent="0.2">
      <c r="A44" s="1200" t="s">
        <v>3972</v>
      </c>
      <c r="B44" s="1008">
        <v>199.9</v>
      </c>
      <c r="C44" s="1008">
        <v>199.9</v>
      </c>
      <c r="D44" s="1009" t="s">
        <v>1912</v>
      </c>
    </row>
    <row r="45" spans="1:4" s="994" customFormat="1" ht="11.25" customHeight="1" x14ac:dyDescent="0.2">
      <c r="A45" s="1201"/>
      <c r="B45" s="1010">
        <v>199.9</v>
      </c>
      <c r="C45" s="1010">
        <v>199.9</v>
      </c>
      <c r="D45" s="1011" t="s">
        <v>11</v>
      </c>
    </row>
    <row r="46" spans="1:4" s="994" customFormat="1" ht="11.25" customHeight="1" x14ac:dyDescent="0.2">
      <c r="A46" s="1200" t="s">
        <v>748</v>
      </c>
      <c r="B46" s="1008">
        <v>100</v>
      </c>
      <c r="C46" s="1008">
        <v>100</v>
      </c>
      <c r="D46" s="1009" t="s">
        <v>3973</v>
      </c>
    </row>
    <row r="47" spans="1:4" s="994" customFormat="1" ht="11.25" customHeight="1" x14ac:dyDescent="0.2">
      <c r="A47" s="1202"/>
      <c r="B47" s="1012">
        <v>100</v>
      </c>
      <c r="C47" s="1012">
        <v>100</v>
      </c>
      <c r="D47" s="1013" t="s">
        <v>11</v>
      </c>
    </row>
    <row r="48" spans="1:4" s="994" customFormat="1" ht="21" x14ac:dyDescent="0.2">
      <c r="A48" s="1201" t="s">
        <v>3974</v>
      </c>
      <c r="B48" s="1010">
        <v>150</v>
      </c>
      <c r="C48" s="1010">
        <v>150</v>
      </c>
      <c r="D48" s="1011" t="s">
        <v>2015</v>
      </c>
    </row>
    <row r="49" spans="1:4" s="994" customFormat="1" ht="11.25" customHeight="1" x14ac:dyDescent="0.2">
      <c r="A49" s="1201"/>
      <c r="B49" s="1010">
        <v>150</v>
      </c>
      <c r="C49" s="1010">
        <v>150</v>
      </c>
      <c r="D49" s="1011" t="s">
        <v>11</v>
      </c>
    </row>
    <row r="50" spans="1:4" s="994" customFormat="1" ht="11.25" customHeight="1" x14ac:dyDescent="0.2">
      <c r="A50" s="1200" t="s">
        <v>729</v>
      </c>
      <c r="B50" s="1008">
        <v>3000</v>
      </c>
      <c r="C50" s="1008">
        <v>2727.9138599999997</v>
      </c>
      <c r="D50" s="1009" t="s">
        <v>728</v>
      </c>
    </row>
    <row r="51" spans="1:4" s="994" customFormat="1" ht="11.25" customHeight="1" x14ac:dyDescent="0.2">
      <c r="A51" s="1202"/>
      <c r="B51" s="1012">
        <v>3000</v>
      </c>
      <c r="C51" s="1012">
        <v>2727.9138599999997</v>
      </c>
      <c r="D51" s="1013" t="s">
        <v>11</v>
      </c>
    </row>
    <row r="52" spans="1:4" s="994" customFormat="1" ht="11.25" customHeight="1" x14ac:dyDescent="0.2">
      <c r="A52" s="1201" t="s">
        <v>3975</v>
      </c>
      <c r="B52" s="1010">
        <v>16574.509999999998</v>
      </c>
      <c r="C52" s="1010">
        <v>16539.575999999997</v>
      </c>
      <c r="D52" s="1011" t="s">
        <v>3964</v>
      </c>
    </row>
    <row r="53" spans="1:4" s="994" customFormat="1" ht="11.25" customHeight="1" x14ac:dyDescent="0.2">
      <c r="A53" s="1201"/>
      <c r="B53" s="1010">
        <v>16574.509999999998</v>
      </c>
      <c r="C53" s="1010">
        <v>16539.575999999997</v>
      </c>
      <c r="D53" s="1011" t="s">
        <v>11</v>
      </c>
    </row>
    <row r="54" spans="1:4" s="994" customFormat="1" ht="11.25" customHeight="1" x14ac:dyDescent="0.2">
      <c r="A54" s="1200" t="s">
        <v>3976</v>
      </c>
      <c r="B54" s="1008">
        <v>10711.45</v>
      </c>
      <c r="C54" s="1008">
        <v>10697.374</v>
      </c>
      <c r="D54" s="1009" t="s">
        <v>3964</v>
      </c>
    </row>
    <row r="55" spans="1:4" s="994" customFormat="1" ht="11.25" customHeight="1" x14ac:dyDescent="0.2">
      <c r="A55" s="1201"/>
      <c r="B55" s="1010">
        <v>68</v>
      </c>
      <c r="C55" s="1010">
        <v>68</v>
      </c>
      <c r="D55" s="1011" t="s">
        <v>2014</v>
      </c>
    </row>
    <row r="56" spans="1:4" s="994" customFormat="1" ht="11.25" customHeight="1" x14ac:dyDescent="0.2">
      <c r="A56" s="1202"/>
      <c r="B56" s="1012">
        <v>10779.45</v>
      </c>
      <c r="C56" s="1012">
        <v>10765.374</v>
      </c>
      <c r="D56" s="1013" t="s">
        <v>11</v>
      </c>
    </row>
    <row r="57" spans="1:4" s="994" customFormat="1" ht="11.25" customHeight="1" x14ac:dyDescent="0.2">
      <c r="A57" s="1201" t="s">
        <v>3977</v>
      </c>
      <c r="B57" s="1010">
        <v>28071.57</v>
      </c>
      <c r="C57" s="1010">
        <v>28043.234</v>
      </c>
      <c r="D57" s="1011" t="s">
        <v>3964</v>
      </c>
    </row>
    <row r="58" spans="1:4" s="994" customFormat="1" ht="11.25" customHeight="1" x14ac:dyDescent="0.2">
      <c r="A58" s="1201"/>
      <c r="B58" s="1010">
        <v>80</v>
      </c>
      <c r="C58" s="1010">
        <v>80</v>
      </c>
      <c r="D58" s="1011" t="s">
        <v>2014</v>
      </c>
    </row>
    <row r="59" spans="1:4" s="994" customFormat="1" ht="11.25" customHeight="1" x14ac:dyDescent="0.2">
      <c r="A59" s="1201"/>
      <c r="B59" s="1010">
        <v>28151.57</v>
      </c>
      <c r="C59" s="1010">
        <v>28123.234</v>
      </c>
      <c r="D59" s="1011" t="s">
        <v>11</v>
      </c>
    </row>
    <row r="60" spans="1:4" s="994" customFormat="1" ht="11.25" customHeight="1" x14ac:dyDescent="0.2">
      <c r="A60" s="1200" t="s">
        <v>3978</v>
      </c>
      <c r="B60" s="1008">
        <v>9473.5300000000007</v>
      </c>
      <c r="C60" s="1008">
        <v>9454.9699999999993</v>
      </c>
      <c r="D60" s="1009" t="s">
        <v>3964</v>
      </c>
    </row>
    <row r="61" spans="1:4" s="994" customFormat="1" ht="11.25" customHeight="1" x14ac:dyDescent="0.2">
      <c r="A61" s="1202"/>
      <c r="B61" s="1012">
        <v>9473.5300000000007</v>
      </c>
      <c r="C61" s="1012">
        <v>9454.9699999999993</v>
      </c>
      <c r="D61" s="1013" t="s">
        <v>11</v>
      </c>
    </row>
    <row r="62" spans="1:4" s="994" customFormat="1" ht="11.25" customHeight="1" x14ac:dyDescent="0.2">
      <c r="A62" s="1201" t="s">
        <v>3979</v>
      </c>
      <c r="B62" s="1010">
        <v>122.1</v>
      </c>
      <c r="C62" s="1010">
        <v>122.1</v>
      </c>
      <c r="D62" s="1011" t="s">
        <v>1837</v>
      </c>
    </row>
    <row r="63" spans="1:4" s="994" customFormat="1" ht="11.25" customHeight="1" x14ac:dyDescent="0.2">
      <c r="A63" s="1201"/>
      <c r="B63" s="1010">
        <v>122.1</v>
      </c>
      <c r="C63" s="1010">
        <v>122.1</v>
      </c>
      <c r="D63" s="1011" t="s">
        <v>11</v>
      </c>
    </row>
    <row r="64" spans="1:4" s="994" customFormat="1" ht="11.25" customHeight="1" x14ac:dyDescent="0.2">
      <c r="A64" s="1200" t="s">
        <v>993</v>
      </c>
      <c r="B64" s="1008">
        <v>135</v>
      </c>
      <c r="C64" s="1008">
        <v>135</v>
      </c>
      <c r="D64" s="1009" t="s">
        <v>992</v>
      </c>
    </row>
    <row r="65" spans="1:4" s="994" customFormat="1" ht="11.25" customHeight="1" x14ac:dyDescent="0.2">
      <c r="A65" s="1202"/>
      <c r="B65" s="1012">
        <v>135</v>
      </c>
      <c r="C65" s="1012">
        <v>135</v>
      </c>
      <c r="D65" s="1013" t="s">
        <v>11</v>
      </c>
    </row>
    <row r="66" spans="1:4" s="994" customFormat="1" ht="11.25" customHeight="1" x14ac:dyDescent="0.2">
      <c r="A66" s="1201" t="s">
        <v>3980</v>
      </c>
      <c r="B66" s="1010">
        <v>2420</v>
      </c>
      <c r="C66" s="1010">
        <v>2420</v>
      </c>
      <c r="D66" s="1011" t="s">
        <v>1915</v>
      </c>
    </row>
    <row r="67" spans="1:4" s="994" customFormat="1" ht="11.25" customHeight="1" x14ac:dyDescent="0.2">
      <c r="A67" s="1201"/>
      <c r="B67" s="1010">
        <v>104.9</v>
      </c>
      <c r="C67" s="1010">
        <v>104.9</v>
      </c>
      <c r="D67" s="1011" t="s">
        <v>1911</v>
      </c>
    </row>
    <row r="68" spans="1:4" s="994" customFormat="1" ht="21" x14ac:dyDescent="0.2">
      <c r="A68" s="1201"/>
      <c r="B68" s="1010">
        <v>200</v>
      </c>
      <c r="C68" s="1010">
        <v>128.47800000000001</v>
      </c>
      <c r="D68" s="1011" t="s">
        <v>1912</v>
      </c>
    </row>
    <row r="69" spans="1:4" s="994" customFormat="1" ht="11.25" customHeight="1" x14ac:dyDescent="0.2">
      <c r="A69" s="1201"/>
      <c r="B69" s="1010">
        <v>2724.9</v>
      </c>
      <c r="C69" s="1010">
        <v>2653.3780000000002</v>
      </c>
      <c r="D69" s="1011" t="s">
        <v>11</v>
      </c>
    </row>
    <row r="70" spans="1:4" s="994" customFormat="1" ht="11.25" customHeight="1" x14ac:dyDescent="0.2">
      <c r="A70" s="1200" t="s">
        <v>865</v>
      </c>
      <c r="B70" s="1008">
        <v>4000</v>
      </c>
      <c r="C70" s="1008">
        <v>4000</v>
      </c>
      <c r="D70" s="1009" t="s">
        <v>2017</v>
      </c>
    </row>
    <row r="71" spans="1:4" s="994" customFormat="1" ht="11.25" customHeight="1" x14ac:dyDescent="0.2">
      <c r="A71" s="1201"/>
      <c r="B71" s="1010">
        <v>2000</v>
      </c>
      <c r="C71" s="1010">
        <v>2000</v>
      </c>
      <c r="D71" s="1011" t="s">
        <v>863</v>
      </c>
    </row>
    <row r="72" spans="1:4" s="994" customFormat="1" ht="11.25" customHeight="1" x14ac:dyDescent="0.2">
      <c r="A72" s="1202"/>
      <c r="B72" s="1012">
        <v>6000</v>
      </c>
      <c r="C72" s="1012">
        <v>6000</v>
      </c>
      <c r="D72" s="1013" t="s">
        <v>11</v>
      </c>
    </row>
    <row r="73" spans="1:4" s="994" customFormat="1" ht="11.25" customHeight="1" x14ac:dyDescent="0.2">
      <c r="A73" s="1201" t="s">
        <v>3981</v>
      </c>
      <c r="B73" s="1010">
        <v>50</v>
      </c>
      <c r="C73" s="1010">
        <v>50</v>
      </c>
      <c r="D73" s="1011" t="s">
        <v>2016</v>
      </c>
    </row>
    <row r="74" spans="1:4" s="994" customFormat="1" ht="11.25" customHeight="1" x14ac:dyDescent="0.2">
      <c r="A74" s="1201"/>
      <c r="B74" s="1010">
        <v>50</v>
      </c>
      <c r="C74" s="1010">
        <v>50</v>
      </c>
      <c r="D74" s="1011" t="s">
        <v>11</v>
      </c>
    </row>
    <row r="75" spans="1:4" s="994" customFormat="1" ht="11.25" customHeight="1" x14ac:dyDescent="0.2">
      <c r="A75" s="1200" t="s">
        <v>3982</v>
      </c>
      <c r="B75" s="1008">
        <v>300</v>
      </c>
      <c r="C75" s="1008">
        <v>300</v>
      </c>
      <c r="D75" s="1009" t="s">
        <v>1726</v>
      </c>
    </row>
    <row r="76" spans="1:4" s="994" customFormat="1" ht="11.25" customHeight="1" x14ac:dyDescent="0.2">
      <c r="A76" s="1202"/>
      <c r="B76" s="1012">
        <v>300</v>
      </c>
      <c r="C76" s="1012">
        <v>300</v>
      </c>
      <c r="D76" s="1013" t="s">
        <v>11</v>
      </c>
    </row>
    <row r="77" spans="1:4" s="994" customFormat="1" ht="11.25" customHeight="1" x14ac:dyDescent="0.2">
      <c r="A77" s="1201" t="s">
        <v>3983</v>
      </c>
      <c r="B77" s="1010">
        <v>1159</v>
      </c>
      <c r="C77" s="1010">
        <v>1158.837</v>
      </c>
      <c r="D77" s="1011" t="s">
        <v>1915</v>
      </c>
    </row>
    <row r="78" spans="1:4" s="994" customFormat="1" ht="11.25" customHeight="1" x14ac:dyDescent="0.2">
      <c r="A78" s="1201"/>
      <c r="B78" s="1010">
        <v>1159</v>
      </c>
      <c r="C78" s="1010">
        <v>1158.837</v>
      </c>
      <c r="D78" s="1011" t="s">
        <v>11</v>
      </c>
    </row>
    <row r="79" spans="1:4" s="994" customFormat="1" ht="11.25" customHeight="1" x14ac:dyDescent="0.2">
      <c r="A79" s="1200" t="s">
        <v>3984</v>
      </c>
      <c r="B79" s="1008">
        <v>2896</v>
      </c>
      <c r="C79" s="1008">
        <v>2896</v>
      </c>
      <c r="D79" s="1009" t="s">
        <v>1915</v>
      </c>
    </row>
    <row r="80" spans="1:4" s="994" customFormat="1" ht="11.25" customHeight="1" x14ac:dyDescent="0.2">
      <c r="A80" s="1201"/>
      <c r="B80" s="1010">
        <v>140.01000000000002</v>
      </c>
      <c r="C80" s="1010">
        <v>140</v>
      </c>
      <c r="D80" s="1011" t="s">
        <v>1355</v>
      </c>
    </row>
    <row r="81" spans="1:4" s="994" customFormat="1" ht="11.25" customHeight="1" x14ac:dyDescent="0.2">
      <c r="A81" s="1202"/>
      <c r="B81" s="1012">
        <v>3036.01</v>
      </c>
      <c r="C81" s="1012">
        <v>3036</v>
      </c>
      <c r="D81" s="1013" t="s">
        <v>11</v>
      </c>
    </row>
    <row r="82" spans="1:4" s="994" customFormat="1" ht="11.25" customHeight="1" x14ac:dyDescent="0.2">
      <c r="A82" s="1200" t="s">
        <v>3985</v>
      </c>
      <c r="B82" s="1008">
        <v>20</v>
      </c>
      <c r="C82" s="1008">
        <v>20</v>
      </c>
      <c r="D82" s="1009" t="s">
        <v>2016</v>
      </c>
    </row>
    <row r="83" spans="1:4" s="994" customFormat="1" ht="11.25" customHeight="1" x14ac:dyDescent="0.2">
      <c r="A83" s="1202"/>
      <c r="B83" s="1012">
        <v>20</v>
      </c>
      <c r="C83" s="1012">
        <v>20</v>
      </c>
      <c r="D83" s="1013" t="s">
        <v>11</v>
      </c>
    </row>
    <row r="84" spans="1:4" s="994" customFormat="1" ht="11.25" customHeight="1" x14ac:dyDescent="0.2">
      <c r="A84" s="1200" t="s">
        <v>3986</v>
      </c>
      <c r="B84" s="1008">
        <v>600</v>
      </c>
      <c r="C84" s="1008">
        <v>600</v>
      </c>
      <c r="D84" s="1009" t="s">
        <v>2224</v>
      </c>
    </row>
    <row r="85" spans="1:4" s="994" customFormat="1" ht="11.25" customHeight="1" x14ac:dyDescent="0.2">
      <c r="A85" s="1202"/>
      <c r="B85" s="1012">
        <v>600</v>
      </c>
      <c r="C85" s="1012">
        <v>600</v>
      </c>
      <c r="D85" s="1013" t="s">
        <v>11</v>
      </c>
    </row>
    <row r="86" spans="1:4" s="994" customFormat="1" ht="11.25" customHeight="1" x14ac:dyDescent="0.2">
      <c r="A86" s="1201" t="s">
        <v>805</v>
      </c>
      <c r="B86" s="1010">
        <v>200</v>
      </c>
      <c r="C86" s="1010">
        <v>200</v>
      </c>
      <c r="D86" s="1011" t="s">
        <v>3987</v>
      </c>
    </row>
    <row r="87" spans="1:4" s="994" customFormat="1" ht="11.25" customHeight="1" x14ac:dyDescent="0.2">
      <c r="A87" s="1201"/>
      <c r="B87" s="1010">
        <v>200</v>
      </c>
      <c r="C87" s="1010">
        <v>200</v>
      </c>
      <c r="D87" s="1011" t="s">
        <v>11</v>
      </c>
    </row>
    <row r="88" spans="1:4" s="994" customFormat="1" ht="11.25" customHeight="1" x14ac:dyDescent="0.2">
      <c r="A88" s="1200" t="s">
        <v>3988</v>
      </c>
      <c r="B88" s="1008">
        <v>108</v>
      </c>
      <c r="C88" s="1008">
        <v>108</v>
      </c>
      <c r="D88" s="1009" t="s">
        <v>2016</v>
      </c>
    </row>
    <row r="89" spans="1:4" s="994" customFormat="1" ht="11.25" customHeight="1" x14ac:dyDescent="0.2">
      <c r="A89" s="1202"/>
      <c r="B89" s="1012">
        <v>108</v>
      </c>
      <c r="C89" s="1012">
        <v>108</v>
      </c>
      <c r="D89" s="1013" t="s">
        <v>11</v>
      </c>
    </row>
    <row r="90" spans="1:4" s="994" customFormat="1" ht="21" x14ac:dyDescent="0.2">
      <c r="A90" s="1201" t="s">
        <v>3989</v>
      </c>
      <c r="B90" s="1010">
        <v>680</v>
      </c>
      <c r="C90" s="1010">
        <v>578.61300000000006</v>
      </c>
      <c r="D90" s="1011" t="s">
        <v>1913</v>
      </c>
    </row>
    <row r="91" spans="1:4" s="994" customFormat="1" ht="11.25" customHeight="1" x14ac:dyDescent="0.2">
      <c r="A91" s="1201"/>
      <c r="B91" s="1010">
        <v>1012</v>
      </c>
      <c r="C91" s="1010">
        <v>1012</v>
      </c>
      <c r="D91" s="1011" t="s">
        <v>1915</v>
      </c>
    </row>
    <row r="92" spans="1:4" s="994" customFormat="1" ht="11.25" customHeight="1" x14ac:dyDescent="0.2">
      <c r="A92" s="1201"/>
      <c r="B92" s="1010">
        <v>95.5</v>
      </c>
      <c r="C92" s="1010">
        <v>95.5</v>
      </c>
      <c r="D92" s="1011" t="s">
        <v>1911</v>
      </c>
    </row>
    <row r="93" spans="1:4" s="994" customFormat="1" ht="21" x14ac:dyDescent="0.2">
      <c r="A93" s="1201"/>
      <c r="B93" s="1010">
        <v>77.7</v>
      </c>
      <c r="C93" s="1010">
        <v>77.7</v>
      </c>
      <c r="D93" s="1011" t="s">
        <v>1910</v>
      </c>
    </row>
    <row r="94" spans="1:4" s="994" customFormat="1" ht="11.25" customHeight="1" x14ac:dyDescent="0.2">
      <c r="A94" s="1201"/>
      <c r="B94" s="1010">
        <v>2530</v>
      </c>
      <c r="C94" s="1010">
        <v>2530</v>
      </c>
      <c r="D94" s="1011" t="s">
        <v>1346</v>
      </c>
    </row>
    <row r="95" spans="1:4" s="994" customFormat="1" ht="11.25" customHeight="1" x14ac:dyDescent="0.2">
      <c r="A95" s="1201"/>
      <c r="B95" s="1010">
        <v>4395.2</v>
      </c>
      <c r="C95" s="1010">
        <v>4293.8130000000001</v>
      </c>
      <c r="D95" s="1011" t="s">
        <v>11</v>
      </c>
    </row>
    <row r="96" spans="1:4" s="994" customFormat="1" ht="11.25" customHeight="1" x14ac:dyDescent="0.2">
      <c r="A96" s="1200" t="s">
        <v>3990</v>
      </c>
      <c r="B96" s="1008">
        <v>80</v>
      </c>
      <c r="C96" s="1008">
        <v>80</v>
      </c>
      <c r="D96" s="1009" t="s">
        <v>2222</v>
      </c>
    </row>
    <row r="97" spans="1:4" s="994" customFormat="1" ht="21" x14ac:dyDescent="0.2">
      <c r="A97" s="1201"/>
      <c r="B97" s="1010">
        <v>199.5</v>
      </c>
      <c r="C97" s="1010">
        <v>199.5</v>
      </c>
      <c r="D97" s="1011" t="s">
        <v>1912</v>
      </c>
    </row>
    <row r="98" spans="1:4" s="994" customFormat="1" ht="21" x14ac:dyDescent="0.2">
      <c r="A98" s="1201"/>
      <c r="B98" s="1010">
        <v>79.900000000000006</v>
      </c>
      <c r="C98" s="1010">
        <v>79.900000000000006</v>
      </c>
      <c r="D98" s="1011" t="s">
        <v>1910</v>
      </c>
    </row>
    <row r="99" spans="1:4" s="994" customFormat="1" ht="11.25" customHeight="1" x14ac:dyDescent="0.2">
      <c r="A99" s="1202"/>
      <c r="B99" s="1012">
        <v>359.4</v>
      </c>
      <c r="C99" s="1012">
        <v>359.4</v>
      </c>
      <c r="D99" s="1013" t="s">
        <v>11</v>
      </c>
    </row>
    <row r="100" spans="1:4" s="994" customFormat="1" ht="11.25" customHeight="1" x14ac:dyDescent="0.2">
      <c r="A100" s="1201" t="s">
        <v>3991</v>
      </c>
      <c r="B100" s="1010">
        <v>78.5</v>
      </c>
      <c r="C100" s="1010">
        <v>78.5</v>
      </c>
      <c r="D100" s="1011" t="s">
        <v>2222</v>
      </c>
    </row>
    <row r="101" spans="1:4" s="994" customFormat="1" ht="11.25" customHeight="1" x14ac:dyDescent="0.2">
      <c r="A101" s="1201"/>
      <c r="B101" s="1010">
        <v>78.5</v>
      </c>
      <c r="C101" s="1010">
        <v>78.5</v>
      </c>
      <c r="D101" s="1011" t="s">
        <v>11</v>
      </c>
    </row>
    <row r="102" spans="1:4" s="994" customFormat="1" ht="21" x14ac:dyDescent="0.2">
      <c r="A102" s="1200" t="s">
        <v>3992</v>
      </c>
      <c r="B102" s="1008">
        <v>44</v>
      </c>
      <c r="C102" s="1008">
        <v>44</v>
      </c>
      <c r="D102" s="1009" t="s">
        <v>2015</v>
      </c>
    </row>
    <row r="103" spans="1:4" s="994" customFormat="1" ht="11.25" customHeight="1" x14ac:dyDescent="0.2">
      <c r="A103" s="1202"/>
      <c r="B103" s="1012">
        <v>44</v>
      </c>
      <c r="C103" s="1012">
        <v>44</v>
      </c>
      <c r="D103" s="1013" t="s">
        <v>11</v>
      </c>
    </row>
    <row r="104" spans="1:4" s="994" customFormat="1" ht="11.25" customHeight="1" x14ac:dyDescent="0.2">
      <c r="A104" s="1201" t="s">
        <v>3993</v>
      </c>
      <c r="B104" s="1010">
        <v>150</v>
      </c>
      <c r="C104" s="1010">
        <v>150</v>
      </c>
      <c r="D104" s="1011" t="s">
        <v>1881</v>
      </c>
    </row>
    <row r="105" spans="1:4" s="994" customFormat="1" ht="11.25" customHeight="1" x14ac:dyDescent="0.2">
      <c r="A105" s="1201"/>
      <c r="B105" s="1010">
        <v>150</v>
      </c>
      <c r="C105" s="1010">
        <v>150</v>
      </c>
      <c r="D105" s="1011" t="s">
        <v>11</v>
      </c>
    </row>
    <row r="106" spans="1:4" s="994" customFormat="1" ht="11.25" customHeight="1" x14ac:dyDescent="0.2">
      <c r="A106" s="1200" t="s">
        <v>1037</v>
      </c>
      <c r="B106" s="1008">
        <v>25</v>
      </c>
      <c r="C106" s="1008">
        <v>25</v>
      </c>
      <c r="D106" s="1009" t="s">
        <v>1036</v>
      </c>
    </row>
    <row r="107" spans="1:4" s="994" customFormat="1" ht="11.25" customHeight="1" x14ac:dyDescent="0.2">
      <c r="A107" s="1202"/>
      <c r="B107" s="1012">
        <v>25</v>
      </c>
      <c r="C107" s="1012">
        <v>25</v>
      </c>
      <c r="D107" s="1013" t="s">
        <v>11</v>
      </c>
    </row>
    <row r="108" spans="1:4" s="994" customFormat="1" ht="11.25" customHeight="1" x14ac:dyDescent="0.2">
      <c r="A108" s="1201" t="s">
        <v>1016</v>
      </c>
      <c r="B108" s="1010">
        <v>150</v>
      </c>
      <c r="C108" s="1010">
        <v>150</v>
      </c>
      <c r="D108" s="1011" t="s">
        <v>1015</v>
      </c>
    </row>
    <row r="109" spans="1:4" s="994" customFormat="1" ht="11.25" customHeight="1" x14ac:dyDescent="0.2">
      <c r="A109" s="1201"/>
      <c r="B109" s="1010">
        <v>150</v>
      </c>
      <c r="C109" s="1010">
        <v>150</v>
      </c>
      <c r="D109" s="1011" t="s">
        <v>11</v>
      </c>
    </row>
    <row r="110" spans="1:4" s="994" customFormat="1" ht="11.25" customHeight="1" x14ac:dyDescent="0.2">
      <c r="A110" s="1200" t="s">
        <v>3994</v>
      </c>
      <c r="B110" s="1008">
        <v>106.65</v>
      </c>
      <c r="C110" s="1008">
        <v>106.65</v>
      </c>
      <c r="D110" s="1009" t="s">
        <v>1837</v>
      </c>
    </row>
    <row r="111" spans="1:4" s="994" customFormat="1" ht="11.25" customHeight="1" x14ac:dyDescent="0.2">
      <c r="A111" s="1202"/>
      <c r="B111" s="1012">
        <v>106.65</v>
      </c>
      <c r="C111" s="1012">
        <v>106.65</v>
      </c>
      <c r="D111" s="1013" t="s">
        <v>11</v>
      </c>
    </row>
    <row r="112" spans="1:4" s="994" customFormat="1" ht="21" x14ac:dyDescent="0.2">
      <c r="A112" s="1201" t="s">
        <v>3995</v>
      </c>
      <c r="B112" s="1010">
        <v>453</v>
      </c>
      <c r="C112" s="1010">
        <v>453</v>
      </c>
      <c r="D112" s="1011" t="s">
        <v>1913</v>
      </c>
    </row>
    <row r="113" spans="1:4" s="994" customFormat="1" ht="11.25" customHeight="1" x14ac:dyDescent="0.2">
      <c r="A113" s="1201"/>
      <c r="B113" s="1010">
        <v>2063</v>
      </c>
      <c r="C113" s="1010">
        <v>2063</v>
      </c>
      <c r="D113" s="1011" t="s">
        <v>1915</v>
      </c>
    </row>
    <row r="114" spans="1:4" s="994" customFormat="1" ht="11.25" customHeight="1" x14ac:dyDescent="0.2">
      <c r="A114" s="1201"/>
      <c r="B114" s="1010">
        <v>2516</v>
      </c>
      <c r="C114" s="1010">
        <v>2516</v>
      </c>
      <c r="D114" s="1011" t="s">
        <v>11</v>
      </c>
    </row>
    <row r="115" spans="1:4" s="994" customFormat="1" ht="21" x14ac:dyDescent="0.2">
      <c r="A115" s="1200" t="s">
        <v>3996</v>
      </c>
      <c r="B115" s="1008">
        <v>9901</v>
      </c>
      <c r="C115" s="1008">
        <v>9901</v>
      </c>
      <c r="D115" s="1009" t="s">
        <v>1913</v>
      </c>
    </row>
    <row r="116" spans="1:4" s="994" customFormat="1" ht="11.25" customHeight="1" x14ac:dyDescent="0.2">
      <c r="A116" s="1201"/>
      <c r="B116" s="1010">
        <v>71806</v>
      </c>
      <c r="C116" s="1010">
        <v>71806</v>
      </c>
      <c r="D116" s="1011" t="s">
        <v>1915</v>
      </c>
    </row>
    <row r="117" spans="1:4" s="994" customFormat="1" ht="11.25" customHeight="1" x14ac:dyDescent="0.2">
      <c r="A117" s="1201"/>
      <c r="B117" s="1010">
        <v>80</v>
      </c>
      <c r="C117" s="1010">
        <v>80</v>
      </c>
      <c r="D117" s="1011" t="s">
        <v>2222</v>
      </c>
    </row>
    <row r="118" spans="1:4" s="994" customFormat="1" ht="11.25" customHeight="1" x14ac:dyDescent="0.2">
      <c r="A118" s="1201"/>
      <c r="B118" s="1010">
        <v>3830.7000000000003</v>
      </c>
      <c r="C118" s="1010">
        <v>3810.6990000000001</v>
      </c>
      <c r="D118" s="1011" t="s">
        <v>1911</v>
      </c>
    </row>
    <row r="119" spans="1:4" s="994" customFormat="1" ht="21" x14ac:dyDescent="0.2">
      <c r="A119" s="1201"/>
      <c r="B119" s="1010">
        <v>170.6</v>
      </c>
      <c r="C119" s="1010">
        <v>170.6</v>
      </c>
      <c r="D119" s="1011" t="s">
        <v>1912</v>
      </c>
    </row>
    <row r="120" spans="1:4" s="994" customFormat="1" ht="11.25" customHeight="1" x14ac:dyDescent="0.2">
      <c r="A120" s="1201"/>
      <c r="B120" s="1010">
        <v>916.28000000000009</v>
      </c>
      <c r="C120" s="1010">
        <v>874.12080000000003</v>
      </c>
      <c r="D120" s="1011" t="s">
        <v>1355</v>
      </c>
    </row>
    <row r="121" spans="1:4" s="994" customFormat="1" ht="11.25" customHeight="1" x14ac:dyDescent="0.2">
      <c r="A121" s="1201"/>
      <c r="B121" s="1010">
        <v>22542.000000000004</v>
      </c>
      <c r="C121" s="1010">
        <v>22542.000000000004</v>
      </c>
      <c r="D121" s="1011" t="s">
        <v>1346</v>
      </c>
    </row>
    <row r="122" spans="1:4" s="994" customFormat="1" ht="11.25" customHeight="1" x14ac:dyDescent="0.2">
      <c r="A122" s="1201"/>
      <c r="B122" s="1010">
        <v>16659.510000000002</v>
      </c>
      <c r="C122" s="1010">
        <v>16659.5</v>
      </c>
      <c r="D122" s="1011" t="s">
        <v>1352</v>
      </c>
    </row>
    <row r="123" spans="1:4" s="994" customFormat="1" ht="11.25" customHeight="1" x14ac:dyDescent="0.2">
      <c r="A123" s="1202"/>
      <c r="B123" s="1012">
        <v>125906.09</v>
      </c>
      <c r="C123" s="1012">
        <v>125843.9198</v>
      </c>
      <c r="D123" s="1013" t="s">
        <v>11</v>
      </c>
    </row>
    <row r="124" spans="1:4" s="994" customFormat="1" ht="11.25" customHeight="1" x14ac:dyDescent="0.2">
      <c r="A124" s="1201" t="s">
        <v>3997</v>
      </c>
      <c r="B124" s="1010">
        <v>150</v>
      </c>
      <c r="C124" s="1010">
        <v>150</v>
      </c>
      <c r="D124" s="1011" t="s">
        <v>1837</v>
      </c>
    </row>
    <row r="125" spans="1:4" s="994" customFormat="1" ht="11.25" customHeight="1" x14ac:dyDescent="0.2">
      <c r="A125" s="1201"/>
      <c r="B125" s="1010">
        <v>150</v>
      </c>
      <c r="C125" s="1010">
        <v>150</v>
      </c>
      <c r="D125" s="1011" t="s">
        <v>11</v>
      </c>
    </row>
    <row r="126" spans="1:4" s="994" customFormat="1" ht="11.25" customHeight="1" x14ac:dyDescent="0.2">
      <c r="A126" s="1200" t="s">
        <v>1038</v>
      </c>
      <c r="B126" s="1008">
        <v>55</v>
      </c>
      <c r="C126" s="1008">
        <v>55</v>
      </c>
      <c r="D126" s="1009" t="s">
        <v>1036</v>
      </c>
    </row>
    <row r="127" spans="1:4" s="994" customFormat="1" ht="11.25" customHeight="1" x14ac:dyDescent="0.2">
      <c r="A127" s="1202"/>
      <c r="B127" s="1012">
        <v>55</v>
      </c>
      <c r="C127" s="1012">
        <v>55</v>
      </c>
      <c r="D127" s="1013" t="s">
        <v>11</v>
      </c>
    </row>
    <row r="128" spans="1:4" s="994" customFormat="1" ht="11.25" customHeight="1" x14ac:dyDescent="0.2">
      <c r="A128" s="1201" t="s">
        <v>1017</v>
      </c>
      <c r="B128" s="1010">
        <v>150</v>
      </c>
      <c r="C128" s="1010">
        <v>150</v>
      </c>
      <c r="D128" s="1011" t="s">
        <v>1015</v>
      </c>
    </row>
    <row r="129" spans="1:4" s="994" customFormat="1" ht="11.25" customHeight="1" x14ac:dyDescent="0.2">
      <c r="A129" s="1201"/>
      <c r="B129" s="1010">
        <v>150</v>
      </c>
      <c r="C129" s="1010">
        <v>150</v>
      </c>
      <c r="D129" s="1011" t="s">
        <v>11</v>
      </c>
    </row>
    <row r="130" spans="1:4" s="994" customFormat="1" ht="21" x14ac:dyDescent="0.2">
      <c r="A130" s="1200" t="s">
        <v>3998</v>
      </c>
      <c r="B130" s="1008">
        <v>76.650000000000006</v>
      </c>
      <c r="C130" s="1008">
        <v>76.647999999999996</v>
      </c>
      <c r="D130" s="1009" t="s">
        <v>2015</v>
      </c>
    </row>
    <row r="131" spans="1:4" s="994" customFormat="1" ht="11.25" customHeight="1" x14ac:dyDescent="0.2">
      <c r="A131" s="1202"/>
      <c r="B131" s="1012">
        <v>76.650000000000006</v>
      </c>
      <c r="C131" s="1012">
        <v>76.647999999999996</v>
      </c>
      <c r="D131" s="1013" t="s">
        <v>11</v>
      </c>
    </row>
    <row r="132" spans="1:4" s="994" customFormat="1" ht="21" x14ac:dyDescent="0.2">
      <c r="A132" s="1201" t="s">
        <v>3999</v>
      </c>
      <c r="B132" s="1010">
        <v>222</v>
      </c>
      <c r="C132" s="1010">
        <v>222</v>
      </c>
      <c r="D132" s="1011" t="s">
        <v>1913</v>
      </c>
    </row>
    <row r="133" spans="1:4" s="994" customFormat="1" ht="11.25" customHeight="1" x14ac:dyDescent="0.2">
      <c r="A133" s="1201"/>
      <c r="B133" s="1010">
        <v>2645</v>
      </c>
      <c r="C133" s="1010">
        <v>2645</v>
      </c>
      <c r="D133" s="1011" t="s">
        <v>1915</v>
      </c>
    </row>
    <row r="134" spans="1:4" s="994" customFormat="1" ht="11.25" customHeight="1" x14ac:dyDescent="0.2">
      <c r="A134" s="1201"/>
      <c r="B134" s="1010">
        <v>483.2</v>
      </c>
      <c r="C134" s="1010">
        <v>483.2</v>
      </c>
      <c r="D134" s="1011" t="s">
        <v>1911</v>
      </c>
    </row>
    <row r="135" spans="1:4" s="994" customFormat="1" ht="11.25" customHeight="1" x14ac:dyDescent="0.2">
      <c r="A135" s="1201"/>
      <c r="B135" s="1010">
        <v>3350.2</v>
      </c>
      <c r="C135" s="1010">
        <v>3350.2</v>
      </c>
      <c r="D135" s="1011" t="s">
        <v>11</v>
      </c>
    </row>
    <row r="136" spans="1:4" s="994" customFormat="1" ht="21" x14ac:dyDescent="0.2">
      <c r="A136" s="1200" t="s">
        <v>4000</v>
      </c>
      <c r="B136" s="1008">
        <v>205</v>
      </c>
      <c r="C136" s="1008">
        <v>205</v>
      </c>
      <c r="D136" s="1009" t="s">
        <v>1913</v>
      </c>
    </row>
    <row r="137" spans="1:4" s="994" customFormat="1" ht="11.25" customHeight="1" x14ac:dyDescent="0.2">
      <c r="A137" s="1201"/>
      <c r="B137" s="1010">
        <v>1074</v>
      </c>
      <c r="C137" s="1010">
        <v>1074</v>
      </c>
      <c r="D137" s="1011" t="s">
        <v>1915</v>
      </c>
    </row>
    <row r="138" spans="1:4" s="994" customFormat="1" ht="11.25" customHeight="1" x14ac:dyDescent="0.2">
      <c r="A138" s="1201"/>
      <c r="B138" s="1010">
        <v>391.00000000000006</v>
      </c>
      <c r="C138" s="1010">
        <v>391.00000000000006</v>
      </c>
      <c r="D138" s="1011" t="s">
        <v>1346</v>
      </c>
    </row>
    <row r="139" spans="1:4" s="994" customFormat="1" ht="11.25" customHeight="1" x14ac:dyDescent="0.2">
      <c r="A139" s="1202"/>
      <c r="B139" s="1012">
        <v>1670</v>
      </c>
      <c r="C139" s="1012">
        <v>1670</v>
      </c>
      <c r="D139" s="1013" t="s">
        <v>11</v>
      </c>
    </row>
    <row r="140" spans="1:4" s="994" customFormat="1" ht="11.25" customHeight="1" x14ac:dyDescent="0.2">
      <c r="A140" s="1201" t="s">
        <v>4001</v>
      </c>
      <c r="B140" s="1010">
        <v>80</v>
      </c>
      <c r="C140" s="1010">
        <v>80</v>
      </c>
      <c r="D140" s="1011" t="s">
        <v>2222</v>
      </c>
    </row>
    <row r="141" spans="1:4" s="994" customFormat="1" ht="21" x14ac:dyDescent="0.2">
      <c r="A141" s="1201"/>
      <c r="B141" s="1010">
        <v>80</v>
      </c>
      <c r="C141" s="1010">
        <v>80</v>
      </c>
      <c r="D141" s="1011" t="s">
        <v>1910</v>
      </c>
    </row>
    <row r="142" spans="1:4" s="994" customFormat="1" ht="11.25" customHeight="1" x14ac:dyDescent="0.2">
      <c r="A142" s="1201"/>
      <c r="B142" s="1010">
        <v>160</v>
      </c>
      <c r="C142" s="1010">
        <v>160</v>
      </c>
      <c r="D142" s="1011" t="s">
        <v>11</v>
      </c>
    </row>
    <row r="143" spans="1:4" s="994" customFormat="1" ht="11.25" customHeight="1" x14ac:dyDescent="0.2">
      <c r="A143" s="1200" t="s">
        <v>645</v>
      </c>
      <c r="B143" s="1008">
        <v>45</v>
      </c>
      <c r="C143" s="1008">
        <v>43.1676</v>
      </c>
      <c r="D143" s="1009" t="s">
        <v>644</v>
      </c>
    </row>
    <row r="144" spans="1:4" s="994" customFormat="1" ht="11.25" customHeight="1" x14ac:dyDescent="0.2">
      <c r="A144" s="1202"/>
      <c r="B144" s="1012">
        <v>45</v>
      </c>
      <c r="C144" s="1012">
        <v>43.1676</v>
      </c>
      <c r="D144" s="1013" t="s">
        <v>11</v>
      </c>
    </row>
    <row r="145" spans="1:4" s="994" customFormat="1" ht="11.25" customHeight="1" x14ac:dyDescent="0.2">
      <c r="A145" s="1201" t="s">
        <v>4002</v>
      </c>
      <c r="B145" s="1010">
        <v>80</v>
      </c>
      <c r="C145" s="1010">
        <v>80</v>
      </c>
      <c r="D145" s="1011" t="s">
        <v>1723</v>
      </c>
    </row>
    <row r="146" spans="1:4" s="994" customFormat="1" ht="11.25" customHeight="1" x14ac:dyDescent="0.2">
      <c r="A146" s="1201"/>
      <c r="B146" s="1010">
        <v>80</v>
      </c>
      <c r="C146" s="1010">
        <v>80</v>
      </c>
      <c r="D146" s="1011" t="s">
        <v>11</v>
      </c>
    </row>
    <row r="147" spans="1:4" s="994" customFormat="1" ht="11.25" customHeight="1" x14ac:dyDescent="0.2">
      <c r="A147" s="1200" t="s">
        <v>1030</v>
      </c>
      <c r="B147" s="1008">
        <v>80</v>
      </c>
      <c r="C147" s="1008">
        <v>80</v>
      </c>
      <c r="D147" s="1009" t="s">
        <v>1029</v>
      </c>
    </row>
    <row r="148" spans="1:4" s="994" customFormat="1" ht="11.25" customHeight="1" x14ac:dyDescent="0.2">
      <c r="A148" s="1202"/>
      <c r="B148" s="1012">
        <v>80</v>
      </c>
      <c r="C148" s="1012">
        <v>80</v>
      </c>
      <c r="D148" s="1013" t="s">
        <v>11</v>
      </c>
    </row>
    <row r="149" spans="1:4" s="994" customFormat="1" ht="11.25" customHeight="1" x14ac:dyDescent="0.2">
      <c r="A149" s="1201" t="s">
        <v>4003</v>
      </c>
      <c r="B149" s="1010">
        <v>120</v>
      </c>
      <c r="C149" s="1010">
        <v>120</v>
      </c>
      <c r="D149" s="1011" t="s">
        <v>2016</v>
      </c>
    </row>
    <row r="150" spans="1:4" s="994" customFormat="1" ht="11.25" customHeight="1" x14ac:dyDescent="0.2">
      <c r="A150" s="1201"/>
      <c r="B150" s="1010">
        <v>120</v>
      </c>
      <c r="C150" s="1010">
        <v>120</v>
      </c>
      <c r="D150" s="1011" t="s">
        <v>11</v>
      </c>
    </row>
    <row r="151" spans="1:4" s="994" customFormat="1" ht="11.25" customHeight="1" x14ac:dyDescent="0.2">
      <c r="A151" s="1200" t="s">
        <v>4004</v>
      </c>
      <c r="B151" s="1008">
        <v>50</v>
      </c>
      <c r="C151" s="1008">
        <v>50</v>
      </c>
      <c r="D151" s="1009" t="s">
        <v>2016</v>
      </c>
    </row>
    <row r="152" spans="1:4" s="994" customFormat="1" ht="11.25" customHeight="1" x14ac:dyDescent="0.2">
      <c r="A152" s="1202"/>
      <c r="B152" s="1012">
        <v>50</v>
      </c>
      <c r="C152" s="1012">
        <v>50</v>
      </c>
      <c r="D152" s="1013" t="s">
        <v>11</v>
      </c>
    </row>
    <row r="153" spans="1:4" s="994" customFormat="1" ht="11.25" customHeight="1" x14ac:dyDescent="0.2">
      <c r="A153" s="1201" t="s">
        <v>4005</v>
      </c>
      <c r="B153" s="1010">
        <v>69.3</v>
      </c>
      <c r="C153" s="1010">
        <v>69.3</v>
      </c>
      <c r="D153" s="1011" t="s">
        <v>2016</v>
      </c>
    </row>
    <row r="154" spans="1:4" s="994" customFormat="1" ht="11.25" customHeight="1" x14ac:dyDescent="0.2">
      <c r="A154" s="1201"/>
      <c r="B154" s="1010">
        <v>69.3</v>
      </c>
      <c r="C154" s="1010">
        <v>69.3</v>
      </c>
      <c r="D154" s="1011" t="s">
        <v>11</v>
      </c>
    </row>
    <row r="155" spans="1:4" s="994" customFormat="1" ht="11.25" customHeight="1" x14ac:dyDescent="0.2">
      <c r="A155" s="1200" t="s">
        <v>4006</v>
      </c>
      <c r="B155" s="1008">
        <v>95</v>
      </c>
      <c r="C155" s="1008">
        <v>95</v>
      </c>
      <c r="D155" s="1009" t="s">
        <v>2016</v>
      </c>
    </row>
    <row r="156" spans="1:4" s="994" customFormat="1" ht="11.25" customHeight="1" x14ac:dyDescent="0.2">
      <c r="A156" s="1202"/>
      <c r="B156" s="1012">
        <v>95</v>
      </c>
      <c r="C156" s="1012">
        <v>95</v>
      </c>
      <c r="D156" s="1013" t="s">
        <v>11</v>
      </c>
    </row>
    <row r="157" spans="1:4" s="994" customFormat="1" ht="11.25" customHeight="1" x14ac:dyDescent="0.2">
      <c r="A157" s="1201" t="s">
        <v>4007</v>
      </c>
      <c r="B157" s="1010">
        <v>98.509999999999991</v>
      </c>
      <c r="C157" s="1010">
        <v>98.5</v>
      </c>
      <c r="D157" s="1011" t="s">
        <v>2016</v>
      </c>
    </row>
    <row r="158" spans="1:4" s="994" customFormat="1" ht="11.25" customHeight="1" x14ac:dyDescent="0.2">
      <c r="A158" s="1201"/>
      <c r="B158" s="1010">
        <v>98.509999999999991</v>
      </c>
      <c r="C158" s="1010">
        <v>98.5</v>
      </c>
      <c r="D158" s="1011" t="s">
        <v>11</v>
      </c>
    </row>
    <row r="159" spans="1:4" s="994" customFormat="1" ht="11.25" customHeight="1" x14ac:dyDescent="0.2">
      <c r="A159" s="1200" t="s">
        <v>4008</v>
      </c>
      <c r="B159" s="1008">
        <v>102</v>
      </c>
      <c r="C159" s="1008">
        <v>102</v>
      </c>
      <c r="D159" s="1009" t="s">
        <v>2016</v>
      </c>
    </row>
    <row r="160" spans="1:4" s="994" customFormat="1" ht="11.25" customHeight="1" x14ac:dyDescent="0.2">
      <c r="A160" s="1202"/>
      <c r="B160" s="1012">
        <v>102</v>
      </c>
      <c r="C160" s="1012">
        <v>102</v>
      </c>
      <c r="D160" s="1013" t="s">
        <v>11</v>
      </c>
    </row>
    <row r="161" spans="1:4" s="994" customFormat="1" ht="11.25" customHeight="1" x14ac:dyDescent="0.2">
      <c r="A161" s="1201" t="s">
        <v>4009</v>
      </c>
      <c r="B161" s="1010">
        <v>103.4</v>
      </c>
      <c r="C161" s="1010">
        <v>103.4</v>
      </c>
      <c r="D161" s="1011" t="s">
        <v>2016</v>
      </c>
    </row>
    <row r="162" spans="1:4" s="994" customFormat="1" ht="11.25" customHeight="1" x14ac:dyDescent="0.2">
      <c r="A162" s="1201"/>
      <c r="B162" s="1010">
        <v>103.4</v>
      </c>
      <c r="C162" s="1010">
        <v>103.4</v>
      </c>
      <c r="D162" s="1011" t="s">
        <v>11</v>
      </c>
    </row>
    <row r="163" spans="1:4" s="994" customFormat="1" ht="11.25" customHeight="1" x14ac:dyDescent="0.2">
      <c r="A163" s="1200" t="s">
        <v>4010</v>
      </c>
      <c r="B163" s="1008">
        <v>110</v>
      </c>
      <c r="C163" s="1008">
        <v>110</v>
      </c>
      <c r="D163" s="1009" t="s">
        <v>2016</v>
      </c>
    </row>
    <row r="164" spans="1:4" s="994" customFormat="1" ht="11.25" customHeight="1" x14ac:dyDescent="0.2">
      <c r="A164" s="1202"/>
      <c r="B164" s="1012">
        <v>110</v>
      </c>
      <c r="C164" s="1012">
        <v>110</v>
      </c>
      <c r="D164" s="1013" t="s">
        <v>11</v>
      </c>
    </row>
    <row r="165" spans="1:4" s="994" customFormat="1" ht="11.25" customHeight="1" x14ac:dyDescent="0.2">
      <c r="A165" s="1200" t="s">
        <v>4011</v>
      </c>
      <c r="B165" s="1008">
        <v>48</v>
      </c>
      <c r="C165" s="1008">
        <v>48</v>
      </c>
      <c r="D165" s="1009" t="s">
        <v>2016</v>
      </c>
    </row>
    <row r="166" spans="1:4" s="994" customFormat="1" ht="11.25" customHeight="1" x14ac:dyDescent="0.2">
      <c r="A166" s="1202"/>
      <c r="B166" s="1012">
        <v>48</v>
      </c>
      <c r="C166" s="1012">
        <v>48</v>
      </c>
      <c r="D166" s="1013" t="s">
        <v>11</v>
      </c>
    </row>
    <row r="167" spans="1:4" s="994" customFormat="1" ht="11.25" customHeight="1" x14ac:dyDescent="0.2">
      <c r="A167" s="1200" t="s">
        <v>4012</v>
      </c>
      <c r="B167" s="1008">
        <v>62.2</v>
      </c>
      <c r="C167" s="1008">
        <v>62.2</v>
      </c>
      <c r="D167" s="1009" t="s">
        <v>2016</v>
      </c>
    </row>
    <row r="168" spans="1:4" s="994" customFormat="1" ht="11.25" customHeight="1" x14ac:dyDescent="0.2">
      <c r="A168" s="1202"/>
      <c r="B168" s="1012">
        <v>62.2</v>
      </c>
      <c r="C168" s="1012">
        <v>62.2</v>
      </c>
      <c r="D168" s="1013" t="s">
        <v>11</v>
      </c>
    </row>
    <row r="169" spans="1:4" s="994" customFormat="1" ht="11.25" customHeight="1" x14ac:dyDescent="0.2">
      <c r="A169" s="1201" t="s">
        <v>4013</v>
      </c>
      <c r="B169" s="1010">
        <v>70</v>
      </c>
      <c r="C169" s="1010">
        <v>70</v>
      </c>
      <c r="D169" s="1011" t="s">
        <v>2016</v>
      </c>
    </row>
    <row r="170" spans="1:4" s="994" customFormat="1" ht="11.25" customHeight="1" x14ac:dyDescent="0.2">
      <c r="A170" s="1201"/>
      <c r="B170" s="1010">
        <v>70</v>
      </c>
      <c r="C170" s="1010">
        <v>70</v>
      </c>
      <c r="D170" s="1011" t="s">
        <v>11</v>
      </c>
    </row>
    <row r="171" spans="1:4" s="994" customFormat="1" ht="21" x14ac:dyDescent="0.2">
      <c r="A171" s="1200" t="s">
        <v>4014</v>
      </c>
      <c r="B171" s="1008">
        <v>30</v>
      </c>
      <c r="C171" s="1008">
        <v>30</v>
      </c>
      <c r="D171" s="1009" t="s">
        <v>2015</v>
      </c>
    </row>
    <row r="172" spans="1:4" s="994" customFormat="1" ht="21" x14ac:dyDescent="0.2">
      <c r="A172" s="1201"/>
      <c r="B172" s="1010">
        <v>605</v>
      </c>
      <c r="C172" s="1010">
        <v>605</v>
      </c>
      <c r="D172" s="1011" t="s">
        <v>1913</v>
      </c>
    </row>
    <row r="173" spans="1:4" s="994" customFormat="1" ht="11.25" customHeight="1" x14ac:dyDescent="0.2">
      <c r="A173" s="1201"/>
      <c r="B173" s="1010">
        <v>3211</v>
      </c>
      <c r="C173" s="1010">
        <v>3211</v>
      </c>
      <c r="D173" s="1011" t="s">
        <v>1915</v>
      </c>
    </row>
    <row r="174" spans="1:4" s="994" customFormat="1" ht="11.25" customHeight="1" x14ac:dyDescent="0.2">
      <c r="A174" s="1201"/>
      <c r="B174" s="1010">
        <v>80</v>
      </c>
      <c r="C174" s="1010">
        <v>80</v>
      </c>
      <c r="D174" s="1011" t="s">
        <v>2222</v>
      </c>
    </row>
    <row r="175" spans="1:4" s="994" customFormat="1" ht="21" x14ac:dyDescent="0.2">
      <c r="A175" s="1201"/>
      <c r="B175" s="1010">
        <v>200</v>
      </c>
      <c r="C175" s="1010">
        <v>200</v>
      </c>
      <c r="D175" s="1011" t="s">
        <v>1910</v>
      </c>
    </row>
    <row r="176" spans="1:4" s="994" customFormat="1" ht="11.25" customHeight="1" x14ac:dyDescent="0.2">
      <c r="A176" s="1201"/>
      <c r="B176" s="1010">
        <v>1149</v>
      </c>
      <c r="C176" s="1010">
        <v>1149</v>
      </c>
      <c r="D176" s="1011" t="s">
        <v>1346</v>
      </c>
    </row>
    <row r="177" spans="1:4" s="994" customFormat="1" ht="11.25" customHeight="1" x14ac:dyDescent="0.2">
      <c r="A177" s="1202"/>
      <c r="B177" s="1012">
        <v>5275</v>
      </c>
      <c r="C177" s="1012">
        <v>5275</v>
      </c>
      <c r="D177" s="1013" t="s">
        <v>11</v>
      </c>
    </row>
    <row r="178" spans="1:4" s="994" customFormat="1" ht="11.25" customHeight="1" x14ac:dyDescent="0.2">
      <c r="A178" s="1201" t="s">
        <v>4015</v>
      </c>
      <c r="B178" s="1010">
        <v>90.13</v>
      </c>
      <c r="C178" s="1010">
        <v>90.120999999999995</v>
      </c>
      <c r="D178" s="1011" t="s">
        <v>1837</v>
      </c>
    </row>
    <row r="179" spans="1:4" s="994" customFormat="1" ht="11.25" customHeight="1" x14ac:dyDescent="0.2">
      <c r="A179" s="1201"/>
      <c r="B179" s="1010">
        <v>90.13</v>
      </c>
      <c r="C179" s="1010">
        <v>90.120999999999995</v>
      </c>
      <c r="D179" s="1011" t="s">
        <v>11</v>
      </c>
    </row>
    <row r="180" spans="1:4" s="994" customFormat="1" ht="11.25" customHeight="1" x14ac:dyDescent="0.2">
      <c r="A180" s="1200" t="s">
        <v>4016</v>
      </c>
      <c r="B180" s="1008">
        <v>186.39999999999998</v>
      </c>
      <c r="C180" s="1008">
        <v>182.02699999999999</v>
      </c>
      <c r="D180" s="1009" t="s">
        <v>1837</v>
      </c>
    </row>
    <row r="181" spans="1:4" s="994" customFormat="1" ht="11.25" customHeight="1" x14ac:dyDescent="0.2">
      <c r="A181" s="1202"/>
      <c r="B181" s="1012">
        <v>186.39999999999998</v>
      </c>
      <c r="C181" s="1012">
        <v>182.02699999999999</v>
      </c>
      <c r="D181" s="1013" t="s">
        <v>11</v>
      </c>
    </row>
    <row r="182" spans="1:4" s="994" customFormat="1" ht="21" x14ac:dyDescent="0.2">
      <c r="A182" s="1201" t="s">
        <v>4017</v>
      </c>
      <c r="B182" s="1010">
        <v>150</v>
      </c>
      <c r="C182" s="1010">
        <v>150</v>
      </c>
      <c r="D182" s="1011" t="s">
        <v>2015</v>
      </c>
    </row>
    <row r="183" spans="1:4" s="994" customFormat="1" ht="11.25" customHeight="1" x14ac:dyDescent="0.2">
      <c r="A183" s="1201"/>
      <c r="B183" s="1010">
        <v>150</v>
      </c>
      <c r="C183" s="1010">
        <v>150</v>
      </c>
      <c r="D183" s="1011" t="s">
        <v>11</v>
      </c>
    </row>
    <row r="184" spans="1:4" s="994" customFormat="1" ht="11.25" customHeight="1" x14ac:dyDescent="0.2">
      <c r="A184" s="1200" t="s">
        <v>4018</v>
      </c>
      <c r="B184" s="1008">
        <v>11093.38</v>
      </c>
      <c r="C184" s="1008">
        <v>11093.375999999998</v>
      </c>
      <c r="D184" s="1009" t="s">
        <v>3964</v>
      </c>
    </row>
    <row r="185" spans="1:4" s="994" customFormat="1" ht="11.25" customHeight="1" x14ac:dyDescent="0.2">
      <c r="A185" s="1202"/>
      <c r="B185" s="1012">
        <v>11093.38</v>
      </c>
      <c r="C185" s="1012">
        <v>11093.375999999998</v>
      </c>
      <c r="D185" s="1013" t="s">
        <v>11</v>
      </c>
    </row>
    <row r="186" spans="1:4" s="994" customFormat="1" ht="11.25" customHeight="1" x14ac:dyDescent="0.2">
      <c r="A186" s="1201" t="s">
        <v>4019</v>
      </c>
      <c r="B186" s="1010">
        <v>787.8</v>
      </c>
      <c r="C186" s="1010">
        <v>787.8</v>
      </c>
      <c r="D186" s="1011" t="s">
        <v>1915</v>
      </c>
    </row>
    <row r="187" spans="1:4" s="994" customFormat="1" ht="11.25" customHeight="1" x14ac:dyDescent="0.2">
      <c r="A187" s="1201"/>
      <c r="B187" s="1010">
        <v>787.8</v>
      </c>
      <c r="C187" s="1010">
        <v>787.8</v>
      </c>
      <c r="D187" s="1011" t="s">
        <v>11</v>
      </c>
    </row>
    <row r="188" spans="1:4" s="994" customFormat="1" ht="21" x14ac:dyDescent="0.2">
      <c r="A188" s="1200" t="s">
        <v>4020</v>
      </c>
      <c r="B188" s="1008">
        <v>200</v>
      </c>
      <c r="C188" s="1008">
        <v>200</v>
      </c>
      <c r="D188" s="1009" t="s">
        <v>1912</v>
      </c>
    </row>
    <row r="189" spans="1:4" s="994" customFormat="1" ht="11.25" customHeight="1" x14ac:dyDescent="0.2">
      <c r="A189" s="1202"/>
      <c r="B189" s="1012">
        <v>200</v>
      </c>
      <c r="C189" s="1012">
        <v>200</v>
      </c>
      <c r="D189" s="1013" t="s">
        <v>11</v>
      </c>
    </row>
    <row r="190" spans="1:4" s="994" customFormat="1" ht="21" x14ac:dyDescent="0.2">
      <c r="A190" s="1201" t="s">
        <v>866</v>
      </c>
      <c r="B190" s="1010">
        <v>55</v>
      </c>
      <c r="C190" s="1010">
        <v>55</v>
      </c>
      <c r="D190" s="1011" t="s">
        <v>2015</v>
      </c>
    </row>
    <row r="191" spans="1:4" s="994" customFormat="1" ht="11.25" customHeight="1" x14ac:dyDescent="0.2">
      <c r="A191" s="1201"/>
      <c r="B191" s="1010">
        <v>145</v>
      </c>
      <c r="C191" s="1010">
        <v>145</v>
      </c>
      <c r="D191" s="1011" t="s">
        <v>863</v>
      </c>
    </row>
    <row r="192" spans="1:4" s="994" customFormat="1" ht="11.25" customHeight="1" x14ac:dyDescent="0.2">
      <c r="A192" s="1201"/>
      <c r="B192" s="1010">
        <v>200</v>
      </c>
      <c r="C192" s="1010">
        <v>200</v>
      </c>
      <c r="D192" s="1011" t="s">
        <v>11</v>
      </c>
    </row>
    <row r="193" spans="1:4" s="994" customFormat="1" ht="11.25" customHeight="1" x14ac:dyDescent="0.2">
      <c r="A193" s="1200" t="s">
        <v>1003</v>
      </c>
      <c r="B193" s="1008">
        <v>100</v>
      </c>
      <c r="C193" s="1008">
        <v>100</v>
      </c>
      <c r="D193" s="1009" t="s">
        <v>4021</v>
      </c>
    </row>
    <row r="194" spans="1:4" s="994" customFormat="1" ht="11.25" customHeight="1" x14ac:dyDescent="0.2">
      <c r="A194" s="1202"/>
      <c r="B194" s="1012">
        <v>100</v>
      </c>
      <c r="C194" s="1012">
        <v>100</v>
      </c>
      <c r="D194" s="1013" t="s">
        <v>11</v>
      </c>
    </row>
    <row r="195" spans="1:4" s="994" customFormat="1" ht="11.25" customHeight="1" x14ac:dyDescent="0.2">
      <c r="A195" s="1201" t="s">
        <v>646</v>
      </c>
      <c r="B195" s="1010">
        <v>120</v>
      </c>
      <c r="C195" s="1010">
        <v>120</v>
      </c>
      <c r="D195" s="1011" t="s">
        <v>2016</v>
      </c>
    </row>
    <row r="196" spans="1:4" s="994" customFormat="1" ht="11.25" customHeight="1" x14ac:dyDescent="0.2">
      <c r="A196" s="1201"/>
      <c r="B196" s="1010">
        <v>30</v>
      </c>
      <c r="C196" s="1010">
        <v>30</v>
      </c>
      <c r="D196" s="1011" t="s">
        <v>644</v>
      </c>
    </row>
    <row r="197" spans="1:4" s="994" customFormat="1" ht="11.25" customHeight="1" x14ac:dyDescent="0.2">
      <c r="A197" s="1201"/>
      <c r="B197" s="1010">
        <v>150</v>
      </c>
      <c r="C197" s="1010">
        <v>150</v>
      </c>
      <c r="D197" s="1011" t="s">
        <v>11</v>
      </c>
    </row>
    <row r="198" spans="1:4" s="994" customFormat="1" ht="11.25" customHeight="1" x14ac:dyDescent="0.2">
      <c r="A198" s="1200" t="s">
        <v>867</v>
      </c>
      <c r="B198" s="1008">
        <v>200</v>
      </c>
      <c r="C198" s="1008">
        <v>200</v>
      </c>
      <c r="D198" s="1009" t="s">
        <v>863</v>
      </c>
    </row>
    <row r="199" spans="1:4" s="994" customFormat="1" ht="11.25" customHeight="1" x14ac:dyDescent="0.2">
      <c r="A199" s="1202"/>
      <c r="B199" s="1012">
        <v>200</v>
      </c>
      <c r="C199" s="1012">
        <v>200</v>
      </c>
      <c r="D199" s="1013" t="s">
        <v>11</v>
      </c>
    </row>
    <row r="200" spans="1:4" s="994" customFormat="1" ht="11.25" customHeight="1" x14ac:dyDescent="0.2">
      <c r="A200" s="1201" t="s">
        <v>4022</v>
      </c>
      <c r="B200" s="1010">
        <v>700</v>
      </c>
      <c r="C200" s="1010">
        <v>700</v>
      </c>
      <c r="D200" s="1011" t="s">
        <v>2017</v>
      </c>
    </row>
    <row r="201" spans="1:4" s="994" customFormat="1" ht="11.25" customHeight="1" x14ac:dyDescent="0.2">
      <c r="A201" s="1201"/>
      <c r="B201" s="1010">
        <v>700</v>
      </c>
      <c r="C201" s="1010">
        <v>700</v>
      </c>
      <c r="D201" s="1011" t="s">
        <v>11</v>
      </c>
    </row>
    <row r="202" spans="1:4" s="994" customFormat="1" ht="21" x14ac:dyDescent="0.2">
      <c r="A202" s="1200" t="s">
        <v>4023</v>
      </c>
      <c r="B202" s="1008">
        <v>389</v>
      </c>
      <c r="C202" s="1008">
        <v>389</v>
      </c>
      <c r="D202" s="1009" t="s">
        <v>2015</v>
      </c>
    </row>
    <row r="203" spans="1:4" s="994" customFormat="1" ht="11.25" customHeight="1" x14ac:dyDescent="0.2">
      <c r="A203" s="1202"/>
      <c r="B203" s="1012">
        <v>389</v>
      </c>
      <c r="C203" s="1012">
        <v>389</v>
      </c>
      <c r="D203" s="1013" t="s">
        <v>11</v>
      </c>
    </row>
    <row r="204" spans="1:4" s="994" customFormat="1" ht="11.25" customHeight="1" x14ac:dyDescent="0.2">
      <c r="A204" s="1201" t="s">
        <v>4024</v>
      </c>
      <c r="B204" s="1010">
        <v>700</v>
      </c>
      <c r="C204" s="1010">
        <v>700</v>
      </c>
      <c r="D204" s="1011" t="s">
        <v>2017</v>
      </c>
    </row>
    <row r="205" spans="1:4" s="994" customFormat="1" ht="11.25" customHeight="1" x14ac:dyDescent="0.2">
      <c r="A205" s="1201"/>
      <c r="B205" s="1010">
        <v>700</v>
      </c>
      <c r="C205" s="1010">
        <v>700</v>
      </c>
      <c r="D205" s="1011" t="s">
        <v>11</v>
      </c>
    </row>
    <row r="206" spans="1:4" s="994" customFormat="1" ht="11.25" customHeight="1" x14ac:dyDescent="0.2">
      <c r="A206" s="1200" t="s">
        <v>4025</v>
      </c>
      <c r="B206" s="1008">
        <v>180</v>
      </c>
      <c r="C206" s="1008">
        <v>180</v>
      </c>
      <c r="D206" s="1009" t="s">
        <v>1726</v>
      </c>
    </row>
    <row r="207" spans="1:4" s="994" customFormat="1" ht="11.25" customHeight="1" x14ac:dyDescent="0.2">
      <c r="A207" s="1202"/>
      <c r="B207" s="1012">
        <v>180</v>
      </c>
      <c r="C207" s="1012">
        <v>180</v>
      </c>
      <c r="D207" s="1013" t="s">
        <v>11</v>
      </c>
    </row>
    <row r="208" spans="1:4" s="994" customFormat="1" ht="11.25" customHeight="1" x14ac:dyDescent="0.2">
      <c r="A208" s="1201" t="s">
        <v>4026</v>
      </c>
      <c r="B208" s="1010">
        <v>882.19</v>
      </c>
      <c r="C208" s="1010">
        <v>882.19299999999998</v>
      </c>
      <c r="D208" s="1011" t="s">
        <v>3964</v>
      </c>
    </row>
    <row r="209" spans="1:4" s="994" customFormat="1" ht="21" x14ac:dyDescent="0.2">
      <c r="A209" s="1201"/>
      <c r="B209" s="1010">
        <v>70</v>
      </c>
      <c r="C209" s="1010">
        <v>70</v>
      </c>
      <c r="D209" s="1011" t="s">
        <v>2013</v>
      </c>
    </row>
    <row r="210" spans="1:4" s="994" customFormat="1" ht="11.25" customHeight="1" x14ac:dyDescent="0.2">
      <c r="A210" s="1201"/>
      <c r="B210" s="1010">
        <v>952.19</v>
      </c>
      <c r="C210" s="1010">
        <v>952.19299999999998</v>
      </c>
      <c r="D210" s="1011" t="s">
        <v>11</v>
      </c>
    </row>
    <row r="211" spans="1:4" s="994" customFormat="1" ht="11.25" customHeight="1" x14ac:dyDescent="0.2">
      <c r="A211" s="1200" t="s">
        <v>647</v>
      </c>
      <c r="B211" s="1008">
        <v>150</v>
      </c>
      <c r="C211" s="1008">
        <v>150</v>
      </c>
      <c r="D211" s="1009" t="s">
        <v>644</v>
      </c>
    </row>
    <row r="212" spans="1:4" s="994" customFormat="1" ht="11.25" customHeight="1" x14ac:dyDescent="0.2">
      <c r="A212" s="1202"/>
      <c r="B212" s="1012">
        <v>150</v>
      </c>
      <c r="C212" s="1012">
        <v>150</v>
      </c>
      <c r="D212" s="1013" t="s">
        <v>11</v>
      </c>
    </row>
    <row r="213" spans="1:4" s="994" customFormat="1" ht="11.25" customHeight="1" x14ac:dyDescent="0.2">
      <c r="A213" s="1201" t="s">
        <v>4027</v>
      </c>
      <c r="B213" s="1010">
        <v>5753.3</v>
      </c>
      <c r="C213" s="1010">
        <v>2385.2626600000003</v>
      </c>
      <c r="D213" s="1011" t="s">
        <v>1728</v>
      </c>
    </row>
    <row r="214" spans="1:4" s="994" customFormat="1" ht="11.25" customHeight="1" x14ac:dyDescent="0.2">
      <c r="A214" s="1201"/>
      <c r="B214" s="1010">
        <v>5753.3</v>
      </c>
      <c r="C214" s="1010">
        <v>2385.2626600000003</v>
      </c>
      <c r="D214" s="1011" t="s">
        <v>11</v>
      </c>
    </row>
    <row r="215" spans="1:4" s="994" customFormat="1" ht="11.25" customHeight="1" x14ac:dyDescent="0.2">
      <c r="A215" s="1200" t="s">
        <v>633</v>
      </c>
      <c r="B215" s="1008">
        <v>300</v>
      </c>
      <c r="C215" s="1008">
        <v>300</v>
      </c>
      <c r="D215" s="1009" t="s">
        <v>632</v>
      </c>
    </row>
    <row r="216" spans="1:4" s="994" customFormat="1" ht="11.25" customHeight="1" x14ac:dyDescent="0.2">
      <c r="A216" s="1202"/>
      <c r="B216" s="1012">
        <v>300</v>
      </c>
      <c r="C216" s="1012">
        <v>300</v>
      </c>
      <c r="D216" s="1013" t="s">
        <v>11</v>
      </c>
    </row>
    <row r="217" spans="1:4" s="994" customFormat="1" ht="11.25" customHeight="1" x14ac:dyDescent="0.2">
      <c r="A217" s="1201" t="s">
        <v>868</v>
      </c>
      <c r="B217" s="1010">
        <v>87</v>
      </c>
      <c r="C217" s="1010">
        <v>87</v>
      </c>
      <c r="D217" s="1011" t="s">
        <v>863</v>
      </c>
    </row>
    <row r="218" spans="1:4" s="994" customFormat="1" ht="11.25" customHeight="1" x14ac:dyDescent="0.2">
      <c r="A218" s="1201"/>
      <c r="B218" s="1010">
        <v>87</v>
      </c>
      <c r="C218" s="1010">
        <v>87</v>
      </c>
      <c r="D218" s="1011" t="s">
        <v>11</v>
      </c>
    </row>
    <row r="219" spans="1:4" s="994" customFormat="1" ht="21" x14ac:dyDescent="0.2">
      <c r="A219" s="1200" t="s">
        <v>4028</v>
      </c>
      <c r="B219" s="1008">
        <v>837</v>
      </c>
      <c r="C219" s="1008">
        <v>837</v>
      </c>
      <c r="D219" s="1009" t="s">
        <v>1913</v>
      </c>
    </row>
    <row r="220" spans="1:4" s="994" customFormat="1" ht="11.25" customHeight="1" x14ac:dyDescent="0.2">
      <c r="A220" s="1201"/>
      <c r="B220" s="1010">
        <v>6369</v>
      </c>
      <c r="C220" s="1010">
        <v>6369</v>
      </c>
      <c r="D220" s="1011" t="s">
        <v>1915</v>
      </c>
    </row>
    <row r="221" spans="1:4" s="994" customFormat="1" ht="11.25" customHeight="1" x14ac:dyDescent="0.2">
      <c r="A221" s="1201"/>
      <c r="B221" s="1010">
        <v>30.3</v>
      </c>
      <c r="C221" s="1010">
        <v>30.3</v>
      </c>
      <c r="D221" s="1011" t="s">
        <v>1908</v>
      </c>
    </row>
    <row r="222" spans="1:4" s="994" customFormat="1" ht="11.25" customHeight="1" x14ac:dyDescent="0.2">
      <c r="A222" s="1201"/>
      <c r="B222" s="1010">
        <v>91</v>
      </c>
      <c r="C222" s="1010">
        <v>91</v>
      </c>
      <c r="D222" s="1011" t="s">
        <v>1911</v>
      </c>
    </row>
    <row r="223" spans="1:4" s="994" customFormat="1" ht="11.25" customHeight="1" x14ac:dyDescent="0.2">
      <c r="A223" s="1202"/>
      <c r="B223" s="1012">
        <v>7327.3</v>
      </c>
      <c r="C223" s="1012">
        <v>7327.3</v>
      </c>
      <c r="D223" s="1013" t="s">
        <v>11</v>
      </c>
    </row>
    <row r="224" spans="1:4" s="994" customFormat="1" ht="11.25" customHeight="1" x14ac:dyDescent="0.2">
      <c r="A224" s="1201" t="s">
        <v>757</v>
      </c>
      <c r="B224" s="1010">
        <v>150</v>
      </c>
      <c r="C224" s="1010">
        <v>150</v>
      </c>
      <c r="D224" s="1011" t="s">
        <v>755</v>
      </c>
    </row>
    <row r="225" spans="1:4" s="994" customFormat="1" ht="11.25" customHeight="1" x14ac:dyDescent="0.2">
      <c r="A225" s="1201"/>
      <c r="B225" s="1010">
        <v>150</v>
      </c>
      <c r="C225" s="1010">
        <v>150</v>
      </c>
      <c r="D225" s="1011" t="s">
        <v>11</v>
      </c>
    </row>
    <row r="226" spans="1:4" s="994" customFormat="1" ht="11.25" customHeight="1" x14ac:dyDescent="0.2">
      <c r="A226" s="1200" t="s">
        <v>4029</v>
      </c>
      <c r="B226" s="1008">
        <v>100</v>
      </c>
      <c r="C226" s="1008">
        <v>100</v>
      </c>
      <c r="D226" s="1009" t="s">
        <v>2017</v>
      </c>
    </row>
    <row r="227" spans="1:4" s="994" customFormat="1" ht="21" x14ac:dyDescent="0.2">
      <c r="A227" s="1201"/>
      <c r="B227" s="1010">
        <v>140</v>
      </c>
      <c r="C227" s="1010">
        <v>140</v>
      </c>
      <c r="D227" s="1011" t="s">
        <v>2015</v>
      </c>
    </row>
    <row r="228" spans="1:4" s="994" customFormat="1" ht="11.25" customHeight="1" x14ac:dyDescent="0.2">
      <c r="A228" s="1202"/>
      <c r="B228" s="1012">
        <v>240</v>
      </c>
      <c r="C228" s="1012">
        <v>240</v>
      </c>
      <c r="D228" s="1013" t="s">
        <v>11</v>
      </c>
    </row>
    <row r="229" spans="1:4" s="994" customFormat="1" ht="11.25" customHeight="1" x14ac:dyDescent="0.2">
      <c r="A229" s="1201" t="s">
        <v>869</v>
      </c>
      <c r="B229" s="1010">
        <v>300</v>
      </c>
      <c r="C229" s="1010">
        <v>300</v>
      </c>
      <c r="D229" s="1011" t="s">
        <v>2017</v>
      </c>
    </row>
    <row r="230" spans="1:4" s="994" customFormat="1" ht="11.25" customHeight="1" x14ac:dyDescent="0.2">
      <c r="A230" s="1201"/>
      <c r="B230" s="1010">
        <v>42</v>
      </c>
      <c r="C230" s="1010">
        <v>42</v>
      </c>
      <c r="D230" s="1011" t="s">
        <v>863</v>
      </c>
    </row>
    <row r="231" spans="1:4" s="994" customFormat="1" ht="11.25" customHeight="1" x14ac:dyDescent="0.2">
      <c r="A231" s="1201"/>
      <c r="B231" s="1010">
        <v>342</v>
      </c>
      <c r="C231" s="1010">
        <v>342</v>
      </c>
      <c r="D231" s="1011" t="s">
        <v>11</v>
      </c>
    </row>
    <row r="232" spans="1:4" s="994" customFormat="1" ht="11.25" customHeight="1" x14ac:dyDescent="0.2">
      <c r="A232" s="1200" t="s">
        <v>4030</v>
      </c>
      <c r="B232" s="1008">
        <v>78.099999999999994</v>
      </c>
      <c r="C232" s="1008">
        <v>0</v>
      </c>
      <c r="D232" s="1009" t="s">
        <v>1726</v>
      </c>
    </row>
    <row r="233" spans="1:4" s="994" customFormat="1" ht="11.25" customHeight="1" x14ac:dyDescent="0.2">
      <c r="A233" s="1202"/>
      <c r="B233" s="1012">
        <v>78.099999999999994</v>
      </c>
      <c r="C233" s="1012">
        <v>0</v>
      </c>
      <c r="D233" s="1013" t="s">
        <v>11</v>
      </c>
    </row>
    <row r="234" spans="1:4" s="994" customFormat="1" ht="11.25" customHeight="1" x14ac:dyDescent="0.2">
      <c r="A234" s="1201" t="s">
        <v>4031</v>
      </c>
      <c r="B234" s="1010">
        <v>71.599999999999994</v>
      </c>
      <c r="C234" s="1010">
        <v>0</v>
      </c>
      <c r="D234" s="1011" t="s">
        <v>1833</v>
      </c>
    </row>
    <row r="235" spans="1:4" s="994" customFormat="1" ht="11.25" customHeight="1" x14ac:dyDescent="0.2">
      <c r="A235" s="1201"/>
      <c r="B235" s="1010">
        <v>71.599999999999994</v>
      </c>
      <c r="C235" s="1010">
        <v>0</v>
      </c>
      <c r="D235" s="1011" t="s">
        <v>11</v>
      </c>
    </row>
    <row r="236" spans="1:4" s="994" customFormat="1" ht="11.25" customHeight="1" x14ac:dyDescent="0.2">
      <c r="A236" s="1200" t="s">
        <v>4032</v>
      </c>
      <c r="B236" s="1008">
        <v>12458.130000000001</v>
      </c>
      <c r="C236" s="1008">
        <v>12458.123</v>
      </c>
      <c r="D236" s="1009" t="s">
        <v>3964</v>
      </c>
    </row>
    <row r="237" spans="1:4" s="994" customFormat="1" ht="11.25" customHeight="1" x14ac:dyDescent="0.2">
      <c r="A237" s="1202"/>
      <c r="B237" s="1012">
        <v>12458.130000000001</v>
      </c>
      <c r="C237" s="1012">
        <v>12458.123</v>
      </c>
      <c r="D237" s="1013" t="s">
        <v>11</v>
      </c>
    </row>
    <row r="238" spans="1:4" s="994" customFormat="1" ht="11.25" customHeight="1" x14ac:dyDescent="0.2">
      <c r="A238" s="1201" t="s">
        <v>4033</v>
      </c>
      <c r="B238" s="1010">
        <v>150</v>
      </c>
      <c r="C238" s="1010">
        <v>150</v>
      </c>
      <c r="D238" s="1011" t="s">
        <v>2017</v>
      </c>
    </row>
    <row r="239" spans="1:4" s="994" customFormat="1" ht="11.25" customHeight="1" x14ac:dyDescent="0.2">
      <c r="A239" s="1201"/>
      <c r="B239" s="1010">
        <v>150</v>
      </c>
      <c r="C239" s="1010">
        <v>150</v>
      </c>
      <c r="D239" s="1011" t="s">
        <v>11</v>
      </c>
    </row>
    <row r="240" spans="1:4" s="994" customFormat="1" ht="11.25" customHeight="1" x14ac:dyDescent="0.2">
      <c r="A240" s="1200" t="s">
        <v>870</v>
      </c>
      <c r="B240" s="1008">
        <v>95</v>
      </c>
      <c r="C240" s="1008">
        <v>95</v>
      </c>
      <c r="D240" s="1009" t="s">
        <v>863</v>
      </c>
    </row>
    <row r="241" spans="1:4" s="994" customFormat="1" ht="11.25" customHeight="1" x14ac:dyDescent="0.2">
      <c r="A241" s="1202"/>
      <c r="B241" s="1012">
        <v>95</v>
      </c>
      <c r="C241" s="1012">
        <v>95</v>
      </c>
      <c r="D241" s="1013" t="s">
        <v>11</v>
      </c>
    </row>
    <row r="242" spans="1:4" s="994" customFormat="1" ht="21" x14ac:dyDescent="0.2">
      <c r="A242" s="1201" t="s">
        <v>4034</v>
      </c>
      <c r="B242" s="1010">
        <v>75</v>
      </c>
      <c r="C242" s="1010">
        <v>75</v>
      </c>
      <c r="D242" s="1011" t="s">
        <v>2015</v>
      </c>
    </row>
    <row r="243" spans="1:4" s="994" customFormat="1" ht="11.25" customHeight="1" x14ac:dyDescent="0.2">
      <c r="A243" s="1201"/>
      <c r="B243" s="1010">
        <v>75</v>
      </c>
      <c r="C243" s="1010">
        <v>75</v>
      </c>
      <c r="D243" s="1011" t="s">
        <v>11</v>
      </c>
    </row>
    <row r="244" spans="1:4" s="994" customFormat="1" ht="11.25" customHeight="1" x14ac:dyDescent="0.2">
      <c r="A244" s="1200" t="s">
        <v>634</v>
      </c>
      <c r="B244" s="1008">
        <v>181</v>
      </c>
      <c r="C244" s="1008">
        <v>181</v>
      </c>
      <c r="D244" s="1009" t="s">
        <v>1726</v>
      </c>
    </row>
    <row r="245" spans="1:4" s="994" customFormat="1" ht="11.25" customHeight="1" x14ac:dyDescent="0.2">
      <c r="A245" s="1201"/>
      <c r="B245" s="1010">
        <v>19</v>
      </c>
      <c r="C245" s="1010">
        <v>19</v>
      </c>
      <c r="D245" s="1011" t="s">
        <v>632</v>
      </c>
    </row>
    <row r="246" spans="1:4" s="994" customFormat="1" ht="11.25" customHeight="1" x14ac:dyDescent="0.2">
      <c r="A246" s="1202"/>
      <c r="B246" s="1012">
        <v>200</v>
      </c>
      <c r="C246" s="1012">
        <v>200</v>
      </c>
      <c r="D246" s="1013" t="s">
        <v>11</v>
      </c>
    </row>
    <row r="247" spans="1:4" s="994" customFormat="1" ht="11.25" customHeight="1" x14ac:dyDescent="0.2">
      <c r="A247" s="1200" t="s">
        <v>4035</v>
      </c>
      <c r="B247" s="1008">
        <v>2600</v>
      </c>
      <c r="C247" s="1008">
        <v>2599.4579700000004</v>
      </c>
      <c r="D247" s="1009" t="s">
        <v>2238</v>
      </c>
    </row>
    <row r="248" spans="1:4" s="994" customFormat="1" ht="11.25" customHeight="1" x14ac:dyDescent="0.2">
      <c r="A248" s="1202"/>
      <c r="B248" s="1012">
        <v>2600</v>
      </c>
      <c r="C248" s="1012">
        <v>2599.4579700000004</v>
      </c>
      <c r="D248" s="1013" t="s">
        <v>11</v>
      </c>
    </row>
    <row r="249" spans="1:4" s="994" customFormat="1" ht="21" x14ac:dyDescent="0.2">
      <c r="A249" s="1200" t="s">
        <v>4036</v>
      </c>
      <c r="B249" s="1008">
        <v>23</v>
      </c>
      <c r="C249" s="1008">
        <v>23</v>
      </c>
      <c r="D249" s="1009" t="s">
        <v>1913</v>
      </c>
    </row>
    <row r="250" spans="1:4" s="994" customFormat="1" ht="11.25" customHeight="1" x14ac:dyDescent="0.2">
      <c r="A250" s="1201"/>
      <c r="B250" s="1010">
        <v>1990</v>
      </c>
      <c r="C250" s="1010">
        <v>1990</v>
      </c>
      <c r="D250" s="1011" t="s">
        <v>1915</v>
      </c>
    </row>
    <row r="251" spans="1:4" s="994" customFormat="1" ht="11.25" customHeight="1" x14ac:dyDescent="0.2">
      <c r="A251" s="1202"/>
      <c r="B251" s="1012">
        <v>2013</v>
      </c>
      <c r="C251" s="1012">
        <v>2013</v>
      </c>
      <c r="D251" s="1013" t="s">
        <v>11</v>
      </c>
    </row>
    <row r="252" spans="1:4" s="994" customFormat="1" ht="11.25" customHeight="1" x14ac:dyDescent="0.2">
      <c r="A252" s="1201" t="s">
        <v>4037</v>
      </c>
      <c r="B252" s="1010">
        <v>120.68</v>
      </c>
      <c r="C252" s="1010">
        <v>0</v>
      </c>
      <c r="D252" s="1011" t="s">
        <v>1833</v>
      </c>
    </row>
    <row r="253" spans="1:4" s="994" customFormat="1" ht="11.25" customHeight="1" x14ac:dyDescent="0.2">
      <c r="A253" s="1201"/>
      <c r="B253" s="1010">
        <v>120.68</v>
      </c>
      <c r="C253" s="1010">
        <v>0</v>
      </c>
      <c r="D253" s="1011" t="s">
        <v>11</v>
      </c>
    </row>
    <row r="254" spans="1:4" s="994" customFormat="1" ht="11.25" customHeight="1" x14ac:dyDescent="0.2">
      <c r="A254" s="1200" t="s">
        <v>648</v>
      </c>
      <c r="B254" s="1008">
        <v>150</v>
      </c>
      <c r="C254" s="1008">
        <v>150</v>
      </c>
      <c r="D254" s="1009" t="s">
        <v>644</v>
      </c>
    </row>
    <row r="255" spans="1:4" s="994" customFormat="1" ht="11.25" customHeight="1" x14ac:dyDescent="0.2">
      <c r="A255" s="1202"/>
      <c r="B255" s="1012">
        <v>150</v>
      </c>
      <c r="C255" s="1012">
        <v>150</v>
      </c>
      <c r="D255" s="1013" t="s">
        <v>11</v>
      </c>
    </row>
    <row r="256" spans="1:4" s="994" customFormat="1" ht="11.25" customHeight="1" x14ac:dyDescent="0.2">
      <c r="A256" s="1201" t="s">
        <v>579</v>
      </c>
      <c r="B256" s="1010">
        <v>999.9</v>
      </c>
      <c r="C256" s="1010">
        <v>999.9</v>
      </c>
      <c r="D256" s="1011" t="s">
        <v>2329</v>
      </c>
    </row>
    <row r="257" spans="1:4" s="994" customFormat="1" ht="11.25" customHeight="1" x14ac:dyDescent="0.2">
      <c r="A257" s="1201"/>
      <c r="B257" s="1010">
        <v>500</v>
      </c>
      <c r="C257" s="1010">
        <v>500</v>
      </c>
      <c r="D257" s="1011" t="s">
        <v>1724</v>
      </c>
    </row>
    <row r="258" spans="1:4" s="994" customFormat="1" ht="11.25" customHeight="1" x14ac:dyDescent="0.2">
      <c r="A258" s="1201"/>
      <c r="B258" s="1010">
        <v>150</v>
      </c>
      <c r="C258" s="1010">
        <v>150</v>
      </c>
      <c r="D258" s="1011" t="s">
        <v>1726</v>
      </c>
    </row>
    <row r="259" spans="1:4" s="994" customFormat="1" ht="11.25" customHeight="1" x14ac:dyDescent="0.2">
      <c r="A259" s="1201"/>
      <c r="B259" s="1010">
        <v>1300</v>
      </c>
      <c r="C259" s="1010">
        <v>1300</v>
      </c>
      <c r="D259" s="1011" t="s">
        <v>578</v>
      </c>
    </row>
    <row r="260" spans="1:4" s="994" customFormat="1" ht="11.25" customHeight="1" x14ac:dyDescent="0.2">
      <c r="A260" s="1201"/>
      <c r="B260" s="1010">
        <v>2000</v>
      </c>
      <c r="C260" s="1010">
        <v>0</v>
      </c>
      <c r="D260" s="1011" t="s">
        <v>592</v>
      </c>
    </row>
    <row r="261" spans="1:4" s="994" customFormat="1" ht="11.25" customHeight="1" x14ac:dyDescent="0.2">
      <c r="A261" s="1201"/>
      <c r="B261" s="1010">
        <v>30</v>
      </c>
      <c r="C261" s="1010">
        <v>30</v>
      </c>
      <c r="D261" s="1011" t="s">
        <v>644</v>
      </c>
    </row>
    <row r="262" spans="1:4" s="994" customFormat="1" ht="11.25" customHeight="1" x14ac:dyDescent="0.2">
      <c r="A262" s="1201"/>
      <c r="B262" s="1010">
        <v>4979.8999999999996</v>
      </c>
      <c r="C262" s="1010">
        <v>2979.9</v>
      </c>
      <c r="D262" s="1011" t="s">
        <v>11</v>
      </c>
    </row>
    <row r="263" spans="1:4" s="994" customFormat="1" ht="21" x14ac:dyDescent="0.2">
      <c r="A263" s="1200" t="s">
        <v>4038</v>
      </c>
      <c r="B263" s="1008">
        <v>450</v>
      </c>
      <c r="C263" s="1008">
        <v>450</v>
      </c>
      <c r="D263" s="1009" t="s">
        <v>2015</v>
      </c>
    </row>
    <row r="264" spans="1:4" s="994" customFormat="1" ht="11.25" customHeight="1" x14ac:dyDescent="0.2">
      <c r="A264" s="1202"/>
      <c r="B264" s="1012">
        <v>450</v>
      </c>
      <c r="C264" s="1012">
        <v>450</v>
      </c>
      <c r="D264" s="1013" t="s">
        <v>11</v>
      </c>
    </row>
    <row r="265" spans="1:4" s="994" customFormat="1" ht="11.25" customHeight="1" x14ac:dyDescent="0.2">
      <c r="A265" s="1201" t="s">
        <v>871</v>
      </c>
      <c r="B265" s="1010">
        <v>200</v>
      </c>
      <c r="C265" s="1010">
        <v>200</v>
      </c>
      <c r="D265" s="1011" t="s">
        <v>863</v>
      </c>
    </row>
    <row r="266" spans="1:4" s="994" customFormat="1" ht="11.25" customHeight="1" x14ac:dyDescent="0.2">
      <c r="A266" s="1201"/>
      <c r="B266" s="1010">
        <v>200</v>
      </c>
      <c r="C266" s="1010">
        <v>200</v>
      </c>
      <c r="D266" s="1011" t="s">
        <v>11</v>
      </c>
    </row>
    <row r="267" spans="1:4" s="994" customFormat="1" ht="11.25" customHeight="1" x14ac:dyDescent="0.2">
      <c r="A267" s="1200" t="s">
        <v>4039</v>
      </c>
      <c r="B267" s="1008">
        <v>96.88</v>
      </c>
      <c r="C267" s="1008">
        <v>0</v>
      </c>
      <c r="D267" s="1009" t="s">
        <v>1833</v>
      </c>
    </row>
    <row r="268" spans="1:4" s="994" customFormat="1" ht="11.25" customHeight="1" x14ac:dyDescent="0.2">
      <c r="A268" s="1202"/>
      <c r="B268" s="1012">
        <v>96.88</v>
      </c>
      <c r="C268" s="1012">
        <v>0</v>
      </c>
      <c r="D268" s="1013" t="s">
        <v>11</v>
      </c>
    </row>
    <row r="269" spans="1:4" s="994" customFormat="1" ht="11.25" customHeight="1" x14ac:dyDescent="0.2">
      <c r="A269" s="1201" t="s">
        <v>4040</v>
      </c>
      <c r="B269" s="1010">
        <v>1976</v>
      </c>
      <c r="C269" s="1010">
        <v>1976</v>
      </c>
      <c r="D269" s="1011" t="s">
        <v>1915</v>
      </c>
    </row>
    <row r="270" spans="1:4" s="994" customFormat="1" ht="11.25" customHeight="1" x14ac:dyDescent="0.2">
      <c r="A270" s="1201"/>
      <c r="B270" s="1010">
        <v>600</v>
      </c>
      <c r="C270" s="1010">
        <v>600</v>
      </c>
      <c r="D270" s="1011" t="s">
        <v>1911</v>
      </c>
    </row>
    <row r="271" spans="1:4" s="994" customFormat="1" ht="11.25" customHeight="1" x14ac:dyDescent="0.2">
      <c r="A271" s="1201"/>
      <c r="B271" s="1010">
        <v>2576</v>
      </c>
      <c r="C271" s="1010">
        <v>2576</v>
      </c>
      <c r="D271" s="1011" t="s">
        <v>11</v>
      </c>
    </row>
    <row r="272" spans="1:4" s="994" customFormat="1" ht="11.25" customHeight="1" x14ac:dyDescent="0.2">
      <c r="A272" s="1200" t="s">
        <v>4041</v>
      </c>
      <c r="B272" s="1008">
        <v>97</v>
      </c>
      <c r="C272" s="1008">
        <v>97</v>
      </c>
      <c r="D272" s="1009" t="s">
        <v>1726</v>
      </c>
    </row>
    <row r="273" spans="1:4" s="994" customFormat="1" ht="11.25" customHeight="1" x14ac:dyDescent="0.2">
      <c r="A273" s="1202"/>
      <c r="B273" s="1012">
        <v>97</v>
      </c>
      <c r="C273" s="1012">
        <v>97</v>
      </c>
      <c r="D273" s="1013" t="s">
        <v>11</v>
      </c>
    </row>
    <row r="274" spans="1:4" s="994" customFormat="1" ht="11.25" customHeight="1" x14ac:dyDescent="0.2">
      <c r="A274" s="1201" t="s">
        <v>4042</v>
      </c>
      <c r="B274" s="1010">
        <v>129.38</v>
      </c>
      <c r="C274" s="1010">
        <v>129.375</v>
      </c>
      <c r="D274" s="1011" t="s">
        <v>1833</v>
      </c>
    </row>
    <row r="275" spans="1:4" s="994" customFormat="1" ht="11.25" customHeight="1" x14ac:dyDescent="0.2">
      <c r="A275" s="1201"/>
      <c r="B275" s="1010">
        <v>129.38</v>
      </c>
      <c r="C275" s="1010">
        <v>129.375</v>
      </c>
      <c r="D275" s="1011" t="s">
        <v>11</v>
      </c>
    </row>
    <row r="276" spans="1:4" s="994" customFormat="1" ht="21" x14ac:dyDescent="0.2">
      <c r="A276" s="1200" t="s">
        <v>810</v>
      </c>
      <c r="B276" s="1008">
        <v>300</v>
      </c>
      <c r="C276" s="1008">
        <v>300</v>
      </c>
      <c r="D276" s="1009" t="s">
        <v>1910</v>
      </c>
    </row>
    <row r="277" spans="1:4" s="994" customFormat="1" ht="11.25" customHeight="1" x14ac:dyDescent="0.2">
      <c r="A277" s="1201"/>
      <c r="B277" s="1010">
        <v>200</v>
      </c>
      <c r="C277" s="1010">
        <v>200</v>
      </c>
      <c r="D277" s="1011" t="s">
        <v>807</v>
      </c>
    </row>
    <row r="278" spans="1:4" s="994" customFormat="1" ht="11.25" customHeight="1" x14ac:dyDescent="0.2">
      <c r="A278" s="1202"/>
      <c r="B278" s="1012">
        <v>500</v>
      </c>
      <c r="C278" s="1012">
        <v>500</v>
      </c>
      <c r="D278" s="1013" t="s">
        <v>11</v>
      </c>
    </row>
    <row r="279" spans="1:4" s="994" customFormat="1" ht="11.25" customHeight="1" x14ac:dyDescent="0.2">
      <c r="A279" s="1201" t="s">
        <v>975</v>
      </c>
      <c r="B279" s="1010">
        <v>150</v>
      </c>
      <c r="C279" s="1010">
        <v>150</v>
      </c>
      <c r="D279" s="1011" t="s">
        <v>4043</v>
      </c>
    </row>
    <row r="280" spans="1:4" s="994" customFormat="1" ht="11.25" customHeight="1" x14ac:dyDescent="0.2">
      <c r="A280" s="1201"/>
      <c r="B280" s="1010">
        <v>150</v>
      </c>
      <c r="C280" s="1010">
        <v>150</v>
      </c>
      <c r="D280" s="1011" t="s">
        <v>11</v>
      </c>
    </row>
    <row r="281" spans="1:4" s="994" customFormat="1" ht="11.25" customHeight="1" x14ac:dyDescent="0.2">
      <c r="A281" s="1200" t="s">
        <v>758</v>
      </c>
      <c r="B281" s="1008">
        <v>50</v>
      </c>
      <c r="C281" s="1008">
        <v>50</v>
      </c>
      <c r="D281" s="1009" t="s">
        <v>755</v>
      </c>
    </row>
    <row r="282" spans="1:4" s="994" customFormat="1" ht="11.25" customHeight="1" x14ac:dyDescent="0.2">
      <c r="A282" s="1202"/>
      <c r="B282" s="1012">
        <v>50</v>
      </c>
      <c r="C282" s="1012">
        <v>50</v>
      </c>
      <c r="D282" s="1013" t="s">
        <v>11</v>
      </c>
    </row>
    <row r="283" spans="1:4" s="994" customFormat="1" ht="11.25" customHeight="1" x14ac:dyDescent="0.2">
      <c r="A283" s="1201" t="s">
        <v>4044</v>
      </c>
      <c r="B283" s="1010">
        <v>1975</v>
      </c>
      <c r="C283" s="1010">
        <v>1975</v>
      </c>
      <c r="D283" s="1011" t="s">
        <v>1915</v>
      </c>
    </row>
    <row r="284" spans="1:4" s="994" customFormat="1" ht="11.25" customHeight="1" x14ac:dyDescent="0.2">
      <c r="A284" s="1201"/>
      <c r="B284" s="1010">
        <v>1975</v>
      </c>
      <c r="C284" s="1010">
        <v>1975</v>
      </c>
      <c r="D284" s="1011" t="s">
        <v>11</v>
      </c>
    </row>
    <row r="285" spans="1:4" s="994" customFormat="1" ht="11.25" customHeight="1" x14ac:dyDescent="0.2">
      <c r="A285" s="1200" t="s">
        <v>4045</v>
      </c>
      <c r="B285" s="1008">
        <v>70</v>
      </c>
      <c r="C285" s="1008">
        <v>66.2</v>
      </c>
      <c r="D285" s="1009" t="s">
        <v>2016</v>
      </c>
    </row>
    <row r="286" spans="1:4" s="994" customFormat="1" ht="21" x14ac:dyDescent="0.2">
      <c r="A286" s="1201"/>
      <c r="B286" s="1010">
        <v>194</v>
      </c>
      <c r="C286" s="1010">
        <v>194</v>
      </c>
      <c r="D286" s="1011" t="s">
        <v>1913</v>
      </c>
    </row>
    <row r="287" spans="1:4" s="994" customFormat="1" ht="21" x14ac:dyDescent="0.2">
      <c r="A287" s="1201"/>
      <c r="B287" s="1010">
        <v>70</v>
      </c>
      <c r="C287" s="1010">
        <v>70</v>
      </c>
      <c r="D287" s="1011" t="s">
        <v>1914</v>
      </c>
    </row>
    <row r="288" spans="1:4" s="994" customFormat="1" ht="11.25" customHeight="1" x14ac:dyDescent="0.2">
      <c r="A288" s="1201"/>
      <c r="B288" s="1010">
        <v>5126</v>
      </c>
      <c r="C288" s="1010">
        <v>5126</v>
      </c>
      <c r="D288" s="1011" t="s">
        <v>1915</v>
      </c>
    </row>
    <row r="289" spans="1:4" s="994" customFormat="1" ht="11.25" customHeight="1" x14ac:dyDescent="0.2">
      <c r="A289" s="1201"/>
      <c r="B289" s="1010">
        <v>69.7</v>
      </c>
      <c r="C289" s="1010">
        <v>69.7</v>
      </c>
      <c r="D289" s="1011" t="s">
        <v>1911</v>
      </c>
    </row>
    <row r="290" spans="1:4" s="994" customFormat="1" ht="11.25" customHeight="1" x14ac:dyDescent="0.2">
      <c r="A290" s="1202"/>
      <c r="B290" s="1012">
        <v>5529.7</v>
      </c>
      <c r="C290" s="1012">
        <v>5525.9</v>
      </c>
      <c r="D290" s="1013" t="s">
        <v>11</v>
      </c>
    </row>
    <row r="291" spans="1:4" s="994" customFormat="1" ht="11.25" customHeight="1" x14ac:dyDescent="0.2">
      <c r="A291" s="1201" t="s">
        <v>1039</v>
      </c>
      <c r="B291" s="1010">
        <v>200</v>
      </c>
      <c r="C291" s="1010">
        <v>200</v>
      </c>
      <c r="D291" s="1011" t="s">
        <v>1036</v>
      </c>
    </row>
    <row r="292" spans="1:4" s="994" customFormat="1" ht="11.25" customHeight="1" x14ac:dyDescent="0.2">
      <c r="A292" s="1201"/>
      <c r="B292" s="1010">
        <v>200</v>
      </c>
      <c r="C292" s="1010">
        <v>200</v>
      </c>
      <c r="D292" s="1011" t="s">
        <v>11</v>
      </c>
    </row>
    <row r="293" spans="1:4" s="994" customFormat="1" ht="11.25" customHeight="1" x14ac:dyDescent="0.2">
      <c r="A293" s="1200" t="s">
        <v>4046</v>
      </c>
      <c r="B293" s="1008">
        <v>96.4</v>
      </c>
      <c r="C293" s="1008">
        <v>96.4</v>
      </c>
      <c r="D293" s="1009" t="s">
        <v>2016</v>
      </c>
    </row>
    <row r="294" spans="1:4" s="994" customFormat="1" ht="11.25" customHeight="1" x14ac:dyDescent="0.2">
      <c r="A294" s="1202"/>
      <c r="B294" s="1012">
        <v>96.4</v>
      </c>
      <c r="C294" s="1012">
        <v>96.4</v>
      </c>
      <c r="D294" s="1013" t="s">
        <v>11</v>
      </c>
    </row>
    <row r="295" spans="1:4" s="994" customFormat="1" ht="11.25" customHeight="1" x14ac:dyDescent="0.2">
      <c r="A295" s="1201" t="s">
        <v>4047</v>
      </c>
      <c r="B295" s="1010">
        <v>2054.89</v>
      </c>
      <c r="C295" s="1010">
        <v>2050.9489999999996</v>
      </c>
      <c r="D295" s="1011" t="s">
        <v>3964</v>
      </c>
    </row>
    <row r="296" spans="1:4" s="994" customFormat="1" ht="11.25" customHeight="1" x14ac:dyDescent="0.2">
      <c r="A296" s="1201"/>
      <c r="B296" s="1010">
        <v>2054.89</v>
      </c>
      <c r="C296" s="1010">
        <v>2050.9489999999996</v>
      </c>
      <c r="D296" s="1011" t="s">
        <v>11</v>
      </c>
    </row>
    <row r="297" spans="1:4" s="994" customFormat="1" ht="11.25" customHeight="1" x14ac:dyDescent="0.2">
      <c r="A297" s="1200" t="s">
        <v>4048</v>
      </c>
      <c r="B297" s="1008">
        <v>150</v>
      </c>
      <c r="C297" s="1008">
        <v>150</v>
      </c>
      <c r="D297" s="1009" t="s">
        <v>2017</v>
      </c>
    </row>
    <row r="298" spans="1:4" s="994" customFormat="1" ht="11.25" customHeight="1" x14ac:dyDescent="0.2">
      <c r="A298" s="1202"/>
      <c r="B298" s="1012">
        <v>150</v>
      </c>
      <c r="C298" s="1012">
        <v>150</v>
      </c>
      <c r="D298" s="1013" t="s">
        <v>11</v>
      </c>
    </row>
    <row r="299" spans="1:4" s="994" customFormat="1" ht="11.25" customHeight="1" x14ac:dyDescent="0.2">
      <c r="A299" s="1201" t="s">
        <v>4049</v>
      </c>
      <c r="B299" s="1010">
        <v>451.63</v>
      </c>
      <c r="C299" s="1010">
        <v>375</v>
      </c>
      <c r="D299" s="1011" t="s">
        <v>1833</v>
      </c>
    </row>
    <row r="300" spans="1:4" s="994" customFormat="1" ht="11.25" customHeight="1" x14ac:dyDescent="0.2">
      <c r="A300" s="1201"/>
      <c r="B300" s="1010">
        <v>451.63</v>
      </c>
      <c r="C300" s="1010">
        <v>375</v>
      </c>
      <c r="D300" s="1011" t="s">
        <v>11</v>
      </c>
    </row>
    <row r="301" spans="1:4" s="994" customFormat="1" ht="21" x14ac:dyDescent="0.2">
      <c r="A301" s="1200" t="s">
        <v>4050</v>
      </c>
      <c r="B301" s="1008">
        <v>216</v>
      </c>
      <c r="C301" s="1008">
        <v>216</v>
      </c>
      <c r="D301" s="1009" t="s">
        <v>1913</v>
      </c>
    </row>
    <row r="302" spans="1:4" s="994" customFormat="1" ht="11.25" customHeight="1" x14ac:dyDescent="0.2">
      <c r="A302" s="1201"/>
      <c r="B302" s="1010">
        <v>5797</v>
      </c>
      <c r="C302" s="1010">
        <v>5797</v>
      </c>
      <c r="D302" s="1011" t="s">
        <v>1915</v>
      </c>
    </row>
    <row r="303" spans="1:4" s="994" customFormat="1" ht="11.25" customHeight="1" x14ac:dyDescent="0.2">
      <c r="A303" s="1202"/>
      <c r="B303" s="1012">
        <v>6013</v>
      </c>
      <c r="C303" s="1012">
        <v>6013</v>
      </c>
      <c r="D303" s="1013" t="s">
        <v>11</v>
      </c>
    </row>
    <row r="304" spans="1:4" s="994" customFormat="1" ht="11.25" customHeight="1" x14ac:dyDescent="0.2">
      <c r="A304" s="1201" t="s">
        <v>4051</v>
      </c>
      <c r="B304" s="1010">
        <v>634</v>
      </c>
      <c r="C304" s="1010">
        <v>634</v>
      </c>
      <c r="D304" s="1011" t="s">
        <v>1915</v>
      </c>
    </row>
    <row r="305" spans="1:4" s="994" customFormat="1" ht="21" x14ac:dyDescent="0.2">
      <c r="A305" s="1201"/>
      <c r="B305" s="1010">
        <v>165</v>
      </c>
      <c r="C305" s="1010">
        <v>165</v>
      </c>
      <c r="D305" s="1011" t="s">
        <v>1912</v>
      </c>
    </row>
    <row r="306" spans="1:4" s="994" customFormat="1" ht="11.25" customHeight="1" x14ac:dyDescent="0.2">
      <c r="A306" s="1201"/>
      <c r="B306" s="1010">
        <v>799</v>
      </c>
      <c r="C306" s="1010">
        <v>799</v>
      </c>
      <c r="D306" s="1011" t="s">
        <v>11</v>
      </c>
    </row>
    <row r="307" spans="1:4" s="994" customFormat="1" ht="11.25" customHeight="1" x14ac:dyDescent="0.2">
      <c r="A307" s="1200" t="s">
        <v>872</v>
      </c>
      <c r="B307" s="1008">
        <v>3815</v>
      </c>
      <c r="C307" s="1008">
        <v>3815</v>
      </c>
      <c r="D307" s="1009" t="s">
        <v>863</v>
      </c>
    </row>
    <row r="308" spans="1:4" s="994" customFormat="1" ht="11.25" customHeight="1" x14ac:dyDescent="0.2">
      <c r="A308" s="1202"/>
      <c r="B308" s="1012">
        <v>3815</v>
      </c>
      <c r="C308" s="1012">
        <v>3815</v>
      </c>
      <c r="D308" s="1013" t="s">
        <v>11</v>
      </c>
    </row>
    <row r="309" spans="1:4" s="994" customFormat="1" ht="21" x14ac:dyDescent="0.2">
      <c r="A309" s="1201" t="s">
        <v>4052</v>
      </c>
      <c r="B309" s="1010">
        <v>150</v>
      </c>
      <c r="C309" s="1010">
        <v>150</v>
      </c>
      <c r="D309" s="1011" t="s">
        <v>1912</v>
      </c>
    </row>
    <row r="310" spans="1:4" s="994" customFormat="1" ht="11.25" customHeight="1" x14ac:dyDescent="0.2">
      <c r="A310" s="1201"/>
      <c r="B310" s="1010">
        <v>150</v>
      </c>
      <c r="C310" s="1010">
        <v>150</v>
      </c>
      <c r="D310" s="1011" t="s">
        <v>11</v>
      </c>
    </row>
    <row r="311" spans="1:4" s="994" customFormat="1" ht="11.25" customHeight="1" x14ac:dyDescent="0.2">
      <c r="A311" s="1200" t="s">
        <v>4053</v>
      </c>
      <c r="B311" s="1008">
        <v>1000</v>
      </c>
      <c r="C311" s="1008">
        <v>1000</v>
      </c>
      <c r="D311" s="1009" t="s">
        <v>1384</v>
      </c>
    </row>
    <row r="312" spans="1:4" s="994" customFormat="1" ht="11.25" customHeight="1" x14ac:dyDescent="0.2">
      <c r="A312" s="1202"/>
      <c r="B312" s="1012">
        <v>1000</v>
      </c>
      <c r="C312" s="1012">
        <v>1000</v>
      </c>
      <c r="D312" s="1013" t="s">
        <v>11</v>
      </c>
    </row>
    <row r="313" spans="1:4" s="994" customFormat="1" ht="11.25" customHeight="1" x14ac:dyDescent="0.2">
      <c r="A313" s="1201" t="s">
        <v>4054</v>
      </c>
      <c r="B313" s="1010">
        <v>60</v>
      </c>
      <c r="C313" s="1010">
        <v>60</v>
      </c>
      <c r="D313" s="1011" t="s">
        <v>1909</v>
      </c>
    </row>
    <row r="314" spans="1:4" s="994" customFormat="1" ht="21" x14ac:dyDescent="0.2">
      <c r="A314" s="1201"/>
      <c r="B314" s="1010">
        <v>100</v>
      </c>
      <c r="C314" s="1010">
        <v>100</v>
      </c>
      <c r="D314" s="1011" t="s">
        <v>1912</v>
      </c>
    </row>
    <row r="315" spans="1:4" s="994" customFormat="1" ht="11.25" customHeight="1" x14ac:dyDescent="0.2">
      <c r="A315" s="1201"/>
      <c r="B315" s="1010">
        <v>160</v>
      </c>
      <c r="C315" s="1010">
        <v>160</v>
      </c>
      <c r="D315" s="1011" t="s">
        <v>11</v>
      </c>
    </row>
    <row r="316" spans="1:4" s="994" customFormat="1" ht="21" x14ac:dyDescent="0.2">
      <c r="A316" s="1200" t="s">
        <v>4055</v>
      </c>
      <c r="B316" s="1008">
        <v>79.5</v>
      </c>
      <c r="C316" s="1008">
        <v>79.5</v>
      </c>
      <c r="D316" s="1009" t="s">
        <v>1910</v>
      </c>
    </row>
    <row r="317" spans="1:4" s="994" customFormat="1" ht="11.25" customHeight="1" x14ac:dyDescent="0.2">
      <c r="A317" s="1202"/>
      <c r="B317" s="1012">
        <v>79.5</v>
      </c>
      <c r="C317" s="1012">
        <v>79.5</v>
      </c>
      <c r="D317" s="1013" t="s">
        <v>11</v>
      </c>
    </row>
    <row r="318" spans="1:4" s="994" customFormat="1" ht="11.25" customHeight="1" x14ac:dyDescent="0.2">
      <c r="A318" s="1201" t="s">
        <v>4056</v>
      </c>
      <c r="B318" s="1010">
        <v>622</v>
      </c>
      <c r="C318" s="1010">
        <v>622</v>
      </c>
      <c r="D318" s="1011" t="s">
        <v>1915</v>
      </c>
    </row>
    <row r="319" spans="1:4" s="994" customFormat="1" ht="11.25" customHeight="1" x14ac:dyDescent="0.2">
      <c r="A319" s="1201"/>
      <c r="B319" s="1010">
        <v>138.80000000000001</v>
      </c>
      <c r="C319" s="1010">
        <v>127.76500000000001</v>
      </c>
      <c r="D319" s="1011" t="s">
        <v>1911</v>
      </c>
    </row>
    <row r="320" spans="1:4" s="994" customFormat="1" ht="11.25" customHeight="1" x14ac:dyDescent="0.2">
      <c r="A320" s="1201"/>
      <c r="B320" s="1010">
        <v>760.8</v>
      </c>
      <c r="C320" s="1010">
        <v>749.76499999999999</v>
      </c>
      <c r="D320" s="1011" t="s">
        <v>11</v>
      </c>
    </row>
    <row r="321" spans="1:4" s="994" customFormat="1" ht="11.25" customHeight="1" x14ac:dyDescent="0.2">
      <c r="A321" s="1200" t="s">
        <v>4057</v>
      </c>
      <c r="B321" s="1008">
        <v>42.4</v>
      </c>
      <c r="C321" s="1008">
        <v>42.4</v>
      </c>
      <c r="D321" s="1009" t="s">
        <v>2222</v>
      </c>
    </row>
    <row r="322" spans="1:4" s="994" customFormat="1" ht="11.25" customHeight="1" x14ac:dyDescent="0.2">
      <c r="A322" s="1202"/>
      <c r="B322" s="1012">
        <v>42.4</v>
      </c>
      <c r="C322" s="1012">
        <v>42.4</v>
      </c>
      <c r="D322" s="1013" t="s">
        <v>11</v>
      </c>
    </row>
    <row r="323" spans="1:4" s="994" customFormat="1" ht="21" x14ac:dyDescent="0.2">
      <c r="A323" s="1201" t="s">
        <v>4058</v>
      </c>
      <c r="B323" s="1010">
        <v>758</v>
      </c>
      <c r="C323" s="1010">
        <v>758</v>
      </c>
      <c r="D323" s="1011" t="s">
        <v>1913</v>
      </c>
    </row>
    <row r="324" spans="1:4" s="994" customFormat="1" ht="11.25" customHeight="1" x14ac:dyDescent="0.2">
      <c r="A324" s="1201"/>
      <c r="B324" s="1010">
        <v>12372</v>
      </c>
      <c r="C324" s="1010">
        <v>12372</v>
      </c>
      <c r="D324" s="1011" t="s">
        <v>1915</v>
      </c>
    </row>
    <row r="325" spans="1:4" s="994" customFormat="1" ht="11.25" customHeight="1" x14ac:dyDescent="0.2">
      <c r="A325" s="1201"/>
      <c r="B325" s="1010">
        <v>72</v>
      </c>
      <c r="C325" s="1010">
        <v>72</v>
      </c>
      <c r="D325" s="1011" t="s">
        <v>2222</v>
      </c>
    </row>
    <row r="326" spans="1:4" s="994" customFormat="1" ht="11.25" customHeight="1" x14ac:dyDescent="0.2">
      <c r="A326" s="1201"/>
      <c r="B326" s="1010">
        <v>329.9</v>
      </c>
      <c r="C326" s="1010">
        <v>329.9</v>
      </c>
      <c r="D326" s="1011" t="s">
        <v>1911</v>
      </c>
    </row>
    <row r="327" spans="1:4" s="994" customFormat="1" ht="21" x14ac:dyDescent="0.2">
      <c r="A327" s="1201"/>
      <c r="B327" s="1010">
        <v>335</v>
      </c>
      <c r="C327" s="1010">
        <v>335</v>
      </c>
      <c r="D327" s="1011" t="s">
        <v>1912</v>
      </c>
    </row>
    <row r="328" spans="1:4" s="994" customFormat="1" ht="11.25" customHeight="1" x14ac:dyDescent="0.2">
      <c r="A328" s="1201"/>
      <c r="B328" s="1010">
        <v>13866.9</v>
      </c>
      <c r="C328" s="1010">
        <v>13866.9</v>
      </c>
      <c r="D328" s="1011" t="s">
        <v>11</v>
      </c>
    </row>
    <row r="329" spans="1:4" s="994" customFormat="1" ht="21" x14ac:dyDescent="0.2">
      <c r="A329" s="1200" t="s">
        <v>4059</v>
      </c>
      <c r="B329" s="1008">
        <v>80.5</v>
      </c>
      <c r="C329" s="1008">
        <v>79.090999999999994</v>
      </c>
      <c r="D329" s="1009" t="s">
        <v>1912</v>
      </c>
    </row>
    <row r="330" spans="1:4" s="994" customFormat="1" ht="11.25" customHeight="1" x14ac:dyDescent="0.2">
      <c r="A330" s="1202"/>
      <c r="B330" s="1012">
        <v>80.5</v>
      </c>
      <c r="C330" s="1012">
        <v>79.090999999999994</v>
      </c>
      <c r="D330" s="1013" t="s">
        <v>11</v>
      </c>
    </row>
    <row r="331" spans="1:4" s="994" customFormat="1" ht="11.25" customHeight="1" x14ac:dyDescent="0.2">
      <c r="A331" s="1201" t="s">
        <v>4060</v>
      </c>
      <c r="B331" s="1010">
        <v>982</v>
      </c>
      <c r="C331" s="1010">
        <v>982</v>
      </c>
      <c r="D331" s="1011" t="s">
        <v>1915</v>
      </c>
    </row>
    <row r="332" spans="1:4" s="994" customFormat="1" ht="21" x14ac:dyDescent="0.2">
      <c r="A332" s="1201"/>
      <c r="B332" s="1010">
        <v>328.1</v>
      </c>
      <c r="C332" s="1010">
        <v>328.1</v>
      </c>
      <c r="D332" s="1011" t="s">
        <v>1912</v>
      </c>
    </row>
    <row r="333" spans="1:4" s="994" customFormat="1" ht="11.25" customHeight="1" x14ac:dyDescent="0.2">
      <c r="A333" s="1201"/>
      <c r="B333" s="1010">
        <v>1310.0999999999999</v>
      </c>
      <c r="C333" s="1010">
        <v>1310.0999999999999</v>
      </c>
      <c r="D333" s="1011" t="s">
        <v>11</v>
      </c>
    </row>
    <row r="334" spans="1:4" s="994" customFormat="1" ht="11.25" customHeight="1" x14ac:dyDescent="0.2">
      <c r="A334" s="1200" t="s">
        <v>4061</v>
      </c>
      <c r="B334" s="1008">
        <v>972</v>
      </c>
      <c r="C334" s="1008">
        <v>972</v>
      </c>
      <c r="D334" s="1009" t="s">
        <v>1915</v>
      </c>
    </row>
    <row r="335" spans="1:4" s="994" customFormat="1" ht="11.25" customHeight="1" x14ac:dyDescent="0.2">
      <c r="A335" s="1202"/>
      <c r="B335" s="1012">
        <v>972</v>
      </c>
      <c r="C335" s="1012">
        <v>972</v>
      </c>
      <c r="D335" s="1013" t="s">
        <v>11</v>
      </c>
    </row>
    <row r="336" spans="1:4" s="994" customFormat="1" ht="11.25" customHeight="1" x14ac:dyDescent="0.2">
      <c r="A336" s="1201" t="s">
        <v>4062</v>
      </c>
      <c r="B336" s="1010">
        <v>159</v>
      </c>
      <c r="C336" s="1010">
        <v>159</v>
      </c>
      <c r="D336" s="1011" t="s">
        <v>1908</v>
      </c>
    </row>
    <row r="337" spans="1:4" s="994" customFormat="1" ht="11.25" customHeight="1" x14ac:dyDescent="0.2">
      <c r="A337" s="1201"/>
      <c r="B337" s="1010">
        <v>87</v>
      </c>
      <c r="C337" s="1010">
        <v>87</v>
      </c>
      <c r="D337" s="1011" t="s">
        <v>1726</v>
      </c>
    </row>
    <row r="338" spans="1:4" s="994" customFormat="1" ht="11.25" customHeight="1" x14ac:dyDescent="0.2">
      <c r="A338" s="1201"/>
      <c r="B338" s="1010">
        <v>246</v>
      </c>
      <c r="C338" s="1010">
        <v>246</v>
      </c>
      <c r="D338" s="1011" t="s">
        <v>11</v>
      </c>
    </row>
    <row r="339" spans="1:4" s="994" customFormat="1" ht="21" x14ac:dyDescent="0.2">
      <c r="A339" s="1200" t="s">
        <v>4063</v>
      </c>
      <c r="B339" s="1008">
        <v>1271</v>
      </c>
      <c r="C339" s="1008">
        <v>937</v>
      </c>
      <c r="D339" s="1009" t="s">
        <v>1913</v>
      </c>
    </row>
    <row r="340" spans="1:4" s="994" customFormat="1" ht="11.25" customHeight="1" x14ac:dyDescent="0.2">
      <c r="A340" s="1201"/>
      <c r="B340" s="1010">
        <v>15998</v>
      </c>
      <c r="C340" s="1010">
        <v>15998</v>
      </c>
      <c r="D340" s="1011" t="s">
        <v>1915</v>
      </c>
    </row>
    <row r="341" spans="1:4" s="994" customFormat="1" ht="11.25" customHeight="1" x14ac:dyDescent="0.2">
      <c r="A341" s="1202"/>
      <c r="B341" s="1012">
        <v>17269</v>
      </c>
      <c r="C341" s="1012">
        <v>16935</v>
      </c>
      <c r="D341" s="1013" t="s">
        <v>11</v>
      </c>
    </row>
    <row r="342" spans="1:4" s="994" customFormat="1" ht="11.25" customHeight="1" x14ac:dyDescent="0.2">
      <c r="A342" s="1201" t="s">
        <v>4064</v>
      </c>
      <c r="B342" s="1010">
        <v>2951</v>
      </c>
      <c r="C342" s="1010">
        <v>2951</v>
      </c>
      <c r="D342" s="1011" t="s">
        <v>1915</v>
      </c>
    </row>
    <row r="343" spans="1:4" s="994" customFormat="1" ht="11.25" customHeight="1" x14ac:dyDescent="0.2">
      <c r="A343" s="1201"/>
      <c r="B343" s="1010">
        <v>2951</v>
      </c>
      <c r="C343" s="1010">
        <v>2951</v>
      </c>
      <c r="D343" s="1011" t="s">
        <v>11</v>
      </c>
    </row>
    <row r="344" spans="1:4" s="994" customFormat="1" ht="21" x14ac:dyDescent="0.2">
      <c r="A344" s="1200" t="s">
        <v>4065</v>
      </c>
      <c r="B344" s="1008">
        <v>1197</v>
      </c>
      <c r="C344" s="1008">
        <v>1195.43</v>
      </c>
      <c r="D344" s="1009" t="s">
        <v>1913</v>
      </c>
    </row>
    <row r="345" spans="1:4" s="994" customFormat="1" ht="11.25" customHeight="1" x14ac:dyDescent="0.2">
      <c r="A345" s="1201"/>
      <c r="B345" s="1010">
        <v>80</v>
      </c>
      <c r="C345" s="1010">
        <v>58.290000000000006</v>
      </c>
      <c r="D345" s="1011" t="s">
        <v>1909</v>
      </c>
    </row>
    <row r="346" spans="1:4" s="994" customFormat="1" ht="11.25" customHeight="1" x14ac:dyDescent="0.2">
      <c r="A346" s="1201"/>
      <c r="B346" s="1010">
        <v>11094</v>
      </c>
      <c r="C346" s="1010">
        <v>11074.312</v>
      </c>
      <c r="D346" s="1011" t="s">
        <v>1915</v>
      </c>
    </row>
    <row r="347" spans="1:4" s="994" customFormat="1" ht="11.25" customHeight="1" x14ac:dyDescent="0.2">
      <c r="A347" s="1201"/>
      <c r="B347" s="1010">
        <v>464</v>
      </c>
      <c r="C347" s="1010">
        <v>463.98200000000003</v>
      </c>
      <c r="D347" s="1011" t="s">
        <v>1911</v>
      </c>
    </row>
    <row r="348" spans="1:4" s="994" customFormat="1" ht="21" x14ac:dyDescent="0.2">
      <c r="A348" s="1201"/>
      <c r="B348" s="1010">
        <v>289</v>
      </c>
      <c r="C348" s="1010">
        <v>287.49200000000002</v>
      </c>
      <c r="D348" s="1011" t="s">
        <v>1912</v>
      </c>
    </row>
    <row r="349" spans="1:4" s="994" customFormat="1" ht="11.25" customHeight="1" x14ac:dyDescent="0.2">
      <c r="A349" s="1201"/>
      <c r="B349" s="1010">
        <v>200</v>
      </c>
      <c r="C349" s="1010">
        <v>200</v>
      </c>
      <c r="D349" s="1011" t="s">
        <v>836</v>
      </c>
    </row>
    <row r="350" spans="1:4" s="994" customFormat="1" ht="11.25" customHeight="1" x14ac:dyDescent="0.2">
      <c r="A350" s="1201"/>
      <c r="B350" s="1010">
        <v>2730</v>
      </c>
      <c r="C350" s="1010">
        <v>2730</v>
      </c>
      <c r="D350" s="1011" t="s">
        <v>1346</v>
      </c>
    </row>
    <row r="351" spans="1:4" s="994" customFormat="1" ht="11.25" customHeight="1" x14ac:dyDescent="0.2">
      <c r="A351" s="1201"/>
      <c r="B351" s="1010">
        <v>7226.0000000000009</v>
      </c>
      <c r="C351" s="1010">
        <v>7226.0000000000009</v>
      </c>
      <c r="D351" s="1011" t="s">
        <v>1352</v>
      </c>
    </row>
    <row r="352" spans="1:4" s="994" customFormat="1" ht="11.25" customHeight="1" x14ac:dyDescent="0.2">
      <c r="A352" s="1202"/>
      <c r="B352" s="1012">
        <v>23280</v>
      </c>
      <c r="C352" s="1012">
        <v>23235.506000000001</v>
      </c>
      <c r="D352" s="1013" t="s">
        <v>11</v>
      </c>
    </row>
    <row r="353" spans="1:4" s="994" customFormat="1" ht="11.25" customHeight="1" x14ac:dyDescent="0.2">
      <c r="A353" s="1201" t="s">
        <v>4066</v>
      </c>
      <c r="B353" s="1010">
        <v>74.19</v>
      </c>
      <c r="C353" s="1010">
        <v>74.180999999999997</v>
      </c>
      <c r="D353" s="1011" t="s">
        <v>1833</v>
      </c>
    </row>
    <row r="354" spans="1:4" s="994" customFormat="1" ht="11.25" customHeight="1" x14ac:dyDescent="0.2">
      <c r="A354" s="1201"/>
      <c r="B354" s="1010">
        <v>74.19</v>
      </c>
      <c r="C354" s="1010">
        <v>74.180999999999997</v>
      </c>
      <c r="D354" s="1011" t="s">
        <v>11</v>
      </c>
    </row>
    <row r="355" spans="1:4" s="994" customFormat="1" ht="11.25" customHeight="1" x14ac:dyDescent="0.2">
      <c r="A355" s="1200" t="s">
        <v>760</v>
      </c>
      <c r="B355" s="1008">
        <v>200</v>
      </c>
      <c r="C355" s="1008">
        <v>200</v>
      </c>
      <c r="D355" s="1009" t="s">
        <v>755</v>
      </c>
    </row>
    <row r="356" spans="1:4" s="994" customFormat="1" ht="11.25" customHeight="1" x14ac:dyDescent="0.2">
      <c r="A356" s="1202"/>
      <c r="B356" s="1012">
        <v>200</v>
      </c>
      <c r="C356" s="1012">
        <v>200</v>
      </c>
      <c r="D356" s="1013" t="s">
        <v>11</v>
      </c>
    </row>
    <row r="357" spans="1:4" s="994" customFormat="1" ht="11.25" customHeight="1" x14ac:dyDescent="0.2">
      <c r="A357" s="1201" t="s">
        <v>838</v>
      </c>
      <c r="B357" s="1010">
        <v>60</v>
      </c>
      <c r="C357" s="1010">
        <v>0</v>
      </c>
      <c r="D357" s="1011" t="s">
        <v>836</v>
      </c>
    </row>
    <row r="358" spans="1:4" s="994" customFormat="1" ht="11.25" customHeight="1" x14ac:dyDescent="0.2">
      <c r="A358" s="1201"/>
      <c r="B358" s="1010">
        <v>60</v>
      </c>
      <c r="C358" s="1010">
        <v>0</v>
      </c>
      <c r="D358" s="1011" t="s">
        <v>11</v>
      </c>
    </row>
    <row r="359" spans="1:4" s="994" customFormat="1" ht="11.25" customHeight="1" x14ac:dyDescent="0.2">
      <c r="A359" s="1200" t="s">
        <v>649</v>
      </c>
      <c r="B359" s="1008">
        <v>200</v>
      </c>
      <c r="C359" s="1008">
        <v>200</v>
      </c>
      <c r="D359" s="1009" t="s">
        <v>644</v>
      </c>
    </row>
    <row r="360" spans="1:4" s="994" customFormat="1" ht="11.25" customHeight="1" x14ac:dyDescent="0.2">
      <c r="A360" s="1202"/>
      <c r="B360" s="1012">
        <v>200</v>
      </c>
      <c r="C360" s="1012">
        <v>200</v>
      </c>
      <c r="D360" s="1013" t="s">
        <v>11</v>
      </c>
    </row>
    <row r="361" spans="1:4" s="994" customFormat="1" ht="11.25" customHeight="1" x14ac:dyDescent="0.2">
      <c r="A361" s="1201" t="s">
        <v>4067</v>
      </c>
      <c r="B361" s="1010">
        <v>387.51</v>
      </c>
      <c r="C361" s="1010">
        <v>294.12180000000001</v>
      </c>
      <c r="D361" s="1011" t="s">
        <v>1394</v>
      </c>
    </row>
    <row r="362" spans="1:4" s="994" customFormat="1" ht="11.25" customHeight="1" x14ac:dyDescent="0.2">
      <c r="A362" s="1201"/>
      <c r="B362" s="1010">
        <v>387.51</v>
      </c>
      <c r="C362" s="1010">
        <v>294.12180000000001</v>
      </c>
      <c r="D362" s="1011" t="s">
        <v>11</v>
      </c>
    </row>
    <row r="363" spans="1:4" s="994" customFormat="1" ht="11.25" customHeight="1" x14ac:dyDescent="0.2">
      <c r="A363" s="1200" t="s">
        <v>580</v>
      </c>
      <c r="B363" s="1008">
        <v>70</v>
      </c>
      <c r="C363" s="1008">
        <v>70</v>
      </c>
      <c r="D363" s="1009" t="s">
        <v>2016</v>
      </c>
    </row>
    <row r="364" spans="1:4" s="994" customFormat="1" ht="11.25" customHeight="1" x14ac:dyDescent="0.2">
      <c r="A364" s="1201"/>
      <c r="B364" s="1010">
        <v>300</v>
      </c>
      <c r="C364" s="1010">
        <v>300</v>
      </c>
      <c r="D364" s="1011" t="s">
        <v>1726</v>
      </c>
    </row>
    <row r="365" spans="1:4" s="994" customFormat="1" ht="11.25" customHeight="1" x14ac:dyDescent="0.2">
      <c r="A365" s="1201"/>
      <c r="B365" s="1010">
        <v>900</v>
      </c>
      <c r="C365" s="1010">
        <v>900</v>
      </c>
      <c r="D365" s="1011" t="s">
        <v>578</v>
      </c>
    </row>
    <row r="366" spans="1:4" s="994" customFormat="1" ht="11.25" customHeight="1" x14ac:dyDescent="0.2">
      <c r="A366" s="1202"/>
      <c r="B366" s="1012">
        <v>1270</v>
      </c>
      <c r="C366" s="1012">
        <v>1270</v>
      </c>
      <c r="D366" s="1013" t="s">
        <v>11</v>
      </c>
    </row>
    <row r="367" spans="1:4" s="994" customFormat="1" ht="11.25" customHeight="1" x14ac:dyDescent="0.2">
      <c r="A367" s="1201" t="s">
        <v>811</v>
      </c>
      <c r="B367" s="1010">
        <v>200</v>
      </c>
      <c r="C367" s="1010">
        <v>200</v>
      </c>
      <c r="D367" s="1011" t="s">
        <v>807</v>
      </c>
    </row>
    <row r="368" spans="1:4" s="994" customFormat="1" ht="11.25" customHeight="1" x14ac:dyDescent="0.2">
      <c r="A368" s="1201"/>
      <c r="B368" s="1010">
        <v>200</v>
      </c>
      <c r="C368" s="1010">
        <v>200</v>
      </c>
      <c r="D368" s="1011" t="s">
        <v>11</v>
      </c>
    </row>
    <row r="369" spans="1:4" s="994" customFormat="1" ht="11.25" customHeight="1" x14ac:dyDescent="0.2">
      <c r="A369" s="1200" t="s">
        <v>581</v>
      </c>
      <c r="B369" s="1008">
        <v>300</v>
      </c>
      <c r="C369" s="1008">
        <v>300</v>
      </c>
      <c r="D369" s="1009" t="s">
        <v>1726</v>
      </c>
    </row>
    <row r="370" spans="1:4" s="994" customFormat="1" ht="11.25" customHeight="1" x14ac:dyDescent="0.2">
      <c r="A370" s="1201"/>
      <c r="B370" s="1010">
        <v>2700</v>
      </c>
      <c r="C370" s="1010">
        <v>2700</v>
      </c>
      <c r="D370" s="1011" t="s">
        <v>578</v>
      </c>
    </row>
    <row r="371" spans="1:4" s="994" customFormat="1" ht="11.25" customHeight="1" x14ac:dyDescent="0.2">
      <c r="A371" s="1202"/>
      <c r="B371" s="1012">
        <v>3000</v>
      </c>
      <c r="C371" s="1012">
        <v>3000</v>
      </c>
      <c r="D371" s="1013" t="s">
        <v>11</v>
      </c>
    </row>
    <row r="372" spans="1:4" s="994" customFormat="1" ht="11.25" customHeight="1" x14ac:dyDescent="0.2">
      <c r="A372" s="1201" t="s">
        <v>4068</v>
      </c>
      <c r="B372" s="1010">
        <v>150</v>
      </c>
      <c r="C372" s="1010">
        <v>150</v>
      </c>
      <c r="D372" s="1011" t="s">
        <v>2017</v>
      </c>
    </row>
    <row r="373" spans="1:4" s="994" customFormat="1" ht="21" x14ac:dyDescent="0.2">
      <c r="A373" s="1201"/>
      <c r="B373" s="1010">
        <v>150</v>
      </c>
      <c r="C373" s="1010">
        <v>150</v>
      </c>
      <c r="D373" s="1011" t="s">
        <v>2015</v>
      </c>
    </row>
    <row r="374" spans="1:4" s="994" customFormat="1" ht="11.25" customHeight="1" x14ac:dyDescent="0.2">
      <c r="A374" s="1201"/>
      <c r="B374" s="1010">
        <v>300</v>
      </c>
      <c r="C374" s="1010">
        <v>300</v>
      </c>
      <c r="D374" s="1011" t="s">
        <v>11</v>
      </c>
    </row>
    <row r="375" spans="1:4" s="994" customFormat="1" ht="11.25" customHeight="1" x14ac:dyDescent="0.2">
      <c r="A375" s="1200" t="s">
        <v>4069</v>
      </c>
      <c r="B375" s="1008">
        <v>100</v>
      </c>
      <c r="C375" s="1008">
        <v>100</v>
      </c>
      <c r="D375" s="1009" t="s">
        <v>2017</v>
      </c>
    </row>
    <row r="376" spans="1:4" s="994" customFormat="1" ht="21" x14ac:dyDescent="0.2">
      <c r="A376" s="1201"/>
      <c r="B376" s="1010">
        <v>100</v>
      </c>
      <c r="C376" s="1010">
        <v>92.016000000000005</v>
      </c>
      <c r="D376" s="1011" t="s">
        <v>2015</v>
      </c>
    </row>
    <row r="377" spans="1:4" s="994" customFormat="1" ht="11.25" customHeight="1" x14ac:dyDescent="0.2">
      <c r="A377" s="1202"/>
      <c r="B377" s="1012">
        <v>200</v>
      </c>
      <c r="C377" s="1012">
        <v>192.01599999999999</v>
      </c>
      <c r="D377" s="1013" t="s">
        <v>11</v>
      </c>
    </row>
    <row r="378" spans="1:4" s="994" customFormat="1" ht="11.25" customHeight="1" x14ac:dyDescent="0.2">
      <c r="A378" s="1201" t="s">
        <v>4070</v>
      </c>
      <c r="B378" s="1010">
        <v>30</v>
      </c>
      <c r="C378" s="1010">
        <v>30</v>
      </c>
      <c r="D378" s="1011" t="s">
        <v>755</v>
      </c>
    </row>
    <row r="379" spans="1:4" s="994" customFormat="1" ht="11.25" customHeight="1" x14ac:dyDescent="0.2">
      <c r="A379" s="1201"/>
      <c r="B379" s="1010">
        <v>30</v>
      </c>
      <c r="C379" s="1010">
        <v>30</v>
      </c>
      <c r="D379" s="1011" t="s">
        <v>11</v>
      </c>
    </row>
    <row r="380" spans="1:4" s="994" customFormat="1" ht="11.25" customHeight="1" x14ac:dyDescent="0.2">
      <c r="A380" s="1200" t="s">
        <v>650</v>
      </c>
      <c r="B380" s="1008">
        <v>160</v>
      </c>
      <c r="C380" s="1008">
        <v>160</v>
      </c>
      <c r="D380" s="1009" t="s">
        <v>644</v>
      </c>
    </row>
    <row r="381" spans="1:4" s="994" customFormat="1" ht="11.25" customHeight="1" x14ac:dyDescent="0.2">
      <c r="A381" s="1202"/>
      <c r="B381" s="1012">
        <v>160</v>
      </c>
      <c r="C381" s="1012">
        <v>160</v>
      </c>
      <c r="D381" s="1013" t="s">
        <v>11</v>
      </c>
    </row>
    <row r="382" spans="1:4" s="994" customFormat="1" ht="11.25" customHeight="1" x14ac:dyDescent="0.2">
      <c r="A382" s="1201" t="s">
        <v>4071</v>
      </c>
      <c r="B382" s="1010">
        <v>100</v>
      </c>
      <c r="C382" s="1010">
        <v>100</v>
      </c>
      <c r="D382" s="1011" t="s">
        <v>2017</v>
      </c>
    </row>
    <row r="383" spans="1:4" s="994" customFormat="1" ht="21" x14ac:dyDescent="0.2">
      <c r="A383" s="1201"/>
      <c r="B383" s="1010">
        <v>132.96</v>
      </c>
      <c r="C383" s="1010">
        <v>132.95699999999999</v>
      </c>
      <c r="D383" s="1011" t="s">
        <v>2015</v>
      </c>
    </row>
    <row r="384" spans="1:4" s="994" customFormat="1" ht="11.25" customHeight="1" x14ac:dyDescent="0.2">
      <c r="A384" s="1201"/>
      <c r="B384" s="1010">
        <v>232.96</v>
      </c>
      <c r="C384" s="1010">
        <v>232.95699999999999</v>
      </c>
      <c r="D384" s="1011" t="s">
        <v>11</v>
      </c>
    </row>
    <row r="385" spans="1:4" s="994" customFormat="1" ht="21" x14ac:dyDescent="0.2">
      <c r="A385" s="1200" t="s">
        <v>4072</v>
      </c>
      <c r="B385" s="1008">
        <v>150</v>
      </c>
      <c r="C385" s="1008">
        <v>150</v>
      </c>
      <c r="D385" s="1009" t="s">
        <v>2015</v>
      </c>
    </row>
    <row r="386" spans="1:4" s="994" customFormat="1" ht="11.25" customHeight="1" x14ac:dyDescent="0.2">
      <c r="A386" s="1202"/>
      <c r="B386" s="1012">
        <v>150</v>
      </c>
      <c r="C386" s="1012">
        <v>150</v>
      </c>
      <c r="D386" s="1013" t="s">
        <v>11</v>
      </c>
    </row>
    <row r="387" spans="1:4" s="994" customFormat="1" ht="11.25" customHeight="1" x14ac:dyDescent="0.2">
      <c r="A387" s="1201" t="s">
        <v>482</v>
      </c>
      <c r="B387" s="1010">
        <v>873.88</v>
      </c>
      <c r="C387" s="1010">
        <v>818.13799999999992</v>
      </c>
      <c r="D387" s="1011" t="s">
        <v>1885</v>
      </c>
    </row>
    <row r="388" spans="1:4" s="994" customFormat="1" ht="11.25" customHeight="1" x14ac:dyDescent="0.2">
      <c r="A388" s="1201"/>
      <c r="B388" s="1010">
        <v>65</v>
      </c>
      <c r="C388" s="1010">
        <v>65</v>
      </c>
      <c r="D388" s="1011" t="s">
        <v>1879</v>
      </c>
    </row>
    <row r="389" spans="1:4" s="994" customFormat="1" ht="11.25" customHeight="1" x14ac:dyDescent="0.2">
      <c r="A389" s="1201"/>
      <c r="B389" s="1010">
        <v>40</v>
      </c>
      <c r="C389" s="1010">
        <v>40</v>
      </c>
      <c r="D389" s="1011" t="s">
        <v>4073</v>
      </c>
    </row>
    <row r="390" spans="1:4" s="994" customFormat="1" ht="11.25" customHeight="1" x14ac:dyDescent="0.2">
      <c r="A390" s="1201"/>
      <c r="B390" s="1010">
        <v>978.88</v>
      </c>
      <c r="C390" s="1010">
        <v>923.13799999999992</v>
      </c>
      <c r="D390" s="1011" t="s">
        <v>11</v>
      </c>
    </row>
    <row r="391" spans="1:4" s="994" customFormat="1" ht="11.25" customHeight="1" x14ac:dyDescent="0.2">
      <c r="A391" s="1200" t="s">
        <v>958</v>
      </c>
      <c r="B391" s="1008">
        <v>82</v>
      </c>
      <c r="C391" s="1008">
        <v>82</v>
      </c>
      <c r="D391" s="1009" t="s">
        <v>957</v>
      </c>
    </row>
    <row r="392" spans="1:4" s="994" customFormat="1" ht="11.25" customHeight="1" x14ac:dyDescent="0.2">
      <c r="A392" s="1202"/>
      <c r="B392" s="1012">
        <v>82</v>
      </c>
      <c r="C392" s="1012">
        <v>82</v>
      </c>
      <c r="D392" s="1013" t="s">
        <v>11</v>
      </c>
    </row>
    <row r="393" spans="1:4" s="994" customFormat="1" ht="21" x14ac:dyDescent="0.2">
      <c r="A393" s="1201" t="s">
        <v>4074</v>
      </c>
      <c r="B393" s="1010">
        <v>150</v>
      </c>
      <c r="C393" s="1010">
        <v>150</v>
      </c>
      <c r="D393" s="1011" t="s">
        <v>2015</v>
      </c>
    </row>
    <row r="394" spans="1:4" s="994" customFormat="1" ht="11.25" customHeight="1" x14ac:dyDescent="0.2">
      <c r="A394" s="1201"/>
      <c r="B394" s="1010">
        <v>150</v>
      </c>
      <c r="C394" s="1010">
        <v>150</v>
      </c>
      <c r="D394" s="1011" t="s">
        <v>11</v>
      </c>
    </row>
    <row r="395" spans="1:4" s="994" customFormat="1" ht="11.25" customHeight="1" x14ac:dyDescent="0.2">
      <c r="A395" s="1200" t="s">
        <v>873</v>
      </c>
      <c r="B395" s="1008">
        <v>2000</v>
      </c>
      <c r="C395" s="1008">
        <v>2000</v>
      </c>
      <c r="D395" s="1009" t="s">
        <v>863</v>
      </c>
    </row>
    <row r="396" spans="1:4" s="994" customFormat="1" ht="11.25" customHeight="1" x14ac:dyDescent="0.2">
      <c r="A396" s="1202"/>
      <c r="B396" s="1012">
        <v>2000</v>
      </c>
      <c r="C396" s="1012">
        <v>2000</v>
      </c>
      <c r="D396" s="1013" t="s">
        <v>11</v>
      </c>
    </row>
    <row r="397" spans="1:4" s="994" customFormat="1" ht="11.25" customHeight="1" x14ac:dyDescent="0.2">
      <c r="A397" s="1201" t="s">
        <v>947</v>
      </c>
      <c r="B397" s="1010">
        <v>50</v>
      </c>
      <c r="C397" s="1010">
        <v>50</v>
      </c>
      <c r="D397" s="1011" t="s">
        <v>946</v>
      </c>
    </row>
    <row r="398" spans="1:4" s="994" customFormat="1" ht="11.25" customHeight="1" x14ac:dyDescent="0.2">
      <c r="A398" s="1201"/>
      <c r="B398" s="1010">
        <v>50</v>
      </c>
      <c r="C398" s="1010">
        <v>50</v>
      </c>
      <c r="D398" s="1011" t="s">
        <v>11</v>
      </c>
    </row>
    <row r="399" spans="1:4" s="994" customFormat="1" ht="21" x14ac:dyDescent="0.2">
      <c r="A399" s="1200" t="s">
        <v>4075</v>
      </c>
      <c r="B399" s="1008">
        <v>300</v>
      </c>
      <c r="C399" s="1008">
        <v>300</v>
      </c>
      <c r="D399" s="1009" t="s">
        <v>2015</v>
      </c>
    </row>
    <row r="400" spans="1:4" s="994" customFormat="1" ht="11.25" customHeight="1" x14ac:dyDescent="0.2">
      <c r="A400" s="1202"/>
      <c r="B400" s="1012">
        <v>300</v>
      </c>
      <c r="C400" s="1012">
        <v>300</v>
      </c>
      <c r="D400" s="1013" t="s">
        <v>11</v>
      </c>
    </row>
    <row r="401" spans="1:4" s="994" customFormat="1" ht="21" x14ac:dyDescent="0.2">
      <c r="A401" s="1201" t="s">
        <v>4076</v>
      </c>
      <c r="B401" s="1010">
        <v>403</v>
      </c>
      <c r="C401" s="1010">
        <v>403</v>
      </c>
      <c r="D401" s="1011" t="s">
        <v>1913</v>
      </c>
    </row>
    <row r="402" spans="1:4" s="994" customFormat="1" ht="11.25" customHeight="1" x14ac:dyDescent="0.2">
      <c r="A402" s="1201"/>
      <c r="B402" s="1010">
        <v>3970</v>
      </c>
      <c r="C402" s="1010">
        <v>3970</v>
      </c>
      <c r="D402" s="1011" t="s">
        <v>1915</v>
      </c>
    </row>
    <row r="403" spans="1:4" s="994" customFormat="1" ht="11.25" customHeight="1" x14ac:dyDescent="0.2">
      <c r="A403" s="1201"/>
      <c r="B403" s="1010">
        <v>338.6</v>
      </c>
      <c r="C403" s="1010">
        <v>338.6</v>
      </c>
      <c r="D403" s="1011" t="s">
        <v>1911</v>
      </c>
    </row>
    <row r="404" spans="1:4" s="994" customFormat="1" ht="11.25" customHeight="1" x14ac:dyDescent="0.2">
      <c r="A404" s="1201"/>
      <c r="B404" s="1010">
        <v>450</v>
      </c>
      <c r="C404" s="1010">
        <v>450</v>
      </c>
      <c r="D404" s="1011" t="s">
        <v>1724</v>
      </c>
    </row>
    <row r="405" spans="1:4" s="994" customFormat="1" ht="11.25" customHeight="1" x14ac:dyDescent="0.2">
      <c r="A405" s="1201"/>
      <c r="B405" s="1010">
        <v>5161.6000000000004</v>
      </c>
      <c r="C405" s="1010">
        <v>5161.6000000000004</v>
      </c>
      <c r="D405" s="1011" t="s">
        <v>11</v>
      </c>
    </row>
    <row r="406" spans="1:4" s="994" customFormat="1" ht="11.25" customHeight="1" x14ac:dyDescent="0.2">
      <c r="A406" s="1200" t="s">
        <v>948</v>
      </c>
      <c r="B406" s="1008">
        <v>70</v>
      </c>
      <c r="C406" s="1008">
        <v>70</v>
      </c>
      <c r="D406" s="1009" t="s">
        <v>946</v>
      </c>
    </row>
    <row r="407" spans="1:4" s="994" customFormat="1" ht="11.25" customHeight="1" x14ac:dyDescent="0.2">
      <c r="A407" s="1202"/>
      <c r="B407" s="1012">
        <v>70</v>
      </c>
      <c r="C407" s="1012">
        <v>70</v>
      </c>
      <c r="D407" s="1013" t="s">
        <v>11</v>
      </c>
    </row>
    <row r="408" spans="1:4" s="994" customFormat="1" ht="11.25" customHeight="1" x14ac:dyDescent="0.2">
      <c r="A408" s="1201" t="s">
        <v>4077</v>
      </c>
      <c r="B408" s="1010">
        <v>105.8</v>
      </c>
      <c r="C408" s="1010">
        <v>105.8</v>
      </c>
      <c r="D408" s="1011" t="s">
        <v>2341</v>
      </c>
    </row>
    <row r="409" spans="1:4" s="994" customFormat="1" ht="11.25" customHeight="1" x14ac:dyDescent="0.2">
      <c r="A409" s="1201"/>
      <c r="B409" s="1010">
        <v>105.8</v>
      </c>
      <c r="C409" s="1010">
        <v>105.8</v>
      </c>
      <c r="D409" s="1011" t="s">
        <v>11</v>
      </c>
    </row>
    <row r="410" spans="1:4" s="994" customFormat="1" ht="11.25" customHeight="1" x14ac:dyDescent="0.2">
      <c r="A410" s="1200" t="s">
        <v>874</v>
      </c>
      <c r="B410" s="1008">
        <v>2970.6</v>
      </c>
      <c r="C410" s="1008">
        <v>2970.6</v>
      </c>
      <c r="D410" s="1009" t="s">
        <v>863</v>
      </c>
    </row>
    <row r="411" spans="1:4" s="994" customFormat="1" ht="11.25" customHeight="1" x14ac:dyDescent="0.2">
      <c r="A411" s="1202"/>
      <c r="B411" s="1012">
        <v>2970.6</v>
      </c>
      <c r="C411" s="1012">
        <v>2970.6</v>
      </c>
      <c r="D411" s="1013" t="s">
        <v>11</v>
      </c>
    </row>
    <row r="412" spans="1:4" s="994" customFormat="1" ht="11.25" customHeight="1" x14ac:dyDescent="0.2">
      <c r="A412" s="1201" t="s">
        <v>651</v>
      </c>
      <c r="B412" s="1010">
        <v>50</v>
      </c>
      <c r="C412" s="1010">
        <v>50</v>
      </c>
      <c r="D412" s="1011" t="s">
        <v>644</v>
      </c>
    </row>
    <row r="413" spans="1:4" s="994" customFormat="1" ht="11.25" customHeight="1" x14ac:dyDescent="0.2">
      <c r="A413" s="1201"/>
      <c r="B413" s="1010">
        <v>50</v>
      </c>
      <c r="C413" s="1010">
        <v>50</v>
      </c>
      <c r="D413" s="1011" t="s">
        <v>11</v>
      </c>
    </row>
    <row r="414" spans="1:4" s="994" customFormat="1" ht="11.25" customHeight="1" x14ac:dyDescent="0.2">
      <c r="A414" s="1200" t="s">
        <v>4078</v>
      </c>
      <c r="B414" s="1008">
        <v>338</v>
      </c>
      <c r="C414" s="1008">
        <v>338</v>
      </c>
      <c r="D414" s="1009" t="s">
        <v>1915</v>
      </c>
    </row>
    <row r="415" spans="1:4" s="994" customFormat="1" ht="11.25" customHeight="1" x14ac:dyDescent="0.2">
      <c r="A415" s="1202"/>
      <c r="B415" s="1012">
        <v>338</v>
      </c>
      <c r="C415" s="1012">
        <v>338</v>
      </c>
      <c r="D415" s="1013" t="s">
        <v>11</v>
      </c>
    </row>
    <row r="416" spans="1:4" s="994" customFormat="1" ht="11.25" customHeight="1" x14ac:dyDescent="0.2">
      <c r="A416" s="1201" t="s">
        <v>945</v>
      </c>
      <c r="B416" s="1010">
        <v>30000</v>
      </c>
      <c r="C416" s="1010">
        <v>29900</v>
      </c>
      <c r="D416" s="1011" t="s">
        <v>944</v>
      </c>
    </row>
    <row r="417" spans="1:4" s="994" customFormat="1" ht="11.25" customHeight="1" x14ac:dyDescent="0.2">
      <c r="A417" s="1201"/>
      <c r="B417" s="1010">
        <v>30000</v>
      </c>
      <c r="C417" s="1010">
        <v>29900</v>
      </c>
      <c r="D417" s="1011" t="s">
        <v>11</v>
      </c>
    </row>
    <row r="418" spans="1:4" s="994" customFormat="1" ht="11.25" customHeight="1" x14ac:dyDescent="0.2">
      <c r="A418" s="1200" t="s">
        <v>1040</v>
      </c>
      <c r="B418" s="1008">
        <v>30</v>
      </c>
      <c r="C418" s="1008">
        <v>30</v>
      </c>
      <c r="D418" s="1009" t="s">
        <v>1036</v>
      </c>
    </row>
    <row r="419" spans="1:4" s="994" customFormat="1" ht="11.25" customHeight="1" x14ac:dyDescent="0.2">
      <c r="A419" s="1202"/>
      <c r="B419" s="1012">
        <v>30</v>
      </c>
      <c r="C419" s="1012">
        <v>30</v>
      </c>
      <c r="D419" s="1013" t="s">
        <v>11</v>
      </c>
    </row>
    <row r="420" spans="1:4" s="994" customFormat="1" ht="11.25" customHeight="1" x14ac:dyDescent="0.2">
      <c r="A420" s="1201" t="s">
        <v>4079</v>
      </c>
      <c r="B420" s="1045">
        <v>923264</v>
      </c>
      <c r="C420" s="1010">
        <v>923264</v>
      </c>
      <c r="D420" s="1011" t="s">
        <v>1571</v>
      </c>
    </row>
    <row r="421" spans="1:4" s="994" customFormat="1" ht="11.25" customHeight="1" x14ac:dyDescent="0.2">
      <c r="A421" s="1201"/>
      <c r="B421" s="1045">
        <v>923264</v>
      </c>
      <c r="C421" s="1010">
        <v>923264</v>
      </c>
      <c r="D421" s="1011" t="s">
        <v>11</v>
      </c>
    </row>
    <row r="422" spans="1:4" s="994" customFormat="1" ht="11.25" customHeight="1" x14ac:dyDescent="0.2">
      <c r="A422" s="1200" t="s">
        <v>715</v>
      </c>
      <c r="B422" s="1008">
        <v>200</v>
      </c>
      <c r="C422" s="1008">
        <v>200</v>
      </c>
      <c r="D422" s="1009" t="s">
        <v>4080</v>
      </c>
    </row>
    <row r="423" spans="1:4" s="994" customFormat="1" ht="11.25" customHeight="1" x14ac:dyDescent="0.2">
      <c r="A423" s="1202"/>
      <c r="B423" s="1012">
        <v>200</v>
      </c>
      <c r="C423" s="1012">
        <v>200</v>
      </c>
      <c r="D423" s="1013" t="s">
        <v>11</v>
      </c>
    </row>
    <row r="424" spans="1:4" s="994" customFormat="1" ht="11.25" customHeight="1" x14ac:dyDescent="0.2">
      <c r="A424" s="1201" t="s">
        <v>4081</v>
      </c>
      <c r="B424" s="1010">
        <v>150</v>
      </c>
      <c r="C424" s="1010">
        <v>150</v>
      </c>
      <c r="D424" s="1011" t="s">
        <v>1726</v>
      </c>
    </row>
    <row r="425" spans="1:4" s="994" customFormat="1" ht="11.25" customHeight="1" x14ac:dyDescent="0.2">
      <c r="A425" s="1201"/>
      <c r="B425" s="1010">
        <v>150</v>
      </c>
      <c r="C425" s="1010">
        <v>150</v>
      </c>
      <c r="D425" s="1011" t="s">
        <v>11</v>
      </c>
    </row>
    <row r="426" spans="1:4" s="994" customFormat="1" ht="11.25" customHeight="1" x14ac:dyDescent="0.2">
      <c r="A426" s="1200" t="s">
        <v>1041</v>
      </c>
      <c r="B426" s="1008">
        <v>45.2</v>
      </c>
      <c r="C426" s="1008">
        <v>44.912999999999997</v>
      </c>
      <c r="D426" s="1009" t="s">
        <v>2016</v>
      </c>
    </row>
    <row r="427" spans="1:4" s="994" customFormat="1" ht="11.25" customHeight="1" x14ac:dyDescent="0.2">
      <c r="A427" s="1201"/>
      <c r="B427" s="1010">
        <v>25</v>
      </c>
      <c r="C427" s="1010">
        <v>25</v>
      </c>
      <c r="D427" s="1011" t="s">
        <v>1036</v>
      </c>
    </row>
    <row r="428" spans="1:4" s="994" customFormat="1" ht="11.25" customHeight="1" x14ac:dyDescent="0.2">
      <c r="A428" s="1202"/>
      <c r="B428" s="1012">
        <v>70.2</v>
      </c>
      <c r="C428" s="1012">
        <v>69.912999999999997</v>
      </c>
      <c r="D428" s="1013" t="s">
        <v>11</v>
      </c>
    </row>
    <row r="429" spans="1:4" s="994" customFormat="1" ht="11.25" customHeight="1" x14ac:dyDescent="0.2">
      <c r="A429" s="1201" t="s">
        <v>1042</v>
      </c>
      <c r="B429" s="1010">
        <v>25</v>
      </c>
      <c r="C429" s="1010">
        <v>25</v>
      </c>
      <c r="D429" s="1011" t="s">
        <v>1036</v>
      </c>
    </row>
    <row r="430" spans="1:4" s="994" customFormat="1" ht="11.25" customHeight="1" x14ac:dyDescent="0.2">
      <c r="A430" s="1201"/>
      <c r="B430" s="1010">
        <v>25</v>
      </c>
      <c r="C430" s="1010">
        <v>25</v>
      </c>
      <c r="D430" s="1011" t="s">
        <v>11</v>
      </c>
    </row>
    <row r="431" spans="1:4" s="994" customFormat="1" ht="11.25" customHeight="1" x14ac:dyDescent="0.2">
      <c r="A431" s="1200" t="s">
        <v>1043</v>
      </c>
      <c r="B431" s="1008">
        <v>25</v>
      </c>
      <c r="C431" s="1008">
        <v>25</v>
      </c>
      <c r="D431" s="1009" t="s">
        <v>1036</v>
      </c>
    </row>
    <row r="432" spans="1:4" s="994" customFormat="1" ht="11.25" customHeight="1" x14ac:dyDescent="0.2">
      <c r="A432" s="1202"/>
      <c r="B432" s="1012">
        <v>25</v>
      </c>
      <c r="C432" s="1012">
        <v>25</v>
      </c>
      <c r="D432" s="1013" t="s">
        <v>11</v>
      </c>
    </row>
    <row r="433" spans="1:4" s="994" customFormat="1" ht="11.25" customHeight="1" x14ac:dyDescent="0.2">
      <c r="A433" s="1201" t="s">
        <v>4082</v>
      </c>
      <c r="B433" s="1010">
        <v>25</v>
      </c>
      <c r="C433" s="1010">
        <v>25</v>
      </c>
      <c r="D433" s="1011" t="s">
        <v>1036</v>
      </c>
    </row>
    <row r="434" spans="1:4" s="994" customFormat="1" ht="11.25" customHeight="1" x14ac:dyDescent="0.2">
      <c r="A434" s="1201"/>
      <c r="B434" s="1010">
        <v>25</v>
      </c>
      <c r="C434" s="1010">
        <v>25</v>
      </c>
      <c r="D434" s="1011" t="s">
        <v>11</v>
      </c>
    </row>
    <row r="435" spans="1:4" s="994" customFormat="1" ht="11.25" customHeight="1" x14ac:dyDescent="0.2">
      <c r="A435" s="1200" t="s">
        <v>716</v>
      </c>
      <c r="B435" s="1008">
        <v>70</v>
      </c>
      <c r="C435" s="1008">
        <v>70</v>
      </c>
      <c r="D435" s="1009" t="s">
        <v>4083</v>
      </c>
    </row>
    <row r="436" spans="1:4" s="994" customFormat="1" ht="11.25" customHeight="1" x14ac:dyDescent="0.2">
      <c r="A436" s="1202"/>
      <c r="B436" s="1012">
        <v>70</v>
      </c>
      <c r="C436" s="1012">
        <v>70</v>
      </c>
      <c r="D436" s="1013" t="s">
        <v>11</v>
      </c>
    </row>
    <row r="437" spans="1:4" s="994" customFormat="1" ht="11.25" customHeight="1" x14ac:dyDescent="0.2">
      <c r="A437" s="1201" t="s">
        <v>875</v>
      </c>
      <c r="B437" s="1010">
        <v>1000</v>
      </c>
      <c r="C437" s="1010">
        <v>1000</v>
      </c>
      <c r="D437" s="1011" t="s">
        <v>863</v>
      </c>
    </row>
    <row r="438" spans="1:4" s="994" customFormat="1" ht="11.25" customHeight="1" x14ac:dyDescent="0.2">
      <c r="A438" s="1201"/>
      <c r="B438" s="1010">
        <v>1000</v>
      </c>
      <c r="C438" s="1010">
        <v>1000</v>
      </c>
      <c r="D438" s="1011" t="s">
        <v>11</v>
      </c>
    </row>
    <row r="439" spans="1:4" s="994" customFormat="1" ht="11.25" customHeight="1" x14ac:dyDescent="0.2">
      <c r="A439" s="1200" t="s">
        <v>876</v>
      </c>
      <c r="B439" s="1008">
        <v>600</v>
      </c>
      <c r="C439" s="1008">
        <v>600</v>
      </c>
      <c r="D439" s="1009" t="s">
        <v>863</v>
      </c>
    </row>
    <row r="440" spans="1:4" s="994" customFormat="1" ht="11.25" customHeight="1" x14ac:dyDescent="0.2">
      <c r="A440" s="1202"/>
      <c r="B440" s="1012">
        <v>600</v>
      </c>
      <c r="C440" s="1012">
        <v>600</v>
      </c>
      <c r="D440" s="1013" t="s">
        <v>11</v>
      </c>
    </row>
    <row r="441" spans="1:4" s="994" customFormat="1" ht="11.25" customHeight="1" x14ac:dyDescent="0.2">
      <c r="A441" s="1201" t="s">
        <v>877</v>
      </c>
      <c r="B441" s="1010">
        <v>200</v>
      </c>
      <c r="C441" s="1010">
        <v>200</v>
      </c>
      <c r="D441" s="1011" t="s">
        <v>863</v>
      </c>
    </row>
    <row r="442" spans="1:4" s="994" customFormat="1" ht="11.25" customHeight="1" x14ac:dyDescent="0.2">
      <c r="A442" s="1201"/>
      <c r="B442" s="1010">
        <v>200</v>
      </c>
      <c r="C442" s="1010">
        <v>200</v>
      </c>
      <c r="D442" s="1011" t="s">
        <v>11</v>
      </c>
    </row>
    <row r="443" spans="1:4" s="994" customFormat="1" ht="21" x14ac:dyDescent="0.2">
      <c r="A443" s="1200" t="s">
        <v>4084</v>
      </c>
      <c r="B443" s="1008">
        <v>260</v>
      </c>
      <c r="C443" s="1008">
        <v>260</v>
      </c>
      <c r="D443" s="1009" t="s">
        <v>2015</v>
      </c>
    </row>
    <row r="444" spans="1:4" s="994" customFormat="1" ht="11.25" customHeight="1" x14ac:dyDescent="0.2">
      <c r="A444" s="1202"/>
      <c r="B444" s="1012">
        <v>260</v>
      </c>
      <c r="C444" s="1012">
        <v>260</v>
      </c>
      <c r="D444" s="1013" t="s">
        <v>11</v>
      </c>
    </row>
    <row r="445" spans="1:4" s="994" customFormat="1" ht="11.25" customHeight="1" x14ac:dyDescent="0.2">
      <c r="A445" s="1201" t="s">
        <v>1045</v>
      </c>
      <c r="B445" s="1010">
        <v>150</v>
      </c>
      <c r="C445" s="1010">
        <v>150</v>
      </c>
      <c r="D445" s="1011" t="s">
        <v>1036</v>
      </c>
    </row>
    <row r="446" spans="1:4" s="994" customFormat="1" ht="11.25" customHeight="1" x14ac:dyDescent="0.2">
      <c r="A446" s="1201"/>
      <c r="B446" s="1010">
        <v>150</v>
      </c>
      <c r="C446" s="1010">
        <v>150</v>
      </c>
      <c r="D446" s="1011" t="s">
        <v>11</v>
      </c>
    </row>
    <row r="447" spans="1:4" s="994" customFormat="1" ht="11.25" customHeight="1" x14ac:dyDescent="0.2">
      <c r="A447" s="1200" t="s">
        <v>1046</v>
      </c>
      <c r="B447" s="1008">
        <v>40</v>
      </c>
      <c r="C447" s="1008">
        <v>40</v>
      </c>
      <c r="D447" s="1009" t="s">
        <v>1036</v>
      </c>
    </row>
    <row r="448" spans="1:4" s="994" customFormat="1" ht="11.25" customHeight="1" x14ac:dyDescent="0.2">
      <c r="A448" s="1202"/>
      <c r="B448" s="1012">
        <v>40</v>
      </c>
      <c r="C448" s="1012">
        <v>40</v>
      </c>
      <c r="D448" s="1013" t="s">
        <v>11</v>
      </c>
    </row>
    <row r="449" spans="1:4" s="994" customFormat="1" ht="11.25" customHeight="1" x14ac:dyDescent="0.2">
      <c r="A449" s="1201" t="s">
        <v>1047</v>
      </c>
      <c r="B449" s="1010">
        <v>190.94</v>
      </c>
      <c r="C449" s="1010">
        <v>190.93899999999999</v>
      </c>
      <c r="D449" s="1011" t="s">
        <v>1036</v>
      </c>
    </row>
    <row r="450" spans="1:4" s="994" customFormat="1" ht="11.25" customHeight="1" x14ac:dyDescent="0.2">
      <c r="A450" s="1201"/>
      <c r="B450" s="1010">
        <v>190.94</v>
      </c>
      <c r="C450" s="1010">
        <v>190.93899999999999</v>
      </c>
      <c r="D450" s="1011" t="s">
        <v>11</v>
      </c>
    </row>
    <row r="451" spans="1:4" s="994" customFormat="1" ht="11.25" customHeight="1" x14ac:dyDescent="0.2">
      <c r="A451" s="1200" t="s">
        <v>717</v>
      </c>
      <c r="B451" s="1008">
        <v>50</v>
      </c>
      <c r="C451" s="1008">
        <v>50</v>
      </c>
      <c r="D451" s="1009" t="s">
        <v>4085</v>
      </c>
    </row>
    <row r="452" spans="1:4" s="994" customFormat="1" ht="11.25" customHeight="1" x14ac:dyDescent="0.2">
      <c r="A452" s="1201"/>
      <c r="B452" s="1010">
        <v>100</v>
      </c>
      <c r="C452" s="1010">
        <v>100</v>
      </c>
      <c r="D452" s="1011" t="s">
        <v>721</v>
      </c>
    </row>
    <row r="453" spans="1:4" s="994" customFormat="1" ht="11.25" customHeight="1" x14ac:dyDescent="0.2">
      <c r="A453" s="1202"/>
      <c r="B453" s="1012">
        <v>150</v>
      </c>
      <c r="C453" s="1012">
        <v>150</v>
      </c>
      <c r="D453" s="1013" t="s">
        <v>11</v>
      </c>
    </row>
    <row r="454" spans="1:4" s="994" customFormat="1" ht="11.25" customHeight="1" x14ac:dyDescent="0.2">
      <c r="A454" s="1200" t="s">
        <v>878</v>
      </c>
      <c r="B454" s="1008">
        <v>700</v>
      </c>
      <c r="C454" s="1008">
        <v>700</v>
      </c>
      <c r="D454" s="1009" t="s">
        <v>863</v>
      </c>
    </row>
    <row r="455" spans="1:4" s="994" customFormat="1" ht="11.25" customHeight="1" x14ac:dyDescent="0.2">
      <c r="A455" s="1202"/>
      <c r="B455" s="1012">
        <v>700</v>
      </c>
      <c r="C455" s="1012">
        <v>700</v>
      </c>
      <c r="D455" s="1013" t="s">
        <v>11</v>
      </c>
    </row>
    <row r="456" spans="1:4" s="994" customFormat="1" ht="21" x14ac:dyDescent="0.2">
      <c r="A456" s="1200" t="s">
        <v>4086</v>
      </c>
      <c r="B456" s="1008">
        <v>100</v>
      </c>
      <c r="C456" s="1008">
        <v>100</v>
      </c>
      <c r="D456" s="1009" t="s">
        <v>2015</v>
      </c>
    </row>
    <row r="457" spans="1:4" s="994" customFormat="1" ht="11.25" customHeight="1" x14ac:dyDescent="0.2">
      <c r="A457" s="1202"/>
      <c r="B457" s="1012">
        <v>100</v>
      </c>
      <c r="C457" s="1012">
        <v>100</v>
      </c>
      <c r="D457" s="1013" t="s">
        <v>11</v>
      </c>
    </row>
    <row r="458" spans="1:4" s="994" customFormat="1" ht="11.25" customHeight="1" x14ac:dyDescent="0.2">
      <c r="A458" s="1201" t="s">
        <v>879</v>
      </c>
      <c r="B458" s="1010">
        <v>15000</v>
      </c>
      <c r="C458" s="1010">
        <v>15000</v>
      </c>
      <c r="D458" s="1011" t="s">
        <v>863</v>
      </c>
    </row>
    <row r="459" spans="1:4" s="994" customFormat="1" ht="11.25" customHeight="1" x14ac:dyDescent="0.2">
      <c r="A459" s="1201"/>
      <c r="B459" s="1010">
        <v>15000</v>
      </c>
      <c r="C459" s="1010">
        <v>15000</v>
      </c>
      <c r="D459" s="1011" t="s">
        <v>11</v>
      </c>
    </row>
    <row r="460" spans="1:4" s="994" customFormat="1" ht="11.25" customHeight="1" x14ac:dyDescent="0.2">
      <c r="A460" s="1200" t="s">
        <v>4087</v>
      </c>
      <c r="B460" s="1008">
        <v>12.7</v>
      </c>
      <c r="C460" s="1008">
        <v>0</v>
      </c>
      <c r="D460" s="1009" t="s">
        <v>2331</v>
      </c>
    </row>
    <row r="461" spans="1:4" s="994" customFormat="1" ht="11.25" customHeight="1" x14ac:dyDescent="0.2">
      <c r="A461" s="1202"/>
      <c r="B461" s="1012">
        <v>12.7</v>
      </c>
      <c r="C461" s="1012">
        <v>0</v>
      </c>
      <c r="D461" s="1013" t="s">
        <v>11</v>
      </c>
    </row>
    <row r="462" spans="1:4" s="994" customFormat="1" ht="11.25" customHeight="1" x14ac:dyDescent="0.2">
      <c r="A462" s="1201" t="s">
        <v>1031</v>
      </c>
      <c r="B462" s="1010">
        <v>50</v>
      </c>
      <c r="C462" s="1010">
        <v>50</v>
      </c>
      <c r="D462" s="1011" t="s">
        <v>1029</v>
      </c>
    </row>
    <row r="463" spans="1:4" s="994" customFormat="1" ht="11.25" customHeight="1" x14ac:dyDescent="0.2">
      <c r="A463" s="1201"/>
      <c r="B463" s="1010">
        <v>50</v>
      </c>
      <c r="C463" s="1010">
        <v>50</v>
      </c>
      <c r="D463" s="1011" t="s">
        <v>11</v>
      </c>
    </row>
    <row r="464" spans="1:4" s="994" customFormat="1" ht="11.25" customHeight="1" x14ac:dyDescent="0.2">
      <c r="A464" s="1200" t="s">
        <v>4088</v>
      </c>
      <c r="B464" s="1008">
        <v>50</v>
      </c>
      <c r="C464" s="1008">
        <v>0</v>
      </c>
      <c r="D464" s="1009" t="s">
        <v>2331</v>
      </c>
    </row>
    <row r="465" spans="1:4" s="994" customFormat="1" ht="11.25" customHeight="1" x14ac:dyDescent="0.2">
      <c r="A465" s="1201"/>
      <c r="B465" s="1010">
        <v>50</v>
      </c>
      <c r="C465" s="1010">
        <v>50</v>
      </c>
      <c r="D465" s="1011" t="s">
        <v>2341</v>
      </c>
    </row>
    <row r="466" spans="1:4" s="994" customFormat="1" ht="11.25" customHeight="1" x14ac:dyDescent="0.2">
      <c r="A466" s="1202"/>
      <c r="B466" s="1012">
        <v>100</v>
      </c>
      <c r="C466" s="1012">
        <v>50</v>
      </c>
      <c r="D466" s="1013" t="s">
        <v>11</v>
      </c>
    </row>
    <row r="467" spans="1:4" s="994" customFormat="1" ht="11.25" customHeight="1" x14ac:dyDescent="0.2">
      <c r="A467" s="1201" t="s">
        <v>4089</v>
      </c>
      <c r="B467" s="1010">
        <v>44.9</v>
      </c>
      <c r="C467" s="1010">
        <v>44.9</v>
      </c>
      <c r="D467" s="1011" t="s">
        <v>2331</v>
      </c>
    </row>
    <row r="468" spans="1:4" s="994" customFormat="1" ht="11.25" customHeight="1" x14ac:dyDescent="0.2">
      <c r="A468" s="1201"/>
      <c r="B468" s="1010">
        <v>44.9</v>
      </c>
      <c r="C468" s="1010">
        <v>44.9</v>
      </c>
      <c r="D468" s="1011" t="s">
        <v>11</v>
      </c>
    </row>
    <row r="469" spans="1:4" s="994" customFormat="1" ht="11.25" customHeight="1" x14ac:dyDescent="0.2">
      <c r="A469" s="1200" t="s">
        <v>4090</v>
      </c>
      <c r="B469" s="1008">
        <v>26.2</v>
      </c>
      <c r="C469" s="1008">
        <v>24.2</v>
      </c>
      <c r="D469" s="1009" t="s">
        <v>2331</v>
      </c>
    </row>
    <row r="470" spans="1:4" s="994" customFormat="1" ht="11.25" customHeight="1" x14ac:dyDescent="0.2">
      <c r="A470" s="1202"/>
      <c r="B470" s="1012">
        <v>26.2</v>
      </c>
      <c r="C470" s="1012">
        <v>24.2</v>
      </c>
      <c r="D470" s="1013" t="s">
        <v>11</v>
      </c>
    </row>
    <row r="471" spans="1:4" s="994" customFormat="1" ht="11.25" customHeight="1" x14ac:dyDescent="0.2">
      <c r="A471" s="1201" t="s">
        <v>1032</v>
      </c>
      <c r="B471" s="1010">
        <v>150</v>
      </c>
      <c r="C471" s="1010">
        <v>150</v>
      </c>
      <c r="D471" s="1011" t="s">
        <v>2341</v>
      </c>
    </row>
    <row r="472" spans="1:4" s="994" customFormat="1" ht="11.25" customHeight="1" x14ac:dyDescent="0.2">
      <c r="A472" s="1201"/>
      <c r="B472" s="1010">
        <v>10</v>
      </c>
      <c r="C472" s="1010">
        <v>10</v>
      </c>
      <c r="D472" s="1011" t="s">
        <v>1029</v>
      </c>
    </row>
    <row r="473" spans="1:4" s="994" customFormat="1" ht="11.25" customHeight="1" x14ac:dyDescent="0.2">
      <c r="A473" s="1201"/>
      <c r="B473" s="1010">
        <v>160</v>
      </c>
      <c r="C473" s="1010">
        <v>160</v>
      </c>
      <c r="D473" s="1011" t="s">
        <v>11</v>
      </c>
    </row>
    <row r="474" spans="1:4" s="994" customFormat="1" ht="11.25" customHeight="1" x14ac:dyDescent="0.2">
      <c r="A474" s="1200" t="s">
        <v>4091</v>
      </c>
      <c r="B474" s="1008">
        <v>31.5</v>
      </c>
      <c r="C474" s="1008">
        <v>31.5</v>
      </c>
      <c r="D474" s="1009" t="s">
        <v>2331</v>
      </c>
    </row>
    <row r="475" spans="1:4" s="994" customFormat="1" ht="11.25" customHeight="1" x14ac:dyDescent="0.2">
      <c r="A475" s="1202"/>
      <c r="B475" s="1012">
        <v>31.5</v>
      </c>
      <c r="C475" s="1012">
        <v>31.5</v>
      </c>
      <c r="D475" s="1013" t="s">
        <v>11</v>
      </c>
    </row>
    <row r="476" spans="1:4" s="994" customFormat="1" ht="11.25" customHeight="1" x14ac:dyDescent="0.2">
      <c r="A476" s="1201" t="s">
        <v>4092</v>
      </c>
      <c r="B476" s="1010">
        <v>44.9</v>
      </c>
      <c r="C476" s="1010">
        <v>44.9</v>
      </c>
      <c r="D476" s="1011" t="s">
        <v>2331</v>
      </c>
    </row>
    <row r="477" spans="1:4" s="994" customFormat="1" ht="11.25" customHeight="1" x14ac:dyDescent="0.2">
      <c r="A477" s="1201"/>
      <c r="B477" s="1010">
        <v>44.9</v>
      </c>
      <c r="C477" s="1010">
        <v>44.9</v>
      </c>
      <c r="D477" s="1011" t="s">
        <v>11</v>
      </c>
    </row>
    <row r="478" spans="1:4" s="994" customFormat="1" ht="11.25" customHeight="1" x14ac:dyDescent="0.2">
      <c r="A478" s="1200" t="s">
        <v>1033</v>
      </c>
      <c r="B478" s="1008">
        <v>190</v>
      </c>
      <c r="C478" s="1008">
        <v>190</v>
      </c>
      <c r="D478" s="1009" t="s">
        <v>1029</v>
      </c>
    </row>
    <row r="479" spans="1:4" s="994" customFormat="1" ht="11.25" customHeight="1" x14ac:dyDescent="0.2">
      <c r="A479" s="1202"/>
      <c r="B479" s="1012">
        <v>190</v>
      </c>
      <c r="C479" s="1012">
        <v>190</v>
      </c>
      <c r="D479" s="1013" t="s">
        <v>11</v>
      </c>
    </row>
    <row r="480" spans="1:4" s="994" customFormat="1" ht="11.25" customHeight="1" x14ac:dyDescent="0.2">
      <c r="A480" s="1201" t="s">
        <v>4093</v>
      </c>
      <c r="B480" s="1010">
        <v>45</v>
      </c>
      <c r="C480" s="1010">
        <v>45</v>
      </c>
      <c r="D480" s="1011" t="s">
        <v>2331</v>
      </c>
    </row>
    <row r="481" spans="1:4" s="994" customFormat="1" ht="11.25" customHeight="1" x14ac:dyDescent="0.2">
      <c r="A481" s="1201"/>
      <c r="B481" s="1010">
        <v>45</v>
      </c>
      <c r="C481" s="1010">
        <v>45</v>
      </c>
      <c r="D481" s="1011" t="s">
        <v>11</v>
      </c>
    </row>
    <row r="482" spans="1:4" s="994" customFormat="1" ht="11.25" customHeight="1" x14ac:dyDescent="0.2">
      <c r="A482" s="1200" t="s">
        <v>4094</v>
      </c>
      <c r="B482" s="1008">
        <v>37.5</v>
      </c>
      <c r="C482" s="1008">
        <v>37.5</v>
      </c>
      <c r="D482" s="1009" t="s">
        <v>2331</v>
      </c>
    </row>
    <row r="483" spans="1:4" s="994" customFormat="1" ht="11.25" customHeight="1" x14ac:dyDescent="0.2">
      <c r="A483" s="1202"/>
      <c r="B483" s="1012">
        <v>37.5</v>
      </c>
      <c r="C483" s="1012">
        <v>37.5</v>
      </c>
      <c r="D483" s="1013" t="s">
        <v>11</v>
      </c>
    </row>
    <row r="484" spans="1:4" s="994" customFormat="1" ht="11.25" customHeight="1" x14ac:dyDescent="0.2">
      <c r="A484" s="1201" t="s">
        <v>880</v>
      </c>
      <c r="B484" s="1010">
        <v>150</v>
      </c>
      <c r="C484" s="1010">
        <v>150</v>
      </c>
      <c r="D484" s="1011" t="s">
        <v>863</v>
      </c>
    </row>
    <row r="485" spans="1:4" s="994" customFormat="1" ht="11.25" customHeight="1" x14ac:dyDescent="0.2">
      <c r="A485" s="1201"/>
      <c r="B485" s="1010">
        <v>150</v>
      </c>
      <c r="C485" s="1010">
        <v>150</v>
      </c>
      <c r="D485" s="1011" t="s">
        <v>11</v>
      </c>
    </row>
    <row r="486" spans="1:4" s="994" customFormat="1" ht="11.25" customHeight="1" x14ac:dyDescent="0.2">
      <c r="A486" s="1200" t="s">
        <v>881</v>
      </c>
      <c r="B486" s="1008">
        <v>700</v>
      </c>
      <c r="C486" s="1008">
        <v>700</v>
      </c>
      <c r="D486" s="1009" t="s">
        <v>863</v>
      </c>
    </row>
    <row r="487" spans="1:4" s="994" customFormat="1" ht="11.25" customHeight="1" x14ac:dyDescent="0.2">
      <c r="A487" s="1202"/>
      <c r="B487" s="1012">
        <v>700</v>
      </c>
      <c r="C487" s="1012">
        <v>700</v>
      </c>
      <c r="D487" s="1013" t="s">
        <v>11</v>
      </c>
    </row>
    <row r="488" spans="1:4" s="994" customFormat="1" ht="11.25" customHeight="1" x14ac:dyDescent="0.2">
      <c r="A488" s="1201" t="s">
        <v>635</v>
      </c>
      <c r="B488" s="1010">
        <v>350</v>
      </c>
      <c r="C488" s="1010">
        <v>350</v>
      </c>
      <c r="D488" s="1011" t="s">
        <v>632</v>
      </c>
    </row>
    <row r="489" spans="1:4" s="994" customFormat="1" ht="11.25" customHeight="1" x14ac:dyDescent="0.2">
      <c r="A489" s="1201"/>
      <c r="B489" s="1010">
        <v>350</v>
      </c>
      <c r="C489" s="1010">
        <v>350</v>
      </c>
      <c r="D489" s="1011" t="s">
        <v>11</v>
      </c>
    </row>
    <row r="490" spans="1:4" s="994" customFormat="1" ht="11.25" customHeight="1" x14ac:dyDescent="0.2">
      <c r="A490" s="1200" t="s">
        <v>4095</v>
      </c>
      <c r="B490" s="1008">
        <v>1995</v>
      </c>
      <c r="C490" s="1008">
        <v>1995</v>
      </c>
      <c r="D490" s="1009" t="s">
        <v>1915</v>
      </c>
    </row>
    <row r="491" spans="1:4" s="994" customFormat="1" ht="11.25" customHeight="1" x14ac:dyDescent="0.2">
      <c r="A491" s="1202"/>
      <c r="B491" s="1012">
        <v>1995</v>
      </c>
      <c r="C491" s="1012">
        <v>1995</v>
      </c>
      <c r="D491" s="1013" t="s">
        <v>11</v>
      </c>
    </row>
    <row r="492" spans="1:4" s="994" customFormat="1" ht="11.25" customHeight="1" x14ac:dyDescent="0.2">
      <c r="A492" s="1201" t="s">
        <v>882</v>
      </c>
      <c r="B492" s="1010">
        <v>150</v>
      </c>
      <c r="C492" s="1010">
        <v>150</v>
      </c>
      <c r="D492" s="1011" t="s">
        <v>863</v>
      </c>
    </row>
    <row r="493" spans="1:4" s="994" customFormat="1" ht="11.25" customHeight="1" x14ac:dyDescent="0.2">
      <c r="A493" s="1201"/>
      <c r="B493" s="1010">
        <v>150</v>
      </c>
      <c r="C493" s="1010">
        <v>150</v>
      </c>
      <c r="D493" s="1011" t="s">
        <v>11</v>
      </c>
    </row>
    <row r="494" spans="1:4" s="994" customFormat="1" ht="11.25" customHeight="1" x14ac:dyDescent="0.2">
      <c r="A494" s="1200" t="s">
        <v>4096</v>
      </c>
      <c r="B494" s="1008">
        <v>8615.8700000000008</v>
      </c>
      <c r="C494" s="1008">
        <v>8611.8289999999997</v>
      </c>
      <c r="D494" s="1009" t="s">
        <v>3964</v>
      </c>
    </row>
    <row r="495" spans="1:4" s="994" customFormat="1" ht="11.25" customHeight="1" x14ac:dyDescent="0.2">
      <c r="A495" s="1202"/>
      <c r="B495" s="1012">
        <v>8615.8700000000008</v>
      </c>
      <c r="C495" s="1012">
        <v>8611.8289999999997</v>
      </c>
      <c r="D495" s="1013" t="s">
        <v>11</v>
      </c>
    </row>
    <row r="496" spans="1:4" s="994" customFormat="1" ht="11.25" customHeight="1" x14ac:dyDescent="0.2">
      <c r="A496" s="1201" t="s">
        <v>4097</v>
      </c>
      <c r="B496" s="1010">
        <v>175</v>
      </c>
      <c r="C496" s="1010">
        <v>0</v>
      </c>
      <c r="D496" s="1011" t="s">
        <v>1881</v>
      </c>
    </row>
    <row r="497" spans="1:4" s="994" customFormat="1" ht="11.25" customHeight="1" x14ac:dyDescent="0.2">
      <c r="A497" s="1201"/>
      <c r="B497" s="1010">
        <v>175</v>
      </c>
      <c r="C497" s="1010">
        <v>0</v>
      </c>
      <c r="D497" s="1011" t="s">
        <v>11</v>
      </c>
    </row>
    <row r="498" spans="1:4" s="994" customFormat="1" ht="11.25" customHeight="1" x14ac:dyDescent="0.2">
      <c r="A498" s="1200" t="s">
        <v>4098</v>
      </c>
      <c r="B498" s="1008">
        <v>107</v>
      </c>
      <c r="C498" s="1008">
        <v>18</v>
      </c>
      <c r="D498" s="1009" t="s">
        <v>2329</v>
      </c>
    </row>
    <row r="499" spans="1:4" s="994" customFormat="1" ht="11.25" customHeight="1" x14ac:dyDescent="0.2">
      <c r="A499" s="1202"/>
      <c r="B499" s="1012">
        <v>107</v>
      </c>
      <c r="C499" s="1012">
        <v>18</v>
      </c>
      <c r="D499" s="1013" t="s">
        <v>11</v>
      </c>
    </row>
    <row r="500" spans="1:4" s="994" customFormat="1" ht="11.25" customHeight="1" x14ac:dyDescent="0.2">
      <c r="A500" s="1200" t="s">
        <v>4099</v>
      </c>
      <c r="B500" s="1008">
        <v>82.1</v>
      </c>
      <c r="C500" s="1008">
        <v>38.65</v>
      </c>
      <c r="D500" s="1009" t="s">
        <v>1837</v>
      </c>
    </row>
    <row r="501" spans="1:4" s="994" customFormat="1" ht="11.25" customHeight="1" x14ac:dyDescent="0.2">
      <c r="A501" s="1202"/>
      <c r="B501" s="1012">
        <v>82.1</v>
      </c>
      <c r="C501" s="1012">
        <v>38.65</v>
      </c>
      <c r="D501" s="1013" t="s">
        <v>11</v>
      </c>
    </row>
    <row r="502" spans="1:4" s="994" customFormat="1" ht="11.25" customHeight="1" x14ac:dyDescent="0.2">
      <c r="A502" s="1200" t="s">
        <v>4100</v>
      </c>
      <c r="B502" s="1008">
        <v>139.99</v>
      </c>
      <c r="C502" s="1008">
        <v>139.98599999999999</v>
      </c>
      <c r="D502" s="1009" t="s">
        <v>1881</v>
      </c>
    </row>
    <row r="503" spans="1:4" s="994" customFormat="1" ht="11.25" customHeight="1" x14ac:dyDescent="0.2">
      <c r="A503" s="1202"/>
      <c r="B503" s="1012">
        <v>139.99</v>
      </c>
      <c r="C503" s="1012">
        <v>139.98599999999999</v>
      </c>
      <c r="D503" s="1013" t="s">
        <v>11</v>
      </c>
    </row>
    <row r="504" spans="1:4" s="994" customFormat="1" ht="11.25" customHeight="1" x14ac:dyDescent="0.2">
      <c r="A504" s="1201" t="s">
        <v>4101</v>
      </c>
      <c r="B504" s="1010">
        <v>574.32000000000005</v>
      </c>
      <c r="C504" s="1010">
        <v>574.29700000000003</v>
      </c>
      <c r="D504" s="1011" t="s">
        <v>1355</v>
      </c>
    </row>
    <row r="505" spans="1:4" s="994" customFormat="1" ht="11.25" customHeight="1" x14ac:dyDescent="0.2">
      <c r="A505" s="1201"/>
      <c r="B505" s="1010">
        <v>574.32000000000005</v>
      </c>
      <c r="C505" s="1010">
        <v>574.29700000000003</v>
      </c>
      <c r="D505" s="1011" t="s">
        <v>11</v>
      </c>
    </row>
    <row r="506" spans="1:4" s="994" customFormat="1" ht="11.25" customHeight="1" x14ac:dyDescent="0.2">
      <c r="A506" s="1200" t="s">
        <v>4102</v>
      </c>
      <c r="B506" s="1008">
        <v>879.92000000000007</v>
      </c>
      <c r="C506" s="1008">
        <v>878.74</v>
      </c>
      <c r="D506" s="1009" t="s">
        <v>1885</v>
      </c>
    </row>
    <row r="507" spans="1:4" s="994" customFormat="1" ht="11.25" customHeight="1" x14ac:dyDescent="0.2">
      <c r="A507" s="1202"/>
      <c r="B507" s="1012">
        <v>879.92000000000007</v>
      </c>
      <c r="C507" s="1012">
        <v>878.74</v>
      </c>
      <c r="D507" s="1013" t="s">
        <v>11</v>
      </c>
    </row>
    <row r="508" spans="1:4" s="994" customFormat="1" ht="11.25" customHeight="1" x14ac:dyDescent="0.2">
      <c r="A508" s="1201" t="s">
        <v>4103</v>
      </c>
      <c r="B508" s="1010">
        <v>873.88</v>
      </c>
      <c r="C508" s="1010">
        <v>873.88</v>
      </c>
      <c r="D508" s="1011" t="s">
        <v>1885</v>
      </c>
    </row>
    <row r="509" spans="1:4" s="994" customFormat="1" ht="11.25" customHeight="1" x14ac:dyDescent="0.2">
      <c r="A509" s="1201"/>
      <c r="B509" s="1010">
        <v>873.88</v>
      </c>
      <c r="C509" s="1010">
        <v>873.88</v>
      </c>
      <c r="D509" s="1011" t="s">
        <v>11</v>
      </c>
    </row>
    <row r="510" spans="1:4" s="994" customFormat="1" ht="11.25" customHeight="1" x14ac:dyDescent="0.2">
      <c r="A510" s="1200" t="s">
        <v>652</v>
      </c>
      <c r="B510" s="1008">
        <v>200</v>
      </c>
      <c r="C510" s="1008">
        <v>200</v>
      </c>
      <c r="D510" s="1009" t="s">
        <v>644</v>
      </c>
    </row>
    <row r="511" spans="1:4" s="994" customFormat="1" ht="11.25" customHeight="1" x14ac:dyDescent="0.2">
      <c r="A511" s="1202"/>
      <c r="B511" s="1012">
        <v>200</v>
      </c>
      <c r="C511" s="1012">
        <v>200</v>
      </c>
      <c r="D511" s="1013" t="s">
        <v>11</v>
      </c>
    </row>
    <row r="512" spans="1:4" s="994" customFormat="1" ht="11.25" customHeight="1" x14ac:dyDescent="0.2">
      <c r="A512" s="1201" t="s">
        <v>4104</v>
      </c>
      <c r="B512" s="1010">
        <v>80</v>
      </c>
      <c r="C512" s="1010">
        <v>80</v>
      </c>
      <c r="D512" s="1011" t="s">
        <v>2222</v>
      </c>
    </row>
    <row r="513" spans="1:4" s="994" customFormat="1" ht="11.25" customHeight="1" x14ac:dyDescent="0.2">
      <c r="A513" s="1201"/>
      <c r="B513" s="1010">
        <v>80</v>
      </c>
      <c r="C513" s="1010">
        <v>80</v>
      </c>
      <c r="D513" s="1011" t="s">
        <v>11</v>
      </c>
    </row>
    <row r="514" spans="1:4" s="994" customFormat="1" ht="11.25" customHeight="1" x14ac:dyDescent="0.2">
      <c r="A514" s="1200" t="s">
        <v>1004</v>
      </c>
      <c r="B514" s="1008">
        <v>115.5</v>
      </c>
      <c r="C514" s="1008">
        <v>115.5</v>
      </c>
      <c r="D514" s="1009" t="s">
        <v>4105</v>
      </c>
    </row>
    <row r="515" spans="1:4" s="994" customFormat="1" ht="11.25" customHeight="1" x14ac:dyDescent="0.2">
      <c r="A515" s="1202"/>
      <c r="B515" s="1012">
        <v>115.5</v>
      </c>
      <c r="C515" s="1012">
        <v>115.5</v>
      </c>
      <c r="D515" s="1013" t="s">
        <v>11</v>
      </c>
    </row>
    <row r="516" spans="1:4" s="994" customFormat="1" ht="21" x14ac:dyDescent="0.2">
      <c r="A516" s="1201" t="s">
        <v>4106</v>
      </c>
      <c r="B516" s="1010">
        <v>878</v>
      </c>
      <c r="C516" s="1010">
        <v>878</v>
      </c>
      <c r="D516" s="1011" t="s">
        <v>1913</v>
      </c>
    </row>
    <row r="517" spans="1:4" s="994" customFormat="1" ht="11.25" customHeight="1" x14ac:dyDescent="0.2">
      <c r="A517" s="1201"/>
      <c r="B517" s="1010">
        <v>8316</v>
      </c>
      <c r="C517" s="1010">
        <v>8316</v>
      </c>
      <c r="D517" s="1011" t="s">
        <v>1915</v>
      </c>
    </row>
    <row r="518" spans="1:4" s="994" customFormat="1" ht="11.25" customHeight="1" x14ac:dyDescent="0.2">
      <c r="A518" s="1201"/>
      <c r="B518" s="1010">
        <v>90</v>
      </c>
      <c r="C518" s="1010">
        <v>90</v>
      </c>
      <c r="D518" s="1011" t="s">
        <v>1911</v>
      </c>
    </row>
    <row r="519" spans="1:4" s="994" customFormat="1" ht="11.25" customHeight="1" x14ac:dyDescent="0.2">
      <c r="A519" s="1201"/>
      <c r="B519" s="1010">
        <v>3101.51</v>
      </c>
      <c r="C519" s="1010">
        <v>3101.5</v>
      </c>
      <c r="D519" s="1011" t="s">
        <v>1352</v>
      </c>
    </row>
    <row r="520" spans="1:4" s="994" customFormat="1" ht="11.25" customHeight="1" x14ac:dyDescent="0.2">
      <c r="A520" s="1201"/>
      <c r="B520" s="1010">
        <v>12385.51</v>
      </c>
      <c r="C520" s="1010">
        <v>12385.5</v>
      </c>
      <c r="D520" s="1011" t="s">
        <v>11</v>
      </c>
    </row>
    <row r="521" spans="1:4" s="994" customFormat="1" ht="21" x14ac:dyDescent="0.2">
      <c r="A521" s="1200" t="s">
        <v>4107</v>
      </c>
      <c r="B521" s="1008">
        <v>1077</v>
      </c>
      <c r="C521" s="1008">
        <v>1077</v>
      </c>
      <c r="D521" s="1009" t="s">
        <v>1913</v>
      </c>
    </row>
    <row r="522" spans="1:4" s="994" customFormat="1" ht="11.25" customHeight="1" x14ac:dyDescent="0.2">
      <c r="A522" s="1201"/>
      <c r="B522" s="1010">
        <v>8480</v>
      </c>
      <c r="C522" s="1010">
        <v>8480</v>
      </c>
      <c r="D522" s="1011" t="s">
        <v>1915</v>
      </c>
    </row>
    <row r="523" spans="1:4" s="994" customFormat="1" ht="11.25" customHeight="1" x14ac:dyDescent="0.2">
      <c r="A523" s="1201"/>
      <c r="B523" s="1010">
        <v>56</v>
      </c>
      <c r="C523" s="1010">
        <v>56</v>
      </c>
      <c r="D523" s="1011" t="s">
        <v>1908</v>
      </c>
    </row>
    <row r="524" spans="1:4" s="994" customFormat="1" ht="11.25" customHeight="1" x14ac:dyDescent="0.2">
      <c r="A524" s="1201"/>
      <c r="B524" s="1010">
        <v>598.70000000000005</v>
      </c>
      <c r="C524" s="1010">
        <v>598.70000000000005</v>
      </c>
      <c r="D524" s="1011" t="s">
        <v>1911</v>
      </c>
    </row>
    <row r="525" spans="1:4" s="994" customFormat="1" ht="11.25" customHeight="1" x14ac:dyDescent="0.2">
      <c r="A525" s="1201"/>
      <c r="B525" s="1010">
        <v>2125</v>
      </c>
      <c r="C525" s="1010">
        <v>2125</v>
      </c>
      <c r="D525" s="1011" t="s">
        <v>1346</v>
      </c>
    </row>
    <row r="526" spans="1:4" s="994" customFormat="1" ht="11.25" customHeight="1" x14ac:dyDescent="0.2">
      <c r="A526" s="1202"/>
      <c r="B526" s="1012">
        <v>12336.7</v>
      </c>
      <c r="C526" s="1012">
        <v>12336.7</v>
      </c>
      <c r="D526" s="1013" t="s">
        <v>11</v>
      </c>
    </row>
    <row r="527" spans="1:4" s="994" customFormat="1" ht="21" x14ac:dyDescent="0.2">
      <c r="A527" s="1201" t="s">
        <v>4108</v>
      </c>
      <c r="B527" s="1010">
        <v>45</v>
      </c>
      <c r="C527" s="1010">
        <v>40.142000000000003</v>
      </c>
      <c r="D527" s="1011" t="s">
        <v>2015</v>
      </c>
    </row>
    <row r="528" spans="1:4" s="994" customFormat="1" ht="11.25" customHeight="1" x14ac:dyDescent="0.2">
      <c r="A528" s="1201"/>
      <c r="B528" s="1010">
        <v>45</v>
      </c>
      <c r="C528" s="1010">
        <v>40.142000000000003</v>
      </c>
      <c r="D528" s="1011" t="s">
        <v>11</v>
      </c>
    </row>
    <row r="529" spans="1:4" s="994" customFormat="1" ht="21" x14ac:dyDescent="0.2">
      <c r="A529" s="1200" t="s">
        <v>4109</v>
      </c>
      <c r="B529" s="1008">
        <v>479</v>
      </c>
      <c r="C529" s="1008">
        <v>479</v>
      </c>
      <c r="D529" s="1009" t="s">
        <v>1913</v>
      </c>
    </row>
    <row r="530" spans="1:4" s="994" customFormat="1" ht="11.25" customHeight="1" x14ac:dyDescent="0.2">
      <c r="A530" s="1201"/>
      <c r="B530" s="1010">
        <v>14694</v>
      </c>
      <c r="C530" s="1010">
        <v>14694</v>
      </c>
      <c r="D530" s="1011" t="s">
        <v>1915</v>
      </c>
    </row>
    <row r="531" spans="1:4" s="994" customFormat="1" ht="11.25" customHeight="1" x14ac:dyDescent="0.2">
      <c r="A531" s="1201"/>
      <c r="B531" s="1010">
        <v>428</v>
      </c>
      <c r="C531" s="1010">
        <v>344</v>
      </c>
      <c r="D531" s="1011" t="s">
        <v>1911</v>
      </c>
    </row>
    <row r="532" spans="1:4" s="994" customFormat="1" ht="11.25" customHeight="1" x14ac:dyDescent="0.2">
      <c r="A532" s="1201"/>
      <c r="B532" s="1010">
        <v>82</v>
      </c>
      <c r="C532" s="1010">
        <v>82</v>
      </c>
      <c r="D532" s="1011" t="s">
        <v>1726</v>
      </c>
    </row>
    <row r="533" spans="1:4" s="994" customFormat="1" ht="11.25" customHeight="1" x14ac:dyDescent="0.2">
      <c r="A533" s="1202"/>
      <c r="B533" s="1012">
        <v>15683</v>
      </c>
      <c r="C533" s="1012">
        <v>15599</v>
      </c>
      <c r="D533" s="1013" t="s">
        <v>11</v>
      </c>
    </row>
    <row r="534" spans="1:4" s="994" customFormat="1" ht="11.25" customHeight="1" x14ac:dyDescent="0.2">
      <c r="A534" s="1201" t="s">
        <v>4110</v>
      </c>
      <c r="B534" s="1010">
        <v>61.9</v>
      </c>
      <c r="C534" s="1010">
        <v>61.9</v>
      </c>
      <c r="D534" s="1011" t="s">
        <v>1837</v>
      </c>
    </row>
    <row r="535" spans="1:4" s="994" customFormat="1" ht="11.25" customHeight="1" x14ac:dyDescent="0.2">
      <c r="A535" s="1201"/>
      <c r="B535" s="1010">
        <v>61.9</v>
      </c>
      <c r="C535" s="1010">
        <v>61.9</v>
      </c>
      <c r="D535" s="1011" t="s">
        <v>11</v>
      </c>
    </row>
    <row r="536" spans="1:4" s="994" customFormat="1" ht="11.25" customHeight="1" x14ac:dyDescent="0.2">
      <c r="A536" s="1200" t="s">
        <v>630</v>
      </c>
      <c r="B536" s="1008">
        <v>1255</v>
      </c>
      <c r="C536" s="1008">
        <v>1255</v>
      </c>
      <c r="D536" s="1009" t="s">
        <v>629</v>
      </c>
    </row>
    <row r="537" spans="1:4" s="994" customFormat="1" ht="11.25" customHeight="1" x14ac:dyDescent="0.2">
      <c r="A537" s="1202"/>
      <c r="B537" s="1012">
        <v>1255</v>
      </c>
      <c r="C537" s="1012">
        <v>1255</v>
      </c>
      <c r="D537" s="1013" t="s">
        <v>11</v>
      </c>
    </row>
    <row r="538" spans="1:4" s="994" customFormat="1" ht="11.25" customHeight="1" x14ac:dyDescent="0.2">
      <c r="A538" s="1201" t="s">
        <v>4111</v>
      </c>
      <c r="B538" s="1010">
        <v>51</v>
      </c>
      <c r="C538" s="1010">
        <v>51</v>
      </c>
      <c r="D538" s="1011" t="s">
        <v>1726</v>
      </c>
    </row>
    <row r="539" spans="1:4" s="994" customFormat="1" ht="11.25" customHeight="1" x14ac:dyDescent="0.2">
      <c r="A539" s="1201"/>
      <c r="B539" s="1010">
        <v>51</v>
      </c>
      <c r="C539" s="1010">
        <v>51</v>
      </c>
      <c r="D539" s="1011" t="s">
        <v>11</v>
      </c>
    </row>
    <row r="540" spans="1:4" s="994" customFormat="1" ht="11.25" customHeight="1" x14ac:dyDescent="0.2">
      <c r="A540" s="1200" t="s">
        <v>593</v>
      </c>
      <c r="B540" s="1008">
        <v>190</v>
      </c>
      <c r="C540" s="1008">
        <v>186.60585</v>
      </c>
      <c r="D540" s="1009" t="s">
        <v>1883</v>
      </c>
    </row>
    <row r="541" spans="1:4" s="994" customFormat="1" ht="11.25" customHeight="1" x14ac:dyDescent="0.2">
      <c r="A541" s="1201"/>
      <c r="B541" s="1010">
        <v>8599</v>
      </c>
      <c r="C541" s="1010">
        <v>8412.9106199999987</v>
      </c>
      <c r="D541" s="1011" t="s">
        <v>592</v>
      </c>
    </row>
    <row r="542" spans="1:4" s="994" customFormat="1" ht="11.25" customHeight="1" x14ac:dyDescent="0.2">
      <c r="A542" s="1201"/>
      <c r="B542" s="1010">
        <v>12057.94</v>
      </c>
      <c r="C542" s="1010">
        <v>11742.519039999999</v>
      </c>
      <c r="D542" s="1011" t="s">
        <v>754</v>
      </c>
    </row>
    <row r="543" spans="1:4" s="994" customFormat="1" ht="11.25" customHeight="1" x14ac:dyDescent="0.2">
      <c r="A543" s="1202"/>
      <c r="B543" s="1012">
        <v>20846.940000000002</v>
      </c>
      <c r="C543" s="1012">
        <v>20342.035509999998</v>
      </c>
      <c r="D543" s="1013" t="s">
        <v>11</v>
      </c>
    </row>
    <row r="544" spans="1:4" s="994" customFormat="1" ht="21" x14ac:dyDescent="0.2">
      <c r="A544" s="1201" t="s">
        <v>4112</v>
      </c>
      <c r="B544" s="1010">
        <v>126</v>
      </c>
      <c r="C544" s="1010">
        <v>126</v>
      </c>
      <c r="D544" s="1011" t="s">
        <v>1913</v>
      </c>
    </row>
    <row r="545" spans="1:4" s="994" customFormat="1" ht="11.25" customHeight="1" x14ac:dyDescent="0.2">
      <c r="A545" s="1201"/>
      <c r="B545" s="1010">
        <v>1583</v>
      </c>
      <c r="C545" s="1010">
        <v>1583</v>
      </c>
      <c r="D545" s="1011" t="s">
        <v>1915</v>
      </c>
    </row>
    <row r="546" spans="1:4" s="994" customFormat="1" ht="11.25" customHeight="1" x14ac:dyDescent="0.2">
      <c r="A546" s="1201"/>
      <c r="B546" s="1010">
        <v>80</v>
      </c>
      <c r="C546" s="1010">
        <v>69.932000000000002</v>
      </c>
      <c r="D546" s="1011" t="s">
        <v>1908</v>
      </c>
    </row>
    <row r="547" spans="1:4" s="994" customFormat="1" ht="11.25" customHeight="1" x14ac:dyDescent="0.2">
      <c r="A547" s="1201"/>
      <c r="B547" s="1010">
        <v>32</v>
      </c>
      <c r="C547" s="1010">
        <v>29.28</v>
      </c>
      <c r="D547" s="1011" t="s">
        <v>1911</v>
      </c>
    </row>
    <row r="548" spans="1:4" s="994" customFormat="1" ht="11.25" customHeight="1" x14ac:dyDescent="0.2">
      <c r="A548" s="1201"/>
      <c r="B548" s="1010">
        <v>1821</v>
      </c>
      <c r="C548" s="1010">
        <v>1808.212</v>
      </c>
      <c r="D548" s="1011" t="s">
        <v>11</v>
      </c>
    </row>
    <row r="549" spans="1:4" s="994" customFormat="1" ht="11.25" customHeight="1" x14ac:dyDescent="0.2">
      <c r="A549" s="1200" t="s">
        <v>4113</v>
      </c>
      <c r="B549" s="1008">
        <v>820</v>
      </c>
      <c r="C549" s="1008">
        <v>820</v>
      </c>
      <c r="D549" s="1009" t="s">
        <v>1915</v>
      </c>
    </row>
    <row r="550" spans="1:4" s="994" customFormat="1" ht="11.25" customHeight="1" x14ac:dyDescent="0.2">
      <c r="A550" s="1201"/>
      <c r="B550" s="1010">
        <v>570.4</v>
      </c>
      <c r="C550" s="1010">
        <v>570.4</v>
      </c>
      <c r="D550" s="1011" t="s">
        <v>1911</v>
      </c>
    </row>
    <row r="551" spans="1:4" s="994" customFormat="1" ht="11.25" customHeight="1" x14ac:dyDescent="0.2">
      <c r="A551" s="1202"/>
      <c r="B551" s="1012">
        <v>1390.4</v>
      </c>
      <c r="C551" s="1012">
        <v>1390.4</v>
      </c>
      <c r="D551" s="1013" t="s">
        <v>11</v>
      </c>
    </row>
    <row r="552" spans="1:4" s="994" customFormat="1" ht="11.25" customHeight="1" x14ac:dyDescent="0.2">
      <c r="A552" s="1201" t="s">
        <v>4114</v>
      </c>
      <c r="B552" s="1010">
        <v>1162</v>
      </c>
      <c r="C552" s="1010">
        <v>1162</v>
      </c>
      <c r="D552" s="1011" t="s">
        <v>1915</v>
      </c>
    </row>
    <row r="553" spans="1:4" s="994" customFormat="1" ht="11.25" customHeight="1" x14ac:dyDescent="0.2">
      <c r="A553" s="1201"/>
      <c r="B553" s="1010">
        <v>1162</v>
      </c>
      <c r="C553" s="1010">
        <v>1162</v>
      </c>
      <c r="D553" s="1011" t="s">
        <v>11</v>
      </c>
    </row>
    <row r="554" spans="1:4" s="994" customFormat="1" ht="11.25" customHeight="1" x14ac:dyDescent="0.2">
      <c r="A554" s="1200" t="s">
        <v>4115</v>
      </c>
      <c r="B554" s="1008">
        <v>46.95</v>
      </c>
      <c r="C554" s="1008">
        <v>46.863</v>
      </c>
      <c r="D554" s="1009" t="s">
        <v>1837</v>
      </c>
    </row>
    <row r="555" spans="1:4" s="994" customFormat="1" ht="11.25" customHeight="1" x14ac:dyDescent="0.2">
      <c r="A555" s="1202"/>
      <c r="B555" s="1012">
        <v>46.95</v>
      </c>
      <c r="C555" s="1012">
        <v>46.863</v>
      </c>
      <c r="D555" s="1013" t="s">
        <v>11</v>
      </c>
    </row>
    <row r="556" spans="1:4" s="994" customFormat="1" ht="11.25" customHeight="1" x14ac:dyDescent="0.2">
      <c r="A556" s="1201" t="s">
        <v>582</v>
      </c>
      <c r="B556" s="1010">
        <v>900</v>
      </c>
      <c r="C556" s="1010">
        <v>900</v>
      </c>
      <c r="D556" s="1011" t="s">
        <v>578</v>
      </c>
    </row>
    <row r="557" spans="1:4" s="994" customFormat="1" ht="11.25" customHeight="1" x14ac:dyDescent="0.2">
      <c r="A557" s="1201"/>
      <c r="B557" s="1010">
        <v>900</v>
      </c>
      <c r="C557" s="1010">
        <v>900</v>
      </c>
      <c r="D557" s="1011" t="s">
        <v>11</v>
      </c>
    </row>
    <row r="558" spans="1:4" s="994" customFormat="1" ht="21" x14ac:dyDescent="0.2">
      <c r="A558" s="1200" t="s">
        <v>4116</v>
      </c>
      <c r="B558" s="1008">
        <v>300</v>
      </c>
      <c r="C558" s="1008">
        <v>300</v>
      </c>
      <c r="D558" s="1009" t="s">
        <v>1910</v>
      </c>
    </row>
    <row r="559" spans="1:4" s="994" customFormat="1" ht="11.25" customHeight="1" x14ac:dyDescent="0.2">
      <c r="A559" s="1202"/>
      <c r="B559" s="1012">
        <v>300</v>
      </c>
      <c r="C559" s="1012">
        <v>300</v>
      </c>
      <c r="D559" s="1013" t="s">
        <v>11</v>
      </c>
    </row>
    <row r="560" spans="1:4" s="994" customFormat="1" ht="11.25" customHeight="1" x14ac:dyDescent="0.2">
      <c r="A560" s="1201" t="s">
        <v>1005</v>
      </c>
      <c r="B560" s="1010">
        <v>60</v>
      </c>
      <c r="C560" s="1010">
        <v>60</v>
      </c>
      <c r="D560" s="1011" t="s">
        <v>4117</v>
      </c>
    </row>
    <row r="561" spans="1:4" s="994" customFormat="1" ht="11.25" customHeight="1" x14ac:dyDescent="0.2">
      <c r="A561" s="1201"/>
      <c r="B561" s="1010">
        <v>60</v>
      </c>
      <c r="C561" s="1010">
        <v>60</v>
      </c>
      <c r="D561" s="1011" t="s">
        <v>11</v>
      </c>
    </row>
    <row r="562" spans="1:4" s="994" customFormat="1" ht="11.25" customHeight="1" x14ac:dyDescent="0.2">
      <c r="A562" s="1200" t="s">
        <v>653</v>
      </c>
      <c r="B562" s="1008">
        <v>80</v>
      </c>
      <c r="C562" s="1008">
        <v>80</v>
      </c>
      <c r="D562" s="1009" t="s">
        <v>644</v>
      </c>
    </row>
    <row r="563" spans="1:4" s="994" customFormat="1" ht="11.25" customHeight="1" x14ac:dyDescent="0.2">
      <c r="A563" s="1202"/>
      <c r="B563" s="1012">
        <v>80</v>
      </c>
      <c r="C563" s="1012">
        <v>80</v>
      </c>
      <c r="D563" s="1013" t="s">
        <v>11</v>
      </c>
    </row>
    <row r="564" spans="1:4" s="994" customFormat="1" ht="11.25" customHeight="1" x14ac:dyDescent="0.2">
      <c r="A564" s="1201" t="s">
        <v>4118</v>
      </c>
      <c r="B564" s="1010">
        <v>392</v>
      </c>
      <c r="C564" s="1010">
        <v>392</v>
      </c>
      <c r="D564" s="1011" t="s">
        <v>1881</v>
      </c>
    </row>
    <row r="565" spans="1:4" s="994" customFormat="1" ht="11.25" customHeight="1" x14ac:dyDescent="0.2">
      <c r="A565" s="1201"/>
      <c r="B565" s="1010">
        <v>392</v>
      </c>
      <c r="C565" s="1010">
        <v>392</v>
      </c>
      <c r="D565" s="1011" t="s">
        <v>11</v>
      </c>
    </row>
    <row r="566" spans="1:4" s="994" customFormat="1" ht="11.25" customHeight="1" x14ac:dyDescent="0.2">
      <c r="A566" s="1200" t="s">
        <v>4119</v>
      </c>
      <c r="B566" s="1008">
        <v>3376</v>
      </c>
      <c r="C566" s="1008">
        <v>3376</v>
      </c>
      <c r="D566" s="1009" t="s">
        <v>1915</v>
      </c>
    </row>
    <row r="567" spans="1:4" s="994" customFormat="1" ht="11.25" customHeight="1" x14ac:dyDescent="0.2">
      <c r="A567" s="1201"/>
      <c r="B567" s="1010">
        <v>300</v>
      </c>
      <c r="C567" s="1010">
        <v>300</v>
      </c>
      <c r="D567" s="1011" t="s">
        <v>1911</v>
      </c>
    </row>
    <row r="568" spans="1:4" s="994" customFormat="1" ht="11.25" customHeight="1" x14ac:dyDescent="0.2">
      <c r="A568" s="1202"/>
      <c r="B568" s="1012">
        <v>3676</v>
      </c>
      <c r="C568" s="1012">
        <v>3676</v>
      </c>
      <c r="D568" s="1013" t="s">
        <v>11</v>
      </c>
    </row>
    <row r="569" spans="1:4" s="994" customFormat="1" ht="11.25" customHeight="1" x14ac:dyDescent="0.2">
      <c r="A569" s="1201" t="s">
        <v>4120</v>
      </c>
      <c r="B569" s="1010">
        <v>174.88</v>
      </c>
      <c r="C569" s="1010">
        <v>0</v>
      </c>
      <c r="D569" s="1011" t="s">
        <v>1833</v>
      </c>
    </row>
    <row r="570" spans="1:4" s="994" customFormat="1" ht="11.25" customHeight="1" x14ac:dyDescent="0.2">
      <c r="A570" s="1201"/>
      <c r="B570" s="1010">
        <v>174.88</v>
      </c>
      <c r="C570" s="1010">
        <v>0</v>
      </c>
      <c r="D570" s="1011" t="s">
        <v>11</v>
      </c>
    </row>
    <row r="571" spans="1:4" s="994" customFormat="1" ht="11.25" customHeight="1" x14ac:dyDescent="0.2">
      <c r="A571" s="1200" t="s">
        <v>4121</v>
      </c>
      <c r="B571" s="1008">
        <v>11299.44</v>
      </c>
      <c r="C571" s="1008">
        <v>11299.439999999999</v>
      </c>
      <c r="D571" s="1009" t="s">
        <v>3964</v>
      </c>
    </row>
    <row r="572" spans="1:4" s="994" customFormat="1" ht="11.25" customHeight="1" x14ac:dyDescent="0.2">
      <c r="A572" s="1202"/>
      <c r="B572" s="1012">
        <v>11299.44</v>
      </c>
      <c r="C572" s="1012">
        <v>11299.439999999999</v>
      </c>
      <c r="D572" s="1013" t="s">
        <v>11</v>
      </c>
    </row>
    <row r="573" spans="1:4" s="994" customFormat="1" ht="11.25" customHeight="1" x14ac:dyDescent="0.2">
      <c r="A573" s="1201" t="s">
        <v>4122</v>
      </c>
      <c r="B573" s="1010">
        <v>5673.27</v>
      </c>
      <c r="C573" s="1010">
        <v>5641.81</v>
      </c>
      <c r="D573" s="1011" t="s">
        <v>3964</v>
      </c>
    </row>
    <row r="574" spans="1:4" s="994" customFormat="1" ht="11.25" customHeight="1" x14ac:dyDescent="0.2">
      <c r="A574" s="1201"/>
      <c r="B574" s="1010">
        <v>5673.27</v>
      </c>
      <c r="C574" s="1010">
        <v>5641.81</v>
      </c>
      <c r="D574" s="1011" t="s">
        <v>11</v>
      </c>
    </row>
    <row r="575" spans="1:4" s="994" customFormat="1" ht="11.25" customHeight="1" x14ac:dyDescent="0.2">
      <c r="A575" s="1200" t="s">
        <v>4123</v>
      </c>
      <c r="B575" s="1008">
        <v>2550.16</v>
      </c>
      <c r="C575" s="1008">
        <v>2522.8040000000001</v>
      </c>
      <c r="D575" s="1009" t="s">
        <v>3964</v>
      </c>
    </row>
    <row r="576" spans="1:4" s="994" customFormat="1" ht="11.25" customHeight="1" x14ac:dyDescent="0.2">
      <c r="A576" s="1201"/>
      <c r="B576" s="1010">
        <v>700</v>
      </c>
      <c r="C576" s="1010">
        <v>0</v>
      </c>
      <c r="D576" s="1011" t="s">
        <v>2337</v>
      </c>
    </row>
    <row r="577" spans="1:4" s="994" customFormat="1" ht="11.25" customHeight="1" x14ac:dyDescent="0.2">
      <c r="A577" s="1201"/>
      <c r="B577" s="1010">
        <v>432</v>
      </c>
      <c r="C577" s="1010">
        <v>0</v>
      </c>
      <c r="D577" s="1011" t="s">
        <v>2339</v>
      </c>
    </row>
    <row r="578" spans="1:4" s="994" customFormat="1" ht="11.25" customHeight="1" x14ac:dyDescent="0.2">
      <c r="A578" s="1202"/>
      <c r="B578" s="1012">
        <v>3682.16</v>
      </c>
      <c r="C578" s="1012">
        <v>2522.8040000000001</v>
      </c>
      <c r="D578" s="1013" t="s">
        <v>11</v>
      </c>
    </row>
    <row r="579" spans="1:4" s="994" customFormat="1" ht="11.25" customHeight="1" x14ac:dyDescent="0.2">
      <c r="A579" s="1201" t="s">
        <v>4124</v>
      </c>
      <c r="B579" s="1010">
        <v>1941</v>
      </c>
      <c r="C579" s="1010">
        <v>1941</v>
      </c>
      <c r="D579" s="1011" t="s">
        <v>1915</v>
      </c>
    </row>
    <row r="580" spans="1:4" s="994" customFormat="1" ht="11.25" customHeight="1" x14ac:dyDescent="0.2">
      <c r="A580" s="1201"/>
      <c r="B580" s="1010">
        <v>1941</v>
      </c>
      <c r="C580" s="1010">
        <v>1941</v>
      </c>
      <c r="D580" s="1011" t="s">
        <v>11</v>
      </c>
    </row>
    <row r="581" spans="1:4" s="994" customFormat="1" ht="11.25" customHeight="1" x14ac:dyDescent="0.2">
      <c r="A581" s="1200" t="s">
        <v>483</v>
      </c>
      <c r="B581" s="1008">
        <v>200</v>
      </c>
      <c r="C581" s="1008">
        <v>200</v>
      </c>
      <c r="D581" s="1009" t="s">
        <v>4125</v>
      </c>
    </row>
    <row r="582" spans="1:4" s="994" customFormat="1" ht="11.25" customHeight="1" x14ac:dyDescent="0.2">
      <c r="A582" s="1202"/>
      <c r="B582" s="1012">
        <v>200</v>
      </c>
      <c r="C582" s="1012">
        <v>200</v>
      </c>
      <c r="D582" s="1013" t="s">
        <v>11</v>
      </c>
    </row>
    <row r="583" spans="1:4" s="994" customFormat="1" ht="11.25" customHeight="1" x14ac:dyDescent="0.2">
      <c r="A583" s="1201" t="s">
        <v>4126</v>
      </c>
      <c r="B583" s="1010">
        <v>176.85999999999999</v>
      </c>
      <c r="C583" s="1010">
        <v>175.63109999999998</v>
      </c>
      <c r="D583" s="1011" t="s">
        <v>1304</v>
      </c>
    </row>
    <row r="584" spans="1:4" s="994" customFormat="1" ht="11.25" customHeight="1" x14ac:dyDescent="0.2">
      <c r="A584" s="1201"/>
      <c r="B584" s="1010">
        <v>176.85999999999999</v>
      </c>
      <c r="C584" s="1010">
        <v>175.63109999999998</v>
      </c>
      <c r="D584" s="1011" t="s">
        <v>11</v>
      </c>
    </row>
    <row r="585" spans="1:4" s="994" customFormat="1" ht="11.25" customHeight="1" x14ac:dyDescent="0.2">
      <c r="A585" s="1200" t="s">
        <v>4127</v>
      </c>
      <c r="B585" s="1008">
        <v>375</v>
      </c>
      <c r="C585" s="1008">
        <v>375</v>
      </c>
      <c r="D585" s="1009" t="s">
        <v>1833</v>
      </c>
    </row>
    <row r="586" spans="1:4" s="994" customFormat="1" ht="11.25" customHeight="1" x14ac:dyDescent="0.2">
      <c r="A586" s="1202"/>
      <c r="B586" s="1012">
        <v>375</v>
      </c>
      <c r="C586" s="1012">
        <v>375</v>
      </c>
      <c r="D586" s="1013" t="s">
        <v>11</v>
      </c>
    </row>
    <row r="587" spans="1:4" s="994" customFormat="1" ht="11.25" customHeight="1" x14ac:dyDescent="0.2">
      <c r="A587" s="1201" t="s">
        <v>631</v>
      </c>
      <c r="B587" s="1010">
        <v>400</v>
      </c>
      <c r="C587" s="1010">
        <v>400</v>
      </c>
      <c r="D587" s="1011" t="s">
        <v>629</v>
      </c>
    </row>
    <row r="588" spans="1:4" s="994" customFormat="1" ht="11.25" customHeight="1" x14ac:dyDescent="0.2">
      <c r="A588" s="1201"/>
      <c r="B588" s="1010">
        <v>400</v>
      </c>
      <c r="C588" s="1010">
        <v>400</v>
      </c>
      <c r="D588" s="1011" t="s">
        <v>11</v>
      </c>
    </row>
    <row r="589" spans="1:4" s="994" customFormat="1" ht="21" x14ac:dyDescent="0.2">
      <c r="A589" s="1200" t="s">
        <v>4128</v>
      </c>
      <c r="B589" s="1008">
        <v>158</v>
      </c>
      <c r="C589" s="1008">
        <v>158</v>
      </c>
      <c r="D589" s="1009" t="s">
        <v>1913</v>
      </c>
    </row>
    <row r="590" spans="1:4" s="994" customFormat="1" ht="11.25" customHeight="1" x14ac:dyDescent="0.2">
      <c r="A590" s="1201"/>
      <c r="B590" s="1010">
        <v>42</v>
      </c>
      <c r="C590" s="1010">
        <v>42</v>
      </c>
      <c r="D590" s="1011" t="s">
        <v>1909</v>
      </c>
    </row>
    <row r="591" spans="1:4" s="994" customFormat="1" ht="11.25" customHeight="1" x14ac:dyDescent="0.2">
      <c r="A591" s="1201"/>
      <c r="B591" s="1010">
        <v>2833</v>
      </c>
      <c r="C591" s="1010">
        <v>2833</v>
      </c>
      <c r="D591" s="1011" t="s">
        <v>1915</v>
      </c>
    </row>
    <row r="592" spans="1:4" s="994" customFormat="1" ht="11.25" customHeight="1" x14ac:dyDescent="0.2">
      <c r="A592" s="1201"/>
      <c r="B592" s="1010">
        <v>50</v>
      </c>
      <c r="C592" s="1010">
        <v>50</v>
      </c>
      <c r="D592" s="1011" t="s">
        <v>1911</v>
      </c>
    </row>
    <row r="593" spans="1:4" s="994" customFormat="1" ht="21" x14ac:dyDescent="0.2">
      <c r="A593" s="1201"/>
      <c r="B593" s="1010">
        <v>50</v>
      </c>
      <c r="C593" s="1010">
        <v>50</v>
      </c>
      <c r="D593" s="1011" t="s">
        <v>1912</v>
      </c>
    </row>
    <row r="594" spans="1:4" s="994" customFormat="1" ht="11.25" customHeight="1" x14ac:dyDescent="0.2">
      <c r="A594" s="1202"/>
      <c r="B594" s="1012">
        <v>3133</v>
      </c>
      <c r="C594" s="1012">
        <v>3133</v>
      </c>
      <c r="D594" s="1013" t="s">
        <v>11</v>
      </c>
    </row>
    <row r="595" spans="1:4" s="994" customFormat="1" ht="11.25" customHeight="1" x14ac:dyDescent="0.2">
      <c r="A595" s="1201" t="s">
        <v>4129</v>
      </c>
      <c r="B595" s="1010">
        <v>37.5</v>
      </c>
      <c r="C595" s="1010">
        <v>0</v>
      </c>
      <c r="D595" s="1011" t="s">
        <v>1833</v>
      </c>
    </row>
    <row r="596" spans="1:4" s="994" customFormat="1" ht="11.25" customHeight="1" x14ac:dyDescent="0.2">
      <c r="A596" s="1201"/>
      <c r="B596" s="1010">
        <v>37.5</v>
      </c>
      <c r="C596" s="1010">
        <v>0</v>
      </c>
      <c r="D596" s="1011" t="s">
        <v>11</v>
      </c>
    </row>
    <row r="597" spans="1:4" s="994" customFormat="1" ht="11.25" customHeight="1" x14ac:dyDescent="0.2">
      <c r="A597" s="1200" t="s">
        <v>4130</v>
      </c>
      <c r="B597" s="1008">
        <v>642.5</v>
      </c>
      <c r="C597" s="1008">
        <v>517.5</v>
      </c>
      <c r="D597" s="1009" t="s">
        <v>1833</v>
      </c>
    </row>
    <row r="598" spans="1:4" s="994" customFormat="1" ht="11.25" customHeight="1" x14ac:dyDescent="0.2">
      <c r="A598" s="1202"/>
      <c r="B598" s="1012">
        <v>642.5</v>
      </c>
      <c r="C598" s="1012">
        <v>517.5</v>
      </c>
      <c r="D598" s="1013" t="s">
        <v>11</v>
      </c>
    </row>
    <row r="599" spans="1:4" s="994" customFormat="1" ht="11.25" customHeight="1" x14ac:dyDescent="0.2">
      <c r="A599" s="1201" t="s">
        <v>4131</v>
      </c>
      <c r="B599" s="1010">
        <v>118.4</v>
      </c>
      <c r="C599" s="1010">
        <v>118.4</v>
      </c>
      <c r="D599" s="1011" t="s">
        <v>1837</v>
      </c>
    </row>
    <row r="600" spans="1:4" s="994" customFormat="1" ht="11.25" customHeight="1" x14ac:dyDescent="0.2">
      <c r="A600" s="1201"/>
      <c r="B600" s="1010">
        <v>118.4</v>
      </c>
      <c r="C600" s="1010">
        <v>118.4</v>
      </c>
      <c r="D600" s="1011" t="s">
        <v>11</v>
      </c>
    </row>
    <row r="601" spans="1:4" s="994" customFormat="1" ht="11.25" customHeight="1" x14ac:dyDescent="0.2">
      <c r="A601" s="1200" t="s">
        <v>883</v>
      </c>
      <c r="B601" s="1008">
        <v>48.68</v>
      </c>
      <c r="C601" s="1008">
        <v>48.673499999999997</v>
      </c>
      <c r="D601" s="1009" t="s">
        <v>863</v>
      </c>
    </row>
    <row r="602" spans="1:4" s="994" customFormat="1" ht="11.25" customHeight="1" x14ac:dyDescent="0.2">
      <c r="A602" s="1202"/>
      <c r="B602" s="1012">
        <v>48.68</v>
      </c>
      <c r="C602" s="1012">
        <v>48.673499999999997</v>
      </c>
      <c r="D602" s="1013" t="s">
        <v>11</v>
      </c>
    </row>
    <row r="603" spans="1:4" s="994" customFormat="1" ht="11.25" customHeight="1" x14ac:dyDescent="0.2">
      <c r="A603" s="1201" t="s">
        <v>4132</v>
      </c>
      <c r="B603" s="1010">
        <v>200</v>
      </c>
      <c r="C603" s="1010">
        <v>200</v>
      </c>
      <c r="D603" s="1011" t="s">
        <v>2017</v>
      </c>
    </row>
    <row r="604" spans="1:4" s="994" customFormat="1" ht="21" x14ac:dyDescent="0.2">
      <c r="A604" s="1201"/>
      <c r="B604" s="1010">
        <v>150</v>
      </c>
      <c r="C604" s="1010">
        <v>150</v>
      </c>
      <c r="D604" s="1011" t="s">
        <v>2015</v>
      </c>
    </row>
    <row r="605" spans="1:4" s="994" customFormat="1" ht="11.25" customHeight="1" x14ac:dyDescent="0.2">
      <c r="A605" s="1201"/>
      <c r="B605" s="1010">
        <v>350</v>
      </c>
      <c r="C605" s="1010">
        <v>350</v>
      </c>
      <c r="D605" s="1011" t="s">
        <v>11</v>
      </c>
    </row>
    <row r="606" spans="1:4" s="994" customFormat="1" ht="11.25" customHeight="1" x14ac:dyDescent="0.2">
      <c r="A606" s="1200" t="s">
        <v>4133</v>
      </c>
      <c r="B606" s="1008">
        <v>147</v>
      </c>
      <c r="C606" s="1008">
        <v>147</v>
      </c>
      <c r="D606" s="1009" t="s">
        <v>2341</v>
      </c>
    </row>
    <row r="607" spans="1:4" s="994" customFormat="1" ht="11.25" customHeight="1" x14ac:dyDescent="0.2">
      <c r="A607" s="1202"/>
      <c r="B607" s="1012">
        <v>147</v>
      </c>
      <c r="C607" s="1012">
        <v>147</v>
      </c>
      <c r="D607" s="1013" t="s">
        <v>11</v>
      </c>
    </row>
    <row r="608" spans="1:4" s="994" customFormat="1" ht="11.25" customHeight="1" x14ac:dyDescent="0.2">
      <c r="A608" s="1201" t="s">
        <v>4134</v>
      </c>
      <c r="B608" s="1010">
        <v>47.95</v>
      </c>
      <c r="C608" s="1010">
        <v>47.95</v>
      </c>
      <c r="D608" s="1011" t="s">
        <v>1837</v>
      </c>
    </row>
    <row r="609" spans="1:4" s="994" customFormat="1" ht="11.25" customHeight="1" x14ac:dyDescent="0.2">
      <c r="A609" s="1201"/>
      <c r="B609" s="1010">
        <v>47.95</v>
      </c>
      <c r="C609" s="1010">
        <v>47.95</v>
      </c>
      <c r="D609" s="1011" t="s">
        <v>11</v>
      </c>
    </row>
    <row r="610" spans="1:4" s="994" customFormat="1" ht="21" x14ac:dyDescent="0.2">
      <c r="A610" s="1200" t="s">
        <v>4135</v>
      </c>
      <c r="B610" s="1008">
        <v>600</v>
      </c>
      <c r="C610" s="1008">
        <v>600</v>
      </c>
      <c r="D610" s="1009" t="s">
        <v>2015</v>
      </c>
    </row>
    <row r="611" spans="1:4" s="994" customFormat="1" ht="11.25" customHeight="1" x14ac:dyDescent="0.2">
      <c r="A611" s="1202"/>
      <c r="B611" s="1012">
        <v>600</v>
      </c>
      <c r="C611" s="1012">
        <v>600</v>
      </c>
      <c r="D611" s="1013" t="s">
        <v>11</v>
      </c>
    </row>
    <row r="612" spans="1:4" s="994" customFormat="1" ht="11.25" customHeight="1" x14ac:dyDescent="0.2">
      <c r="A612" s="1201" t="s">
        <v>1048</v>
      </c>
      <c r="B612" s="1010">
        <v>50</v>
      </c>
      <c r="C612" s="1010">
        <v>50</v>
      </c>
      <c r="D612" s="1011" t="s">
        <v>1036</v>
      </c>
    </row>
    <row r="613" spans="1:4" s="994" customFormat="1" ht="11.25" customHeight="1" x14ac:dyDescent="0.2">
      <c r="A613" s="1201"/>
      <c r="B613" s="1010">
        <v>50</v>
      </c>
      <c r="C613" s="1010">
        <v>50</v>
      </c>
      <c r="D613" s="1011" t="s">
        <v>11</v>
      </c>
    </row>
    <row r="614" spans="1:4" s="994" customFormat="1" ht="11.25" customHeight="1" x14ac:dyDescent="0.2">
      <c r="A614" s="1200" t="s">
        <v>812</v>
      </c>
      <c r="B614" s="1008">
        <v>318</v>
      </c>
      <c r="C614" s="1008">
        <v>316.84620000000001</v>
      </c>
      <c r="D614" s="1009" t="s">
        <v>1915</v>
      </c>
    </row>
    <row r="615" spans="1:4" s="994" customFormat="1" ht="11.25" customHeight="1" x14ac:dyDescent="0.2">
      <c r="A615" s="1201"/>
      <c r="B615" s="1010">
        <v>150</v>
      </c>
      <c r="C615" s="1010">
        <v>150</v>
      </c>
      <c r="D615" s="1011" t="s">
        <v>807</v>
      </c>
    </row>
    <row r="616" spans="1:4" s="994" customFormat="1" ht="11.25" customHeight="1" x14ac:dyDescent="0.2">
      <c r="A616" s="1202"/>
      <c r="B616" s="1012">
        <v>468</v>
      </c>
      <c r="C616" s="1012">
        <v>466.84620000000001</v>
      </c>
      <c r="D616" s="1013" t="s">
        <v>11</v>
      </c>
    </row>
    <row r="617" spans="1:4" s="994" customFormat="1" ht="11.25" customHeight="1" x14ac:dyDescent="0.2">
      <c r="A617" s="1201" t="s">
        <v>4136</v>
      </c>
      <c r="B617" s="1010">
        <v>61.9</v>
      </c>
      <c r="C617" s="1010">
        <v>61.9</v>
      </c>
      <c r="D617" s="1011" t="s">
        <v>1837</v>
      </c>
    </row>
    <row r="618" spans="1:4" s="994" customFormat="1" ht="11.25" customHeight="1" x14ac:dyDescent="0.2">
      <c r="A618" s="1201"/>
      <c r="B618" s="1010">
        <v>61.9</v>
      </c>
      <c r="C618" s="1010">
        <v>61.9</v>
      </c>
      <c r="D618" s="1011" t="s">
        <v>11</v>
      </c>
    </row>
    <row r="619" spans="1:4" s="994" customFormat="1" ht="11.25" customHeight="1" x14ac:dyDescent="0.2">
      <c r="A619" s="1200" t="s">
        <v>857</v>
      </c>
      <c r="B619" s="1008">
        <v>307</v>
      </c>
      <c r="C619" s="1008">
        <v>307</v>
      </c>
      <c r="D619" s="1009" t="s">
        <v>856</v>
      </c>
    </row>
    <row r="620" spans="1:4" s="994" customFormat="1" ht="11.25" customHeight="1" x14ac:dyDescent="0.2">
      <c r="A620" s="1202"/>
      <c r="B620" s="1012">
        <v>307</v>
      </c>
      <c r="C620" s="1012">
        <v>307</v>
      </c>
      <c r="D620" s="1013" t="s">
        <v>11</v>
      </c>
    </row>
    <row r="621" spans="1:4" s="994" customFormat="1" ht="11.25" customHeight="1" x14ac:dyDescent="0.2">
      <c r="A621" s="1201" t="s">
        <v>1027</v>
      </c>
      <c r="B621" s="1010">
        <v>800</v>
      </c>
      <c r="C621" s="1010">
        <v>800</v>
      </c>
      <c r="D621" s="1011" t="s">
        <v>1026</v>
      </c>
    </row>
    <row r="622" spans="1:4" s="994" customFormat="1" ht="11.25" customHeight="1" x14ac:dyDescent="0.2">
      <c r="A622" s="1201"/>
      <c r="B622" s="1010">
        <v>800</v>
      </c>
      <c r="C622" s="1010">
        <v>800</v>
      </c>
      <c r="D622" s="1011" t="s">
        <v>11</v>
      </c>
    </row>
    <row r="623" spans="1:4" s="994" customFormat="1" ht="11.25" customHeight="1" x14ac:dyDescent="0.2">
      <c r="A623" s="1200" t="s">
        <v>4137</v>
      </c>
      <c r="B623" s="1008">
        <v>873.8</v>
      </c>
      <c r="C623" s="1008">
        <v>791.56289000000004</v>
      </c>
      <c r="D623" s="1009" t="s">
        <v>1885</v>
      </c>
    </row>
    <row r="624" spans="1:4" s="994" customFormat="1" ht="11.25" customHeight="1" x14ac:dyDescent="0.2">
      <c r="A624" s="1202"/>
      <c r="B624" s="1012">
        <v>873.8</v>
      </c>
      <c r="C624" s="1012">
        <v>791.56289000000004</v>
      </c>
      <c r="D624" s="1013" t="s">
        <v>11</v>
      </c>
    </row>
    <row r="625" spans="1:4" s="994" customFormat="1" ht="21" x14ac:dyDescent="0.2">
      <c r="A625" s="1201" t="s">
        <v>4138</v>
      </c>
      <c r="B625" s="1010">
        <v>160</v>
      </c>
      <c r="C625" s="1010">
        <v>160</v>
      </c>
      <c r="D625" s="1011" t="s">
        <v>1913</v>
      </c>
    </row>
    <row r="626" spans="1:4" s="994" customFormat="1" ht="21" x14ac:dyDescent="0.2">
      <c r="A626" s="1201"/>
      <c r="B626" s="1010">
        <v>29.7</v>
      </c>
      <c r="C626" s="1010">
        <v>29.7</v>
      </c>
      <c r="D626" s="1011" t="s">
        <v>1914</v>
      </c>
    </row>
    <row r="627" spans="1:4" s="994" customFormat="1" ht="11.25" customHeight="1" x14ac:dyDescent="0.2">
      <c r="A627" s="1201"/>
      <c r="B627" s="1010">
        <v>80</v>
      </c>
      <c r="C627" s="1010">
        <v>80</v>
      </c>
      <c r="D627" s="1011" t="s">
        <v>1909</v>
      </c>
    </row>
    <row r="628" spans="1:4" s="994" customFormat="1" ht="11.25" customHeight="1" x14ac:dyDescent="0.2">
      <c r="A628" s="1201"/>
      <c r="B628" s="1010">
        <v>4904</v>
      </c>
      <c r="C628" s="1010">
        <v>4904</v>
      </c>
      <c r="D628" s="1011" t="s">
        <v>1915</v>
      </c>
    </row>
    <row r="629" spans="1:4" s="994" customFormat="1" ht="11.25" customHeight="1" x14ac:dyDescent="0.2">
      <c r="A629" s="1201"/>
      <c r="B629" s="1010">
        <v>224</v>
      </c>
      <c r="C629" s="1010">
        <v>224</v>
      </c>
      <c r="D629" s="1011" t="s">
        <v>1911</v>
      </c>
    </row>
    <row r="630" spans="1:4" s="994" customFormat="1" ht="11.25" customHeight="1" x14ac:dyDescent="0.2">
      <c r="A630" s="1201"/>
      <c r="B630" s="1010">
        <v>80</v>
      </c>
      <c r="C630" s="1010">
        <v>80</v>
      </c>
      <c r="D630" s="1011" t="s">
        <v>1723</v>
      </c>
    </row>
    <row r="631" spans="1:4" s="994" customFormat="1" ht="21" x14ac:dyDescent="0.2">
      <c r="A631" s="1201"/>
      <c r="B631" s="1010">
        <v>400</v>
      </c>
      <c r="C631" s="1010">
        <v>400</v>
      </c>
      <c r="D631" s="1011" t="s">
        <v>1912</v>
      </c>
    </row>
    <row r="632" spans="1:4" s="994" customFormat="1" ht="11.25" customHeight="1" x14ac:dyDescent="0.2">
      <c r="A632" s="1201"/>
      <c r="B632" s="1010">
        <v>775</v>
      </c>
      <c r="C632" s="1010">
        <v>768.93000000000006</v>
      </c>
      <c r="D632" s="1011" t="s">
        <v>1355</v>
      </c>
    </row>
    <row r="633" spans="1:4" s="994" customFormat="1" ht="11.25" customHeight="1" x14ac:dyDescent="0.2">
      <c r="A633" s="1201"/>
      <c r="B633" s="1010">
        <v>6652.7</v>
      </c>
      <c r="C633" s="1010">
        <v>6646.63</v>
      </c>
      <c r="D633" s="1011" t="s">
        <v>11</v>
      </c>
    </row>
    <row r="634" spans="1:4" s="994" customFormat="1" ht="11.25" customHeight="1" x14ac:dyDescent="0.2">
      <c r="A634" s="1200" t="s">
        <v>959</v>
      </c>
      <c r="B634" s="1008">
        <v>50</v>
      </c>
      <c r="C634" s="1008">
        <v>50</v>
      </c>
      <c r="D634" s="1009" t="s">
        <v>957</v>
      </c>
    </row>
    <row r="635" spans="1:4" s="994" customFormat="1" ht="11.25" customHeight="1" x14ac:dyDescent="0.2">
      <c r="A635" s="1202"/>
      <c r="B635" s="1012">
        <v>50</v>
      </c>
      <c r="C635" s="1012">
        <v>50</v>
      </c>
      <c r="D635" s="1013" t="s">
        <v>11</v>
      </c>
    </row>
    <row r="636" spans="1:4" s="994" customFormat="1" ht="11.25" customHeight="1" x14ac:dyDescent="0.2">
      <c r="A636" s="1201" t="s">
        <v>4139</v>
      </c>
      <c r="B636" s="1010">
        <v>300</v>
      </c>
      <c r="C636" s="1010">
        <v>300</v>
      </c>
      <c r="D636" s="1011" t="s">
        <v>1726</v>
      </c>
    </row>
    <row r="637" spans="1:4" s="994" customFormat="1" ht="11.25" customHeight="1" x14ac:dyDescent="0.2">
      <c r="A637" s="1201"/>
      <c r="B637" s="1010">
        <v>300</v>
      </c>
      <c r="C637" s="1010">
        <v>300</v>
      </c>
      <c r="D637" s="1011" t="s">
        <v>11</v>
      </c>
    </row>
    <row r="638" spans="1:4" s="994" customFormat="1" ht="11.25" customHeight="1" x14ac:dyDescent="0.2">
      <c r="A638" s="1200" t="s">
        <v>4140</v>
      </c>
      <c r="B638" s="1008">
        <v>741.4</v>
      </c>
      <c r="C638" s="1008">
        <v>741.39499999999998</v>
      </c>
      <c r="D638" s="1009" t="s">
        <v>3964</v>
      </c>
    </row>
    <row r="639" spans="1:4" s="994" customFormat="1" ht="11.25" customHeight="1" x14ac:dyDescent="0.2">
      <c r="A639" s="1202"/>
      <c r="B639" s="1012">
        <v>741.4</v>
      </c>
      <c r="C639" s="1012">
        <v>741.39499999999998</v>
      </c>
      <c r="D639" s="1013" t="s">
        <v>11</v>
      </c>
    </row>
    <row r="640" spans="1:4" s="994" customFormat="1" ht="11.25" customHeight="1" x14ac:dyDescent="0.2">
      <c r="A640" s="1201" t="s">
        <v>594</v>
      </c>
      <c r="B640" s="1010">
        <v>100</v>
      </c>
      <c r="C640" s="1010">
        <v>100</v>
      </c>
      <c r="D640" s="1011" t="s">
        <v>592</v>
      </c>
    </row>
    <row r="641" spans="1:4" s="994" customFormat="1" ht="11.25" customHeight="1" x14ac:dyDescent="0.2">
      <c r="A641" s="1201"/>
      <c r="B641" s="1010">
        <v>100</v>
      </c>
      <c r="C641" s="1010">
        <v>100</v>
      </c>
      <c r="D641" s="1011" t="s">
        <v>11</v>
      </c>
    </row>
    <row r="642" spans="1:4" s="994" customFormat="1" ht="11.25" customHeight="1" x14ac:dyDescent="0.2">
      <c r="A642" s="1200" t="s">
        <v>4141</v>
      </c>
      <c r="B642" s="1008">
        <v>180</v>
      </c>
      <c r="C642" s="1008">
        <v>180</v>
      </c>
      <c r="D642" s="1009" t="s">
        <v>1724</v>
      </c>
    </row>
    <row r="643" spans="1:4" s="994" customFormat="1" ht="11.25" customHeight="1" x14ac:dyDescent="0.2">
      <c r="A643" s="1202"/>
      <c r="B643" s="1012">
        <v>180</v>
      </c>
      <c r="C643" s="1012">
        <v>180</v>
      </c>
      <c r="D643" s="1013" t="s">
        <v>11</v>
      </c>
    </row>
    <row r="644" spans="1:4" s="994" customFormat="1" ht="11.25" customHeight="1" x14ac:dyDescent="0.2">
      <c r="A644" s="1201" t="s">
        <v>4142</v>
      </c>
      <c r="B644" s="1010">
        <v>800</v>
      </c>
      <c r="C644" s="1010">
        <v>800</v>
      </c>
      <c r="D644" s="1011" t="s">
        <v>2017</v>
      </c>
    </row>
    <row r="645" spans="1:4" s="994" customFormat="1" ht="21" x14ac:dyDescent="0.2">
      <c r="A645" s="1201"/>
      <c r="B645" s="1010">
        <v>320</v>
      </c>
      <c r="C645" s="1010">
        <v>320</v>
      </c>
      <c r="D645" s="1011" t="s">
        <v>2015</v>
      </c>
    </row>
    <row r="646" spans="1:4" s="994" customFormat="1" ht="11.25" customHeight="1" x14ac:dyDescent="0.2">
      <c r="A646" s="1201"/>
      <c r="B646" s="1010">
        <v>1120</v>
      </c>
      <c r="C646" s="1010">
        <v>1120</v>
      </c>
      <c r="D646" s="1011" t="s">
        <v>11</v>
      </c>
    </row>
    <row r="647" spans="1:4" s="994" customFormat="1" ht="11.25" customHeight="1" x14ac:dyDescent="0.2">
      <c r="A647" s="1200" t="s">
        <v>884</v>
      </c>
      <c r="B647" s="1008">
        <v>500</v>
      </c>
      <c r="C647" s="1008">
        <v>500</v>
      </c>
      <c r="D647" s="1009" t="s">
        <v>863</v>
      </c>
    </row>
    <row r="648" spans="1:4" s="994" customFormat="1" ht="11.25" customHeight="1" x14ac:dyDescent="0.2">
      <c r="A648" s="1202"/>
      <c r="B648" s="1012">
        <v>500</v>
      </c>
      <c r="C648" s="1012">
        <v>500</v>
      </c>
      <c r="D648" s="1013" t="s">
        <v>11</v>
      </c>
    </row>
    <row r="649" spans="1:4" s="994" customFormat="1" ht="21" x14ac:dyDescent="0.2">
      <c r="A649" s="1201" t="s">
        <v>4143</v>
      </c>
      <c r="B649" s="1010">
        <v>38</v>
      </c>
      <c r="C649" s="1010">
        <v>38</v>
      </c>
      <c r="D649" s="1011" t="s">
        <v>2015</v>
      </c>
    </row>
    <row r="650" spans="1:4" s="994" customFormat="1" ht="11.25" customHeight="1" x14ac:dyDescent="0.2">
      <c r="A650" s="1201"/>
      <c r="B650" s="1010">
        <v>38</v>
      </c>
      <c r="C650" s="1010">
        <v>38</v>
      </c>
      <c r="D650" s="1011" t="s">
        <v>11</v>
      </c>
    </row>
    <row r="651" spans="1:4" s="994" customFormat="1" ht="21" x14ac:dyDescent="0.2">
      <c r="A651" s="1200" t="s">
        <v>4144</v>
      </c>
      <c r="B651" s="1008">
        <v>32.5</v>
      </c>
      <c r="C651" s="1008">
        <v>32.5</v>
      </c>
      <c r="D651" s="1009" t="s">
        <v>2015</v>
      </c>
    </row>
    <row r="652" spans="1:4" s="994" customFormat="1" ht="11.25" customHeight="1" x14ac:dyDescent="0.2">
      <c r="A652" s="1202"/>
      <c r="B652" s="1012">
        <v>32.5</v>
      </c>
      <c r="C652" s="1012">
        <v>32.5</v>
      </c>
      <c r="D652" s="1013" t="s">
        <v>11</v>
      </c>
    </row>
    <row r="653" spans="1:4" s="994" customFormat="1" ht="11.25" customHeight="1" x14ac:dyDescent="0.2">
      <c r="A653" s="1201" t="s">
        <v>762</v>
      </c>
      <c r="B653" s="1010">
        <v>200</v>
      </c>
      <c r="C653" s="1010">
        <v>200</v>
      </c>
      <c r="D653" s="1011" t="s">
        <v>755</v>
      </c>
    </row>
    <row r="654" spans="1:4" s="994" customFormat="1" ht="11.25" customHeight="1" x14ac:dyDescent="0.2">
      <c r="A654" s="1201"/>
      <c r="B654" s="1010">
        <v>200</v>
      </c>
      <c r="C654" s="1010">
        <v>200</v>
      </c>
      <c r="D654" s="1011" t="s">
        <v>11</v>
      </c>
    </row>
    <row r="655" spans="1:4" s="994" customFormat="1" ht="11.25" customHeight="1" x14ac:dyDescent="0.2">
      <c r="A655" s="1200" t="s">
        <v>484</v>
      </c>
      <c r="B655" s="1008">
        <v>60</v>
      </c>
      <c r="C655" s="1008">
        <v>60</v>
      </c>
      <c r="D655" s="1009" t="s">
        <v>4145</v>
      </c>
    </row>
    <row r="656" spans="1:4" s="994" customFormat="1" ht="11.25" customHeight="1" x14ac:dyDescent="0.2">
      <c r="A656" s="1202"/>
      <c r="B656" s="1012">
        <v>60</v>
      </c>
      <c r="C656" s="1012">
        <v>60</v>
      </c>
      <c r="D656" s="1013" t="s">
        <v>11</v>
      </c>
    </row>
    <row r="657" spans="1:4" s="994" customFormat="1" ht="11.25" customHeight="1" x14ac:dyDescent="0.2">
      <c r="A657" s="1201" t="s">
        <v>654</v>
      </c>
      <c r="B657" s="1010">
        <v>129.30000000000001</v>
      </c>
      <c r="C657" s="1010">
        <v>129.30000000000001</v>
      </c>
      <c r="D657" s="1011" t="s">
        <v>644</v>
      </c>
    </row>
    <row r="658" spans="1:4" s="994" customFormat="1" ht="11.25" customHeight="1" x14ac:dyDescent="0.2">
      <c r="A658" s="1201"/>
      <c r="B658" s="1010">
        <v>129.30000000000001</v>
      </c>
      <c r="C658" s="1010">
        <v>129.30000000000001</v>
      </c>
      <c r="D658" s="1011" t="s">
        <v>11</v>
      </c>
    </row>
    <row r="659" spans="1:4" s="994" customFormat="1" ht="21" x14ac:dyDescent="0.2">
      <c r="A659" s="1200" t="s">
        <v>4146</v>
      </c>
      <c r="B659" s="1008">
        <v>69</v>
      </c>
      <c r="C659" s="1008">
        <v>69</v>
      </c>
      <c r="D659" s="1009" t="s">
        <v>1913</v>
      </c>
    </row>
    <row r="660" spans="1:4" s="994" customFormat="1" ht="11.25" customHeight="1" x14ac:dyDescent="0.2">
      <c r="A660" s="1201"/>
      <c r="B660" s="1010">
        <v>1389</v>
      </c>
      <c r="C660" s="1010">
        <v>1389</v>
      </c>
      <c r="D660" s="1011" t="s">
        <v>1915</v>
      </c>
    </row>
    <row r="661" spans="1:4" s="994" customFormat="1" ht="11.25" customHeight="1" x14ac:dyDescent="0.2">
      <c r="A661" s="1202"/>
      <c r="B661" s="1012">
        <v>1458</v>
      </c>
      <c r="C661" s="1012">
        <v>1458</v>
      </c>
      <c r="D661" s="1013" t="s">
        <v>11</v>
      </c>
    </row>
    <row r="662" spans="1:4" s="994" customFormat="1" ht="11.25" customHeight="1" x14ac:dyDescent="0.2">
      <c r="A662" s="1201" t="s">
        <v>749</v>
      </c>
      <c r="B662" s="1010">
        <v>50</v>
      </c>
      <c r="C662" s="1010">
        <v>0</v>
      </c>
      <c r="D662" s="1011" t="s">
        <v>4147</v>
      </c>
    </row>
    <row r="663" spans="1:4" s="994" customFormat="1" ht="11.25" customHeight="1" x14ac:dyDescent="0.2">
      <c r="A663" s="1201"/>
      <c r="B663" s="1010">
        <v>50</v>
      </c>
      <c r="C663" s="1010">
        <v>0</v>
      </c>
      <c r="D663" s="1011" t="s">
        <v>11</v>
      </c>
    </row>
    <row r="664" spans="1:4" s="994" customFormat="1" ht="11.25" customHeight="1" x14ac:dyDescent="0.2">
      <c r="A664" s="1200" t="s">
        <v>4148</v>
      </c>
      <c r="B664" s="1008">
        <v>20</v>
      </c>
      <c r="C664" s="1008">
        <v>20</v>
      </c>
      <c r="D664" s="1009" t="s">
        <v>755</v>
      </c>
    </row>
    <row r="665" spans="1:4" s="994" customFormat="1" ht="11.25" customHeight="1" x14ac:dyDescent="0.2">
      <c r="A665" s="1202"/>
      <c r="B665" s="1012">
        <v>20</v>
      </c>
      <c r="C665" s="1012">
        <v>20</v>
      </c>
      <c r="D665" s="1013" t="s">
        <v>11</v>
      </c>
    </row>
    <row r="666" spans="1:4" s="994" customFormat="1" ht="11.25" customHeight="1" x14ac:dyDescent="0.2">
      <c r="A666" s="1200" t="s">
        <v>4149</v>
      </c>
      <c r="B666" s="1008">
        <v>180</v>
      </c>
      <c r="C666" s="1008">
        <v>172.20500000000001</v>
      </c>
      <c r="D666" s="1009" t="s">
        <v>1355</v>
      </c>
    </row>
    <row r="667" spans="1:4" s="994" customFormat="1" ht="11.25" customHeight="1" x14ac:dyDescent="0.2">
      <c r="A667" s="1202"/>
      <c r="B667" s="1012">
        <v>180</v>
      </c>
      <c r="C667" s="1012">
        <v>172.20500000000001</v>
      </c>
      <c r="D667" s="1013" t="s">
        <v>11</v>
      </c>
    </row>
    <row r="668" spans="1:4" s="994" customFormat="1" ht="21" x14ac:dyDescent="0.2">
      <c r="A668" s="1200" t="s">
        <v>4150</v>
      </c>
      <c r="B668" s="1008">
        <v>150</v>
      </c>
      <c r="C668" s="1008">
        <v>150</v>
      </c>
      <c r="D668" s="1009" t="s">
        <v>1913</v>
      </c>
    </row>
    <row r="669" spans="1:4" s="994" customFormat="1" ht="11.25" customHeight="1" x14ac:dyDescent="0.2">
      <c r="A669" s="1201"/>
      <c r="B669" s="1010">
        <v>2315</v>
      </c>
      <c r="C669" s="1010">
        <v>2315</v>
      </c>
      <c r="D669" s="1011" t="s">
        <v>1915</v>
      </c>
    </row>
    <row r="670" spans="1:4" s="994" customFormat="1" ht="21" x14ac:dyDescent="0.2">
      <c r="A670" s="1201"/>
      <c r="B670" s="1010">
        <v>250</v>
      </c>
      <c r="C670" s="1010">
        <v>250</v>
      </c>
      <c r="D670" s="1011" t="s">
        <v>1910</v>
      </c>
    </row>
    <row r="671" spans="1:4" s="994" customFormat="1" ht="11.25" customHeight="1" x14ac:dyDescent="0.2">
      <c r="A671" s="1201"/>
      <c r="B671" s="1010">
        <v>2283</v>
      </c>
      <c r="C671" s="1010">
        <v>2278.1410999999998</v>
      </c>
      <c r="D671" s="1011" t="s">
        <v>1346</v>
      </c>
    </row>
    <row r="672" spans="1:4" s="994" customFormat="1" ht="11.25" customHeight="1" x14ac:dyDescent="0.2">
      <c r="A672" s="1202"/>
      <c r="B672" s="1012">
        <v>4998</v>
      </c>
      <c r="C672" s="1012">
        <v>4993.1410999999998</v>
      </c>
      <c r="D672" s="1013" t="s">
        <v>11</v>
      </c>
    </row>
    <row r="673" spans="1:4" s="994" customFormat="1" ht="11.25" customHeight="1" x14ac:dyDescent="0.2">
      <c r="A673" s="1201" t="s">
        <v>4151</v>
      </c>
      <c r="B673" s="1010">
        <v>212</v>
      </c>
      <c r="C673" s="1010">
        <v>212</v>
      </c>
      <c r="D673" s="1011" t="s">
        <v>1726</v>
      </c>
    </row>
    <row r="674" spans="1:4" s="994" customFormat="1" ht="11.25" customHeight="1" x14ac:dyDescent="0.2">
      <c r="A674" s="1201"/>
      <c r="B674" s="1010">
        <v>212</v>
      </c>
      <c r="C674" s="1010">
        <v>212</v>
      </c>
      <c r="D674" s="1011" t="s">
        <v>11</v>
      </c>
    </row>
    <row r="675" spans="1:4" s="994" customFormat="1" ht="11.25" customHeight="1" x14ac:dyDescent="0.2">
      <c r="A675" s="1200" t="s">
        <v>636</v>
      </c>
      <c r="B675" s="1008">
        <v>35</v>
      </c>
      <c r="C675" s="1008">
        <v>35</v>
      </c>
      <c r="D675" s="1009" t="s">
        <v>632</v>
      </c>
    </row>
    <row r="676" spans="1:4" s="994" customFormat="1" ht="11.25" customHeight="1" x14ac:dyDescent="0.2">
      <c r="A676" s="1202"/>
      <c r="B676" s="1012">
        <v>35</v>
      </c>
      <c r="C676" s="1012">
        <v>35</v>
      </c>
      <c r="D676" s="1013" t="s">
        <v>11</v>
      </c>
    </row>
    <row r="677" spans="1:4" s="994" customFormat="1" ht="11.25" customHeight="1" x14ac:dyDescent="0.2">
      <c r="A677" s="1201" t="s">
        <v>4152</v>
      </c>
      <c r="B677" s="1010">
        <v>3323.48</v>
      </c>
      <c r="C677" s="1010">
        <v>3323.48</v>
      </c>
      <c r="D677" s="1011" t="s">
        <v>1476</v>
      </c>
    </row>
    <row r="678" spans="1:4" s="994" customFormat="1" ht="11.25" customHeight="1" x14ac:dyDescent="0.2">
      <c r="A678" s="1201"/>
      <c r="B678" s="1010">
        <v>3323.48</v>
      </c>
      <c r="C678" s="1010">
        <v>3323.48</v>
      </c>
      <c r="D678" s="1011" t="s">
        <v>11</v>
      </c>
    </row>
    <row r="679" spans="1:4" s="994" customFormat="1" ht="11.25" customHeight="1" x14ac:dyDescent="0.2">
      <c r="A679" s="1200" t="s">
        <v>703</v>
      </c>
      <c r="B679" s="1008">
        <v>100</v>
      </c>
      <c r="C679" s="1008">
        <v>100</v>
      </c>
      <c r="D679" s="1009" t="s">
        <v>4153</v>
      </c>
    </row>
    <row r="680" spans="1:4" s="994" customFormat="1" ht="11.25" customHeight="1" x14ac:dyDescent="0.2">
      <c r="A680" s="1201"/>
      <c r="B680" s="1010">
        <v>90</v>
      </c>
      <c r="C680" s="1010">
        <v>90</v>
      </c>
      <c r="D680" s="1011" t="s">
        <v>4154</v>
      </c>
    </row>
    <row r="681" spans="1:4" s="994" customFormat="1" ht="11.25" customHeight="1" x14ac:dyDescent="0.2">
      <c r="A681" s="1202"/>
      <c r="B681" s="1012">
        <v>190</v>
      </c>
      <c r="C681" s="1012">
        <v>190</v>
      </c>
      <c r="D681" s="1013" t="s">
        <v>11</v>
      </c>
    </row>
    <row r="682" spans="1:4" s="994" customFormat="1" ht="11.25" customHeight="1" x14ac:dyDescent="0.2">
      <c r="A682" s="1201" t="s">
        <v>764</v>
      </c>
      <c r="B682" s="1010">
        <v>200</v>
      </c>
      <c r="C682" s="1010">
        <v>200</v>
      </c>
      <c r="D682" s="1011" t="s">
        <v>755</v>
      </c>
    </row>
    <row r="683" spans="1:4" s="994" customFormat="1" ht="11.25" customHeight="1" x14ac:dyDescent="0.2">
      <c r="A683" s="1201"/>
      <c r="B683" s="1010">
        <v>200</v>
      </c>
      <c r="C683" s="1010">
        <v>200</v>
      </c>
      <c r="D683" s="1011" t="s">
        <v>11</v>
      </c>
    </row>
    <row r="684" spans="1:4" s="994" customFormat="1" ht="11.25" customHeight="1" x14ac:dyDescent="0.2">
      <c r="A684" s="1200" t="s">
        <v>4155</v>
      </c>
      <c r="B684" s="1008">
        <v>250</v>
      </c>
      <c r="C684" s="1008">
        <v>250</v>
      </c>
      <c r="D684" s="1009" t="s">
        <v>1881</v>
      </c>
    </row>
    <row r="685" spans="1:4" s="994" customFormat="1" ht="11.25" customHeight="1" x14ac:dyDescent="0.2">
      <c r="A685" s="1202"/>
      <c r="B685" s="1012">
        <v>250</v>
      </c>
      <c r="C685" s="1012">
        <v>250</v>
      </c>
      <c r="D685" s="1013" t="s">
        <v>11</v>
      </c>
    </row>
    <row r="686" spans="1:4" s="994" customFormat="1" ht="11.25" customHeight="1" x14ac:dyDescent="0.2">
      <c r="A686" s="1201" t="s">
        <v>4156</v>
      </c>
      <c r="B686" s="1010">
        <v>61.9</v>
      </c>
      <c r="C686" s="1010">
        <v>61.9</v>
      </c>
      <c r="D686" s="1011" t="s">
        <v>1837</v>
      </c>
    </row>
    <row r="687" spans="1:4" s="994" customFormat="1" ht="11.25" customHeight="1" x14ac:dyDescent="0.2">
      <c r="A687" s="1201"/>
      <c r="B687" s="1010">
        <v>61.9</v>
      </c>
      <c r="C687" s="1010">
        <v>61.9</v>
      </c>
      <c r="D687" s="1011" t="s">
        <v>11</v>
      </c>
    </row>
    <row r="688" spans="1:4" s="994" customFormat="1" ht="21" x14ac:dyDescent="0.2">
      <c r="A688" s="1200" t="s">
        <v>4157</v>
      </c>
      <c r="B688" s="1008">
        <v>187.5</v>
      </c>
      <c r="C688" s="1008">
        <v>185</v>
      </c>
      <c r="D688" s="1009" t="s">
        <v>2015</v>
      </c>
    </row>
    <row r="689" spans="1:4" s="994" customFormat="1" ht="11.25" customHeight="1" x14ac:dyDescent="0.2">
      <c r="A689" s="1202"/>
      <c r="B689" s="1012">
        <v>187.5</v>
      </c>
      <c r="C689" s="1012">
        <v>185</v>
      </c>
      <c r="D689" s="1013" t="s">
        <v>11</v>
      </c>
    </row>
    <row r="690" spans="1:4" s="994" customFormat="1" ht="11.25" customHeight="1" x14ac:dyDescent="0.2">
      <c r="A690" s="1201" t="s">
        <v>885</v>
      </c>
      <c r="B690" s="1010">
        <v>200</v>
      </c>
      <c r="C690" s="1010">
        <v>200</v>
      </c>
      <c r="D690" s="1011" t="s">
        <v>863</v>
      </c>
    </row>
    <row r="691" spans="1:4" s="994" customFormat="1" ht="11.25" customHeight="1" x14ac:dyDescent="0.2">
      <c r="A691" s="1201"/>
      <c r="B691" s="1010">
        <v>200</v>
      </c>
      <c r="C691" s="1010">
        <v>200</v>
      </c>
      <c r="D691" s="1011" t="s">
        <v>11</v>
      </c>
    </row>
    <row r="692" spans="1:4" s="994" customFormat="1" ht="21" x14ac:dyDescent="0.2">
      <c r="A692" s="1200" t="s">
        <v>4158</v>
      </c>
      <c r="B692" s="1008">
        <v>62.63</v>
      </c>
      <c r="C692" s="1008">
        <v>53.528000000000006</v>
      </c>
      <c r="D692" s="1009" t="s">
        <v>2015</v>
      </c>
    </row>
    <row r="693" spans="1:4" s="994" customFormat="1" ht="11.25" customHeight="1" x14ac:dyDescent="0.2">
      <c r="A693" s="1202"/>
      <c r="B693" s="1012">
        <v>62.63</v>
      </c>
      <c r="C693" s="1012">
        <v>53.528000000000006</v>
      </c>
      <c r="D693" s="1013" t="s">
        <v>11</v>
      </c>
    </row>
    <row r="694" spans="1:4" s="994" customFormat="1" ht="11.25" customHeight="1" x14ac:dyDescent="0.2">
      <c r="A694" s="1201" t="s">
        <v>4159</v>
      </c>
      <c r="B694" s="1010">
        <v>372.23</v>
      </c>
      <c r="C694" s="1010">
        <v>372.22500000000002</v>
      </c>
      <c r="D694" s="1011" t="s">
        <v>1833</v>
      </c>
    </row>
    <row r="695" spans="1:4" s="994" customFormat="1" ht="11.25" customHeight="1" x14ac:dyDescent="0.2">
      <c r="A695" s="1201"/>
      <c r="B695" s="1010">
        <v>372.23</v>
      </c>
      <c r="C695" s="1010">
        <v>372.22500000000002</v>
      </c>
      <c r="D695" s="1011" t="s">
        <v>11</v>
      </c>
    </row>
    <row r="696" spans="1:4" s="994" customFormat="1" ht="11.25" customHeight="1" x14ac:dyDescent="0.2">
      <c r="A696" s="1200" t="s">
        <v>4160</v>
      </c>
      <c r="B696" s="1008">
        <v>200</v>
      </c>
      <c r="C696" s="1008">
        <v>200</v>
      </c>
      <c r="D696" s="1009" t="s">
        <v>2017</v>
      </c>
    </row>
    <row r="697" spans="1:4" s="994" customFormat="1" ht="21" x14ac:dyDescent="0.2">
      <c r="A697" s="1201"/>
      <c r="B697" s="1010">
        <v>150</v>
      </c>
      <c r="C697" s="1010">
        <v>150</v>
      </c>
      <c r="D697" s="1011" t="s">
        <v>2015</v>
      </c>
    </row>
    <row r="698" spans="1:4" s="994" customFormat="1" ht="11.25" customHeight="1" x14ac:dyDescent="0.2">
      <c r="A698" s="1202"/>
      <c r="B698" s="1012">
        <v>350</v>
      </c>
      <c r="C698" s="1012">
        <v>350</v>
      </c>
      <c r="D698" s="1013" t="s">
        <v>11</v>
      </c>
    </row>
    <row r="699" spans="1:4" s="994" customFormat="1" ht="21" x14ac:dyDescent="0.2">
      <c r="A699" s="1201" t="s">
        <v>4161</v>
      </c>
      <c r="B699" s="1010">
        <v>60</v>
      </c>
      <c r="C699" s="1010">
        <v>60</v>
      </c>
      <c r="D699" s="1011" t="s">
        <v>1913</v>
      </c>
    </row>
    <row r="700" spans="1:4" s="994" customFormat="1" ht="11.25" customHeight="1" x14ac:dyDescent="0.2">
      <c r="A700" s="1201"/>
      <c r="B700" s="1010">
        <v>1416</v>
      </c>
      <c r="C700" s="1010">
        <v>1416</v>
      </c>
      <c r="D700" s="1011" t="s">
        <v>1915</v>
      </c>
    </row>
    <row r="701" spans="1:4" s="994" customFormat="1" ht="11.25" customHeight="1" x14ac:dyDescent="0.2">
      <c r="A701" s="1201"/>
      <c r="B701" s="1010">
        <v>1476</v>
      </c>
      <c r="C701" s="1010">
        <v>1476</v>
      </c>
      <c r="D701" s="1011" t="s">
        <v>11</v>
      </c>
    </row>
    <row r="702" spans="1:4" s="994" customFormat="1" ht="11.25" customHeight="1" x14ac:dyDescent="0.2">
      <c r="A702" s="1200" t="s">
        <v>4162</v>
      </c>
      <c r="B702" s="1008">
        <v>200</v>
      </c>
      <c r="C702" s="1008">
        <v>200</v>
      </c>
      <c r="D702" s="1009" t="s">
        <v>2017</v>
      </c>
    </row>
    <row r="703" spans="1:4" s="994" customFormat="1" ht="21" x14ac:dyDescent="0.2">
      <c r="A703" s="1201"/>
      <c r="B703" s="1010">
        <v>135</v>
      </c>
      <c r="C703" s="1010">
        <v>135</v>
      </c>
      <c r="D703" s="1011" t="s">
        <v>2015</v>
      </c>
    </row>
    <row r="704" spans="1:4" s="994" customFormat="1" ht="11.25" customHeight="1" x14ac:dyDescent="0.2">
      <c r="A704" s="1202"/>
      <c r="B704" s="1012">
        <v>335</v>
      </c>
      <c r="C704" s="1012">
        <v>335</v>
      </c>
      <c r="D704" s="1013" t="s">
        <v>11</v>
      </c>
    </row>
    <row r="705" spans="1:4" s="994" customFormat="1" ht="11.25" customHeight="1" x14ac:dyDescent="0.2">
      <c r="A705" s="1201" t="s">
        <v>595</v>
      </c>
      <c r="B705" s="1010">
        <v>930.9</v>
      </c>
      <c r="C705" s="1010">
        <v>267.60000000000002</v>
      </c>
      <c r="D705" s="1011" t="s">
        <v>2329</v>
      </c>
    </row>
    <row r="706" spans="1:4" s="994" customFormat="1" ht="21" x14ac:dyDescent="0.2">
      <c r="A706" s="1201"/>
      <c r="B706" s="1010">
        <v>484.1</v>
      </c>
      <c r="C706" s="1010">
        <v>467.99230999999997</v>
      </c>
      <c r="D706" s="1011" t="s">
        <v>2013</v>
      </c>
    </row>
    <row r="707" spans="1:4" s="994" customFormat="1" ht="11.25" customHeight="1" x14ac:dyDescent="0.2">
      <c r="A707" s="1201"/>
      <c r="B707" s="1010">
        <v>1597.1</v>
      </c>
      <c r="C707" s="1010">
        <v>1287.8</v>
      </c>
      <c r="D707" s="1011" t="s">
        <v>2331</v>
      </c>
    </row>
    <row r="708" spans="1:4" s="994" customFormat="1" ht="11.25" customHeight="1" x14ac:dyDescent="0.2">
      <c r="A708" s="1201"/>
      <c r="B708" s="1010">
        <v>1703.1</v>
      </c>
      <c r="C708" s="1010">
        <v>1702.5889999999999</v>
      </c>
      <c r="D708" s="1011" t="s">
        <v>1724</v>
      </c>
    </row>
    <row r="709" spans="1:4" s="994" customFormat="1" ht="11.25" customHeight="1" x14ac:dyDescent="0.2">
      <c r="A709" s="1201"/>
      <c r="B709" s="1010">
        <v>803.5</v>
      </c>
      <c r="C709" s="1010">
        <v>655.95399999999995</v>
      </c>
      <c r="D709" s="1011" t="s">
        <v>1728</v>
      </c>
    </row>
    <row r="710" spans="1:4" s="994" customFormat="1" ht="11.25" customHeight="1" x14ac:dyDescent="0.2">
      <c r="A710" s="1201"/>
      <c r="B710" s="1010">
        <v>300</v>
      </c>
      <c r="C710" s="1010">
        <v>300</v>
      </c>
      <c r="D710" s="1011" t="s">
        <v>1726</v>
      </c>
    </row>
    <row r="711" spans="1:4" s="994" customFormat="1" ht="11.25" customHeight="1" x14ac:dyDescent="0.2">
      <c r="A711" s="1201"/>
      <c r="B711" s="1010">
        <v>199.5</v>
      </c>
      <c r="C711" s="1010">
        <v>199.5</v>
      </c>
      <c r="D711" s="1011" t="s">
        <v>592</v>
      </c>
    </row>
    <row r="712" spans="1:4" s="994" customFormat="1" ht="11.25" customHeight="1" x14ac:dyDescent="0.2">
      <c r="A712" s="1201"/>
      <c r="B712" s="1010">
        <v>514.36</v>
      </c>
      <c r="C712" s="1010">
        <v>514.35500000000002</v>
      </c>
      <c r="D712" s="1011" t="s">
        <v>863</v>
      </c>
    </row>
    <row r="713" spans="1:4" s="994" customFormat="1" ht="11.25" customHeight="1" x14ac:dyDescent="0.2">
      <c r="A713" s="1201"/>
      <c r="B713" s="1010">
        <v>250</v>
      </c>
      <c r="C713" s="1010">
        <v>250</v>
      </c>
      <c r="D713" s="1011" t="s">
        <v>632</v>
      </c>
    </row>
    <row r="714" spans="1:4" s="994" customFormat="1" ht="11.25" customHeight="1" x14ac:dyDescent="0.2">
      <c r="A714" s="1201"/>
      <c r="B714" s="1010">
        <v>90</v>
      </c>
      <c r="C714" s="1010">
        <v>90</v>
      </c>
      <c r="D714" s="1011" t="s">
        <v>644</v>
      </c>
    </row>
    <row r="715" spans="1:4" s="994" customFormat="1" ht="11.25" customHeight="1" x14ac:dyDescent="0.2">
      <c r="A715" s="1201"/>
      <c r="B715" s="1010">
        <v>160</v>
      </c>
      <c r="C715" s="1010">
        <v>160</v>
      </c>
      <c r="D715" s="1011" t="s">
        <v>956</v>
      </c>
    </row>
    <row r="716" spans="1:4" s="994" customFormat="1" ht="11.25" customHeight="1" x14ac:dyDescent="0.2">
      <c r="A716" s="1201"/>
      <c r="B716" s="1010">
        <v>7032.5599999999995</v>
      </c>
      <c r="C716" s="1010">
        <v>5895.7903099999994</v>
      </c>
      <c r="D716" s="1011" t="s">
        <v>11</v>
      </c>
    </row>
    <row r="717" spans="1:4" s="994" customFormat="1" ht="11.25" customHeight="1" x14ac:dyDescent="0.2">
      <c r="A717" s="1200" t="s">
        <v>4163</v>
      </c>
      <c r="B717" s="1008">
        <v>198.98</v>
      </c>
      <c r="C717" s="1008">
        <v>198.97499999999999</v>
      </c>
      <c r="D717" s="1009" t="s">
        <v>1833</v>
      </c>
    </row>
    <row r="718" spans="1:4" s="994" customFormat="1" ht="11.25" customHeight="1" x14ac:dyDescent="0.2">
      <c r="A718" s="1202"/>
      <c r="B718" s="1012">
        <v>198.98</v>
      </c>
      <c r="C718" s="1012">
        <v>198.97499999999999</v>
      </c>
      <c r="D718" s="1013" t="s">
        <v>11</v>
      </c>
    </row>
    <row r="719" spans="1:4" s="994" customFormat="1" ht="21" x14ac:dyDescent="0.2">
      <c r="A719" s="1201" t="s">
        <v>4164</v>
      </c>
      <c r="B719" s="1010">
        <v>119</v>
      </c>
      <c r="C719" s="1010">
        <v>119</v>
      </c>
      <c r="D719" s="1011" t="s">
        <v>1913</v>
      </c>
    </row>
    <row r="720" spans="1:4" s="994" customFormat="1" ht="11.25" customHeight="1" x14ac:dyDescent="0.2">
      <c r="A720" s="1201"/>
      <c r="B720" s="1010">
        <v>2921.58</v>
      </c>
      <c r="C720" s="1010">
        <v>2921.58</v>
      </c>
      <c r="D720" s="1011" t="s">
        <v>1915</v>
      </c>
    </row>
    <row r="721" spans="1:4" s="994" customFormat="1" ht="11.25" customHeight="1" x14ac:dyDescent="0.2">
      <c r="A721" s="1201"/>
      <c r="B721" s="1010">
        <v>112.9</v>
      </c>
      <c r="C721" s="1010">
        <v>110.69600000000001</v>
      </c>
      <c r="D721" s="1011" t="s">
        <v>1911</v>
      </c>
    </row>
    <row r="722" spans="1:4" s="994" customFormat="1" ht="11.25" customHeight="1" x14ac:dyDescent="0.2">
      <c r="A722" s="1201"/>
      <c r="B722" s="1010">
        <v>3153.48</v>
      </c>
      <c r="C722" s="1010">
        <v>3151.2759999999998</v>
      </c>
      <c r="D722" s="1011" t="s">
        <v>11</v>
      </c>
    </row>
    <row r="723" spans="1:4" s="994" customFormat="1" ht="11.25" customHeight="1" x14ac:dyDescent="0.2">
      <c r="A723" s="1200" t="s">
        <v>4165</v>
      </c>
      <c r="B723" s="1008">
        <v>98.5</v>
      </c>
      <c r="C723" s="1008">
        <v>98.5</v>
      </c>
      <c r="D723" s="1009" t="s">
        <v>1726</v>
      </c>
    </row>
    <row r="724" spans="1:4" s="994" customFormat="1" ht="11.25" customHeight="1" x14ac:dyDescent="0.2">
      <c r="A724" s="1202"/>
      <c r="B724" s="1012">
        <v>98.5</v>
      </c>
      <c r="C724" s="1012">
        <v>98.5</v>
      </c>
      <c r="D724" s="1013" t="s">
        <v>11</v>
      </c>
    </row>
    <row r="725" spans="1:4" s="994" customFormat="1" ht="11.25" customHeight="1" x14ac:dyDescent="0.2">
      <c r="A725" s="1201" t="s">
        <v>4166</v>
      </c>
      <c r="B725" s="1010">
        <v>10072.900000000001</v>
      </c>
      <c r="C725" s="1010">
        <v>10072.893</v>
      </c>
      <c r="D725" s="1011" t="s">
        <v>3964</v>
      </c>
    </row>
    <row r="726" spans="1:4" s="994" customFormat="1" ht="11.25" customHeight="1" x14ac:dyDescent="0.2">
      <c r="A726" s="1201"/>
      <c r="B726" s="1010">
        <v>10072.900000000001</v>
      </c>
      <c r="C726" s="1010">
        <v>10072.893</v>
      </c>
      <c r="D726" s="1011" t="s">
        <v>11</v>
      </c>
    </row>
    <row r="727" spans="1:4" s="994" customFormat="1" ht="11.25" customHeight="1" x14ac:dyDescent="0.2">
      <c r="A727" s="1200" t="s">
        <v>765</v>
      </c>
      <c r="B727" s="1008">
        <v>200</v>
      </c>
      <c r="C727" s="1008">
        <v>200</v>
      </c>
      <c r="D727" s="1009" t="s">
        <v>755</v>
      </c>
    </row>
    <row r="728" spans="1:4" s="994" customFormat="1" ht="11.25" customHeight="1" x14ac:dyDescent="0.2">
      <c r="A728" s="1202"/>
      <c r="B728" s="1012">
        <v>200</v>
      </c>
      <c r="C728" s="1012">
        <v>200</v>
      </c>
      <c r="D728" s="1013" t="s">
        <v>11</v>
      </c>
    </row>
    <row r="729" spans="1:4" s="994" customFormat="1" ht="11.25" customHeight="1" x14ac:dyDescent="0.2">
      <c r="A729" s="1201" t="s">
        <v>4167</v>
      </c>
      <c r="B729" s="1010">
        <v>24.67</v>
      </c>
      <c r="C729" s="1010">
        <v>24.664999999999999</v>
      </c>
      <c r="D729" s="1011" t="s">
        <v>1837</v>
      </c>
    </row>
    <row r="730" spans="1:4" s="994" customFormat="1" ht="11.25" customHeight="1" x14ac:dyDescent="0.2">
      <c r="A730" s="1201"/>
      <c r="B730" s="1010">
        <v>24.67</v>
      </c>
      <c r="C730" s="1010">
        <v>24.664999999999999</v>
      </c>
      <c r="D730" s="1011" t="s">
        <v>11</v>
      </c>
    </row>
    <row r="731" spans="1:4" s="994" customFormat="1" ht="11.25" customHeight="1" x14ac:dyDescent="0.2">
      <c r="A731" s="1200" t="s">
        <v>976</v>
      </c>
      <c r="B731" s="1008">
        <v>80</v>
      </c>
      <c r="C731" s="1008">
        <v>80</v>
      </c>
      <c r="D731" s="1009" t="s">
        <v>4168</v>
      </c>
    </row>
    <row r="732" spans="1:4" s="994" customFormat="1" ht="11.25" customHeight="1" x14ac:dyDescent="0.2">
      <c r="A732" s="1202"/>
      <c r="B732" s="1012">
        <v>80</v>
      </c>
      <c r="C732" s="1012">
        <v>80</v>
      </c>
      <c r="D732" s="1013" t="s">
        <v>11</v>
      </c>
    </row>
    <row r="733" spans="1:4" s="994" customFormat="1" ht="11.25" customHeight="1" x14ac:dyDescent="0.2">
      <c r="A733" s="1201" t="s">
        <v>4169</v>
      </c>
      <c r="B733" s="1010">
        <v>124.35</v>
      </c>
      <c r="C733" s="1010">
        <v>124.35</v>
      </c>
      <c r="D733" s="1011" t="s">
        <v>1837</v>
      </c>
    </row>
    <row r="734" spans="1:4" s="994" customFormat="1" ht="11.25" customHeight="1" x14ac:dyDescent="0.2">
      <c r="A734" s="1201"/>
      <c r="B734" s="1010">
        <v>124.35</v>
      </c>
      <c r="C734" s="1010">
        <v>124.35</v>
      </c>
      <c r="D734" s="1011" t="s">
        <v>11</v>
      </c>
    </row>
    <row r="735" spans="1:4" s="994" customFormat="1" ht="11.25" customHeight="1" x14ac:dyDescent="0.2">
      <c r="A735" s="1200" t="s">
        <v>813</v>
      </c>
      <c r="B735" s="1008">
        <v>150</v>
      </c>
      <c r="C735" s="1008">
        <v>150</v>
      </c>
      <c r="D735" s="1009" t="s">
        <v>807</v>
      </c>
    </row>
    <row r="736" spans="1:4" s="994" customFormat="1" ht="11.25" customHeight="1" x14ac:dyDescent="0.2">
      <c r="A736" s="1202"/>
      <c r="B736" s="1012">
        <v>150</v>
      </c>
      <c r="C736" s="1012">
        <v>150</v>
      </c>
      <c r="D736" s="1013" t="s">
        <v>11</v>
      </c>
    </row>
    <row r="737" spans="1:4" s="994" customFormat="1" ht="11.25" customHeight="1" x14ac:dyDescent="0.2">
      <c r="A737" s="1201" t="s">
        <v>750</v>
      </c>
      <c r="B737" s="1010">
        <v>150</v>
      </c>
      <c r="C737" s="1010">
        <v>150</v>
      </c>
      <c r="D737" s="1011" t="s">
        <v>4170</v>
      </c>
    </row>
    <row r="738" spans="1:4" s="994" customFormat="1" ht="11.25" customHeight="1" x14ac:dyDescent="0.2">
      <c r="A738" s="1201"/>
      <c r="B738" s="1010">
        <v>150</v>
      </c>
      <c r="C738" s="1010">
        <v>150</v>
      </c>
      <c r="D738" s="1011" t="s">
        <v>11</v>
      </c>
    </row>
    <row r="739" spans="1:4" s="994" customFormat="1" ht="11.25" customHeight="1" x14ac:dyDescent="0.2">
      <c r="A739" s="1200" t="s">
        <v>4171</v>
      </c>
      <c r="B739" s="1008">
        <v>167.5</v>
      </c>
      <c r="C739" s="1008">
        <v>48.314999999999998</v>
      </c>
      <c r="D739" s="1009" t="s">
        <v>2223</v>
      </c>
    </row>
    <row r="740" spans="1:4" s="994" customFormat="1" ht="11.25" customHeight="1" x14ac:dyDescent="0.2">
      <c r="A740" s="1202"/>
      <c r="B740" s="1012">
        <v>167.5</v>
      </c>
      <c r="C740" s="1012">
        <v>48.314999999999998</v>
      </c>
      <c r="D740" s="1013" t="s">
        <v>11</v>
      </c>
    </row>
    <row r="741" spans="1:4" s="994" customFormat="1" ht="21" x14ac:dyDescent="0.2">
      <c r="A741" s="1201" t="s">
        <v>4172</v>
      </c>
      <c r="B741" s="1010">
        <v>300</v>
      </c>
      <c r="C741" s="1010">
        <v>300</v>
      </c>
      <c r="D741" s="1011" t="s">
        <v>2015</v>
      </c>
    </row>
    <row r="742" spans="1:4" s="994" customFormat="1" ht="11.25" customHeight="1" x14ac:dyDescent="0.2">
      <c r="A742" s="1201"/>
      <c r="B742" s="1010">
        <v>300</v>
      </c>
      <c r="C742" s="1010">
        <v>300</v>
      </c>
      <c r="D742" s="1011" t="s">
        <v>11</v>
      </c>
    </row>
    <row r="743" spans="1:4" s="994" customFormat="1" ht="11.25" customHeight="1" x14ac:dyDescent="0.2">
      <c r="A743" s="1200" t="s">
        <v>4173</v>
      </c>
      <c r="B743" s="1008">
        <v>4984.7700000000004</v>
      </c>
      <c r="C743" s="1008">
        <v>4984.7709999999997</v>
      </c>
      <c r="D743" s="1009" t="s">
        <v>3964</v>
      </c>
    </row>
    <row r="744" spans="1:4" s="994" customFormat="1" ht="11.25" customHeight="1" x14ac:dyDescent="0.2">
      <c r="A744" s="1202"/>
      <c r="B744" s="1012">
        <v>4984.7700000000004</v>
      </c>
      <c r="C744" s="1012">
        <v>4984.7709999999997</v>
      </c>
      <c r="D744" s="1013" t="s">
        <v>11</v>
      </c>
    </row>
    <row r="745" spans="1:4" s="994" customFormat="1" ht="11.25" customHeight="1" x14ac:dyDescent="0.2">
      <c r="A745" s="1201" t="s">
        <v>4174</v>
      </c>
      <c r="B745" s="1010">
        <v>80</v>
      </c>
      <c r="C745" s="1010">
        <v>80</v>
      </c>
      <c r="D745" s="1011" t="s">
        <v>1723</v>
      </c>
    </row>
    <row r="746" spans="1:4" s="994" customFormat="1" ht="11.25" customHeight="1" x14ac:dyDescent="0.2">
      <c r="A746" s="1201"/>
      <c r="B746" s="1010">
        <v>80</v>
      </c>
      <c r="C746" s="1010">
        <v>80</v>
      </c>
      <c r="D746" s="1011" t="s">
        <v>11</v>
      </c>
    </row>
    <row r="747" spans="1:4" s="994" customFormat="1" ht="11.25" customHeight="1" x14ac:dyDescent="0.2">
      <c r="A747" s="1200" t="s">
        <v>4175</v>
      </c>
      <c r="B747" s="1008">
        <v>61.9</v>
      </c>
      <c r="C747" s="1008">
        <v>61.9</v>
      </c>
      <c r="D747" s="1009" t="s">
        <v>1837</v>
      </c>
    </row>
    <row r="748" spans="1:4" s="994" customFormat="1" ht="11.25" customHeight="1" x14ac:dyDescent="0.2">
      <c r="A748" s="1202"/>
      <c r="B748" s="1012">
        <v>61.9</v>
      </c>
      <c r="C748" s="1012">
        <v>61.9</v>
      </c>
      <c r="D748" s="1013" t="s">
        <v>11</v>
      </c>
    </row>
    <row r="749" spans="1:4" s="994" customFormat="1" ht="11.25" customHeight="1" x14ac:dyDescent="0.2">
      <c r="A749" s="1201" t="s">
        <v>886</v>
      </c>
      <c r="B749" s="1010">
        <v>350</v>
      </c>
      <c r="C749" s="1010">
        <v>350</v>
      </c>
      <c r="D749" s="1011" t="s">
        <v>863</v>
      </c>
    </row>
    <row r="750" spans="1:4" s="994" customFormat="1" ht="11.25" customHeight="1" x14ac:dyDescent="0.2">
      <c r="A750" s="1201"/>
      <c r="B750" s="1010">
        <v>350</v>
      </c>
      <c r="C750" s="1010">
        <v>350</v>
      </c>
      <c r="D750" s="1011" t="s">
        <v>11</v>
      </c>
    </row>
    <row r="751" spans="1:4" s="994" customFormat="1" ht="11.25" customHeight="1" x14ac:dyDescent="0.2">
      <c r="A751" s="1200" t="s">
        <v>4176</v>
      </c>
      <c r="B751" s="1046">
        <v>9116.08</v>
      </c>
      <c r="C751" s="1008">
        <v>9116.08</v>
      </c>
      <c r="D751" s="1009" t="s">
        <v>1571</v>
      </c>
    </row>
    <row r="752" spans="1:4" s="994" customFormat="1" ht="11.25" customHeight="1" x14ac:dyDescent="0.2">
      <c r="A752" s="1202"/>
      <c r="B752" s="1047">
        <v>9116.08</v>
      </c>
      <c r="C752" s="1012">
        <v>9116.08</v>
      </c>
      <c r="D752" s="1013" t="s">
        <v>11</v>
      </c>
    </row>
    <row r="753" spans="1:4" s="994" customFormat="1" ht="11.25" customHeight="1" x14ac:dyDescent="0.2">
      <c r="A753" s="1201" t="s">
        <v>4177</v>
      </c>
      <c r="B753" s="1010">
        <v>6900.3</v>
      </c>
      <c r="C753" s="1010">
        <v>6900.3019999999997</v>
      </c>
      <c r="D753" s="1011" t="s">
        <v>3964</v>
      </c>
    </row>
    <row r="754" spans="1:4" s="994" customFormat="1" ht="11.25" customHeight="1" x14ac:dyDescent="0.2">
      <c r="A754" s="1201"/>
      <c r="B754" s="1010">
        <v>54.5</v>
      </c>
      <c r="C754" s="1010">
        <v>54.5</v>
      </c>
      <c r="D754" s="1011" t="s">
        <v>2014</v>
      </c>
    </row>
    <row r="755" spans="1:4" s="994" customFormat="1" ht="11.25" customHeight="1" x14ac:dyDescent="0.2">
      <c r="A755" s="1201"/>
      <c r="B755" s="1010">
        <v>6954.8</v>
      </c>
      <c r="C755" s="1010">
        <v>6954.8019999999997</v>
      </c>
      <c r="D755" s="1011" t="s">
        <v>11</v>
      </c>
    </row>
    <row r="756" spans="1:4" s="994" customFormat="1" ht="11.25" customHeight="1" x14ac:dyDescent="0.2">
      <c r="A756" s="1200" t="s">
        <v>4178</v>
      </c>
      <c r="B756" s="1008">
        <v>2187.75</v>
      </c>
      <c r="C756" s="1008">
        <v>2187.7539999999999</v>
      </c>
      <c r="D756" s="1009" t="s">
        <v>3964</v>
      </c>
    </row>
    <row r="757" spans="1:4" s="994" customFormat="1" ht="11.25" customHeight="1" x14ac:dyDescent="0.2">
      <c r="A757" s="1202"/>
      <c r="B757" s="1012">
        <v>2187.75</v>
      </c>
      <c r="C757" s="1012">
        <v>2187.7539999999999</v>
      </c>
      <c r="D757" s="1013" t="s">
        <v>11</v>
      </c>
    </row>
    <row r="758" spans="1:4" s="994" customFormat="1" ht="11.25" customHeight="1" x14ac:dyDescent="0.2">
      <c r="A758" s="1201" t="s">
        <v>4179</v>
      </c>
      <c r="B758" s="1010">
        <v>15629.7</v>
      </c>
      <c r="C758" s="1010">
        <v>15629.700999999999</v>
      </c>
      <c r="D758" s="1011" t="s">
        <v>3964</v>
      </c>
    </row>
    <row r="759" spans="1:4" s="994" customFormat="1" ht="11.25" customHeight="1" x14ac:dyDescent="0.2">
      <c r="A759" s="1201"/>
      <c r="B759" s="1010">
        <v>15629.7</v>
      </c>
      <c r="C759" s="1010">
        <v>15629.700999999999</v>
      </c>
      <c r="D759" s="1011" t="s">
        <v>11</v>
      </c>
    </row>
    <row r="760" spans="1:4" s="994" customFormat="1" ht="21" x14ac:dyDescent="0.2">
      <c r="A760" s="1200" t="s">
        <v>4180</v>
      </c>
      <c r="B760" s="1008">
        <v>450</v>
      </c>
      <c r="C760" s="1008">
        <v>449.98200000000003</v>
      </c>
      <c r="D760" s="1009" t="s">
        <v>2015</v>
      </c>
    </row>
    <row r="761" spans="1:4" s="994" customFormat="1" ht="11.25" customHeight="1" x14ac:dyDescent="0.2">
      <c r="A761" s="1202"/>
      <c r="B761" s="1012">
        <v>450</v>
      </c>
      <c r="C761" s="1012">
        <v>449.98200000000003</v>
      </c>
      <c r="D761" s="1013" t="s">
        <v>11</v>
      </c>
    </row>
    <row r="762" spans="1:4" s="994" customFormat="1" ht="11.25" customHeight="1" x14ac:dyDescent="0.2">
      <c r="A762" s="1201" t="s">
        <v>887</v>
      </c>
      <c r="B762" s="1010">
        <v>700</v>
      </c>
      <c r="C762" s="1010">
        <v>700</v>
      </c>
      <c r="D762" s="1011" t="s">
        <v>2017</v>
      </c>
    </row>
    <row r="763" spans="1:4" s="994" customFormat="1" ht="11.25" customHeight="1" x14ac:dyDescent="0.2">
      <c r="A763" s="1201"/>
      <c r="B763" s="1010">
        <v>450</v>
      </c>
      <c r="C763" s="1010">
        <v>379.34800000000001</v>
      </c>
      <c r="D763" s="1011" t="s">
        <v>863</v>
      </c>
    </row>
    <row r="764" spans="1:4" s="994" customFormat="1" ht="11.25" customHeight="1" x14ac:dyDescent="0.2">
      <c r="A764" s="1201"/>
      <c r="B764" s="1010">
        <v>1150</v>
      </c>
      <c r="C764" s="1010">
        <v>1079.348</v>
      </c>
      <c r="D764" s="1011" t="s">
        <v>11</v>
      </c>
    </row>
    <row r="765" spans="1:4" s="994" customFormat="1" ht="11.25" customHeight="1" x14ac:dyDescent="0.2">
      <c r="A765" s="1200" t="s">
        <v>4181</v>
      </c>
      <c r="B765" s="1008">
        <v>1560</v>
      </c>
      <c r="C765" s="1008">
        <v>1560</v>
      </c>
      <c r="D765" s="1009" t="s">
        <v>1915</v>
      </c>
    </row>
    <row r="766" spans="1:4" s="994" customFormat="1" ht="11.25" customHeight="1" x14ac:dyDescent="0.2">
      <c r="A766" s="1202"/>
      <c r="B766" s="1012">
        <v>1560</v>
      </c>
      <c r="C766" s="1012">
        <v>1560</v>
      </c>
      <c r="D766" s="1013" t="s">
        <v>11</v>
      </c>
    </row>
    <row r="767" spans="1:4" s="994" customFormat="1" ht="21" x14ac:dyDescent="0.2">
      <c r="A767" s="1201" t="s">
        <v>4182</v>
      </c>
      <c r="B767" s="1010">
        <v>55</v>
      </c>
      <c r="C767" s="1010">
        <v>55</v>
      </c>
      <c r="D767" s="1011" t="s">
        <v>2015</v>
      </c>
    </row>
    <row r="768" spans="1:4" s="994" customFormat="1" ht="11.25" customHeight="1" x14ac:dyDescent="0.2">
      <c r="A768" s="1201"/>
      <c r="B768" s="1010">
        <v>55</v>
      </c>
      <c r="C768" s="1010">
        <v>55</v>
      </c>
      <c r="D768" s="1011" t="s">
        <v>11</v>
      </c>
    </row>
    <row r="769" spans="1:4" s="994" customFormat="1" ht="11.25" customHeight="1" x14ac:dyDescent="0.2">
      <c r="A769" s="1200" t="s">
        <v>4183</v>
      </c>
      <c r="B769" s="1008">
        <v>200</v>
      </c>
      <c r="C769" s="1008">
        <v>200</v>
      </c>
      <c r="D769" s="1009" t="s">
        <v>2017</v>
      </c>
    </row>
    <row r="770" spans="1:4" s="994" customFormat="1" ht="11.25" customHeight="1" x14ac:dyDescent="0.2">
      <c r="A770" s="1202"/>
      <c r="B770" s="1012">
        <v>200</v>
      </c>
      <c r="C770" s="1012">
        <v>200</v>
      </c>
      <c r="D770" s="1013" t="s">
        <v>11</v>
      </c>
    </row>
    <row r="771" spans="1:4" s="994" customFormat="1" ht="21" x14ac:dyDescent="0.2">
      <c r="A771" s="1201" t="s">
        <v>888</v>
      </c>
      <c r="B771" s="1010">
        <v>34</v>
      </c>
      <c r="C771" s="1010">
        <v>34</v>
      </c>
      <c r="D771" s="1011" t="s">
        <v>2015</v>
      </c>
    </row>
    <row r="772" spans="1:4" s="994" customFormat="1" ht="11.25" customHeight="1" x14ac:dyDescent="0.2">
      <c r="A772" s="1201"/>
      <c r="B772" s="1010">
        <v>600</v>
      </c>
      <c r="C772" s="1010">
        <v>600</v>
      </c>
      <c r="D772" s="1011" t="s">
        <v>863</v>
      </c>
    </row>
    <row r="773" spans="1:4" s="994" customFormat="1" ht="11.25" customHeight="1" x14ac:dyDescent="0.2">
      <c r="A773" s="1201"/>
      <c r="B773" s="1010">
        <v>634</v>
      </c>
      <c r="C773" s="1010">
        <v>634</v>
      </c>
      <c r="D773" s="1011" t="s">
        <v>11</v>
      </c>
    </row>
    <row r="774" spans="1:4" s="994" customFormat="1" ht="11.25" customHeight="1" x14ac:dyDescent="0.2">
      <c r="A774" s="1200" t="s">
        <v>889</v>
      </c>
      <c r="B774" s="1008">
        <v>100</v>
      </c>
      <c r="C774" s="1008">
        <v>100</v>
      </c>
      <c r="D774" s="1009" t="s">
        <v>863</v>
      </c>
    </row>
    <row r="775" spans="1:4" s="994" customFormat="1" ht="11.25" customHeight="1" x14ac:dyDescent="0.2">
      <c r="A775" s="1202"/>
      <c r="B775" s="1012">
        <v>100</v>
      </c>
      <c r="C775" s="1012">
        <v>100</v>
      </c>
      <c r="D775" s="1013" t="s">
        <v>11</v>
      </c>
    </row>
    <row r="776" spans="1:4" s="994" customFormat="1" ht="11.25" customHeight="1" x14ac:dyDescent="0.2">
      <c r="A776" s="1201" t="s">
        <v>4184</v>
      </c>
      <c r="B776" s="1010">
        <v>4000</v>
      </c>
      <c r="C776" s="1010">
        <v>4000</v>
      </c>
      <c r="D776" s="1011" t="s">
        <v>2017</v>
      </c>
    </row>
    <row r="777" spans="1:4" s="994" customFormat="1" ht="21" x14ac:dyDescent="0.2">
      <c r="A777" s="1201"/>
      <c r="B777" s="1010">
        <v>300</v>
      </c>
      <c r="C777" s="1010">
        <v>300</v>
      </c>
      <c r="D777" s="1011" t="s">
        <v>2015</v>
      </c>
    </row>
    <row r="778" spans="1:4" s="994" customFormat="1" ht="11.25" customHeight="1" x14ac:dyDescent="0.2">
      <c r="A778" s="1201"/>
      <c r="B778" s="1010">
        <v>4300</v>
      </c>
      <c r="C778" s="1010">
        <v>4300</v>
      </c>
      <c r="D778" s="1011" t="s">
        <v>11</v>
      </c>
    </row>
    <row r="779" spans="1:4" s="994" customFormat="1" ht="21" x14ac:dyDescent="0.2">
      <c r="A779" s="1200" t="s">
        <v>4185</v>
      </c>
      <c r="B779" s="1008">
        <v>116.2</v>
      </c>
      <c r="C779" s="1008">
        <v>116.2</v>
      </c>
      <c r="D779" s="1009" t="s">
        <v>2015</v>
      </c>
    </row>
    <row r="780" spans="1:4" s="994" customFormat="1" ht="11.25" customHeight="1" x14ac:dyDescent="0.2">
      <c r="A780" s="1202"/>
      <c r="B780" s="1012">
        <v>116.2</v>
      </c>
      <c r="C780" s="1012">
        <v>116.2</v>
      </c>
      <c r="D780" s="1013" t="s">
        <v>11</v>
      </c>
    </row>
    <row r="781" spans="1:4" s="994" customFormat="1" ht="21" x14ac:dyDescent="0.2">
      <c r="A781" s="1201" t="s">
        <v>4186</v>
      </c>
      <c r="B781" s="1010">
        <v>55</v>
      </c>
      <c r="C781" s="1010">
        <v>55</v>
      </c>
      <c r="D781" s="1011" t="s">
        <v>2015</v>
      </c>
    </row>
    <row r="782" spans="1:4" s="994" customFormat="1" ht="11.25" customHeight="1" x14ac:dyDescent="0.2">
      <c r="A782" s="1201"/>
      <c r="B782" s="1010">
        <v>55</v>
      </c>
      <c r="C782" s="1010">
        <v>55</v>
      </c>
      <c r="D782" s="1011" t="s">
        <v>11</v>
      </c>
    </row>
    <row r="783" spans="1:4" s="994" customFormat="1" ht="11.25" customHeight="1" x14ac:dyDescent="0.2">
      <c r="A783" s="1200" t="s">
        <v>994</v>
      </c>
      <c r="B783" s="1008">
        <v>50</v>
      </c>
      <c r="C783" s="1008">
        <v>50</v>
      </c>
      <c r="D783" s="1009" t="s">
        <v>992</v>
      </c>
    </row>
    <row r="784" spans="1:4" s="994" customFormat="1" ht="11.25" customHeight="1" x14ac:dyDescent="0.2">
      <c r="A784" s="1202"/>
      <c r="B784" s="1012">
        <v>50</v>
      </c>
      <c r="C784" s="1012">
        <v>50</v>
      </c>
      <c r="D784" s="1013" t="s">
        <v>11</v>
      </c>
    </row>
    <row r="785" spans="1:4" s="994" customFormat="1" ht="11.25" customHeight="1" x14ac:dyDescent="0.2">
      <c r="A785" s="1201" t="s">
        <v>766</v>
      </c>
      <c r="B785" s="1010">
        <v>100</v>
      </c>
      <c r="C785" s="1010">
        <v>100</v>
      </c>
      <c r="D785" s="1011" t="s">
        <v>755</v>
      </c>
    </row>
    <row r="786" spans="1:4" s="994" customFormat="1" ht="11.25" customHeight="1" x14ac:dyDescent="0.2">
      <c r="A786" s="1201"/>
      <c r="B786" s="1010">
        <v>100</v>
      </c>
      <c r="C786" s="1010">
        <v>100</v>
      </c>
      <c r="D786" s="1011" t="s">
        <v>11</v>
      </c>
    </row>
    <row r="787" spans="1:4" s="994" customFormat="1" ht="11.25" customHeight="1" x14ac:dyDescent="0.2">
      <c r="A787" s="1200" t="s">
        <v>4187</v>
      </c>
      <c r="B787" s="1008">
        <v>52</v>
      </c>
      <c r="C787" s="1008">
        <v>0</v>
      </c>
      <c r="D787" s="1009" t="s">
        <v>1837</v>
      </c>
    </row>
    <row r="788" spans="1:4" s="994" customFormat="1" ht="11.25" customHeight="1" x14ac:dyDescent="0.2">
      <c r="A788" s="1202"/>
      <c r="B788" s="1012">
        <v>52</v>
      </c>
      <c r="C788" s="1012">
        <v>0</v>
      </c>
      <c r="D788" s="1013" t="s">
        <v>11</v>
      </c>
    </row>
    <row r="789" spans="1:4" s="994" customFormat="1" ht="21" x14ac:dyDescent="0.2">
      <c r="A789" s="1200" t="s">
        <v>4188</v>
      </c>
      <c r="B789" s="1008">
        <v>259</v>
      </c>
      <c r="C789" s="1008">
        <v>259</v>
      </c>
      <c r="D789" s="1009" t="s">
        <v>1913</v>
      </c>
    </row>
    <row r="790" spans="1:4" s="994" customFormat="1" ht="11.25" customHeight="1" x14ac:dyDescent="0.2">
      <c r="A790" s="1201"/>
      <c r="B790" s="1010">
        <v>2792</v>
      </c>
      <c r="C790" s="1010">
        <v>2792</v>
      </c>
      <c r="D790" s="1011" t="s">
        <v>1915</v>
      </c>
    </row>
    <row r="791" spans="1:4" s="994" customFormat="1" ht="11.25" customHeight="1" x14ac:dyDescent="0.2">
      <c r="A791" s="1201"/>
      <c r="B791" s="1010">
        <v>92</v>
      </c>
      <c r="C791" s="1010">
        <v>92</v>
      </c>
      <c r="D791" s="1011" t="s">
        <v>1911</v>
      </c>
    </row>
    <row r="792" spans="1:4" s="994" customFormat="1" ht="11.25" customHeight="1" x14ac:dyDescent="0.2">
      <c r="A792" s="1202"/>
      <c r="B792" s="1012">
        <v>3143</v>
      </c>
      <c r="C792" s="1012">
        <v>3143</v>
      </c>
      <c r="D792" s="1013" t="s">
        <v>11</v>
      </c>
    </row>
    <row r="793" spans="1:4" s="994" customFormat="1" ht="11.25" customHeight="1" x14ac:dyDescent="0.2">
      <c r="A793" s="1200" t="s">
        <v>4189</v>
      </c>
      <c r="B793" s="1008">
        <v>2889</v>
      </c>
      <c r="C793" s="1008">
        <v>2889</v>
      </c>
      <c r="D793" s="1009" t="s">
        <v>1915</v>
      </c>
    </row>
    <row r="794" spans="1:4" s="994" customFormat="1" ht="11.25" customHeight="1" x14ac:dyDescent="0.2">
      <c r="A794" s="1201"/>
      <c r="B794" s="1010">
        <v>900</v>
      </c>
      <c r="C794" s="1010">
        <v>400</v>
      </c>
      <c r="D794" s="1011" t="s">
        <v>1911</v>
      </c>
    </row>
    <row r="795" spans="1:4" s="994" customFormat="1" ht="11.25" customHeight="1" x14ac:dyDescent="0.2">
      <c r="A795" s="1202"/>
      <c r="B795" s="1012">
        <v>3789</v>
      </c>
      <c r="C795" s="1012">
        <v>3289</v>
      </c>
      <c r="D795" s="1013" t="s">
        <v>11</v>
      </c>
    </row>
    <row r="796" spans="1:4" s="994" customFormat="1" ht="11.25" customHeight="1" x14ac:dyDescent="0.2">
      <c r="A796" s="1201" t="s">
        <v>839</v>
      </c>
      <c r="B796" s="1010">
        <v>100</v>
      </c>
      <c r="C796" s="1010">
        <v>100</v>
      </c>
      <c r="D796" s="1011" t="s">
        <v>836</v>
      </c>
    </row>
    <row r="797" spans="1:4" s="994" customFormat="1" ht="11.25" customHeight="1" x14ac:dyDescent="0.2">
      <c r="A797" s="1201"/>
      <c r="B797" s="1010">
        <v>100</v>
      </c>
      <c r="C797" s="1010">
        <v>100</v>
      </c>
      <c r="D797" s="1011" t="s">
        <v>11</v>
      </c>
    </row>
    <row r="798" spans="1:4" s="994" customFormat="1" ht="11.25" customHeight="1" x14ac:dyDescent="0.2">
      <c r="A798" s="1200" t="s">
        <v>960</v>
      </c>
      <c r="B798" s="1008">
        <v>50</v>
      </c>
      <c r="C798" s="1008">
        <v>50</v>
      </c>
      <c r="D798" s="1009" t="s">
        <v>957</v>
      </c>
    </row>
    <row r="799" spans="1:4" s="994" customFormat="1" ht="11.25" customHeight="1" x14ac:dyDescent="0.2">
      <c r="A799" s="1202"/>
      <c r="B799" s="1012">
        <v>50</v>
      </c>
      <c r="C799" s="1012">
        <v>50</v>
      </c>
      <c r="D799" s="1013" t="s">
        <v>11</v>
      </c>
    </row>
    <row r="800" spans="1:4" s="994" customFormat="1" ht="11.25" customHeight="1" x14ac:dyDescent="0.2">
      <c r="A800" s="1201" t="s">
        <v>4190</v>
      </c>
      <c r="B800" s="1010">
        <v>152</v>
      </c>
      <c r="C800" s="1010">
        <v>152</v>
      </c>
      <c r="D800" s="1011" t="s">
        <v>1724</v>
      </c>
    </row>
    <row r="801" spans="1:4" s="994" customFormat="1" ht="11.25" customHeight="1" x14ac:dyDescent="0.2">
      <c r="A801" s="1201"/>
      <c r="B801" s="1010">
        <v>152</v>
      </c>
      <c r="C801" s="1010">
        <v>152</v>
      </c>
      <c r="D801" s="1011" t="s">
        <v>11</v>
      </c>
    </row>
    <row r="802" spans="1:4" s="994" customFormat="1" ht="11.25" customHeight="1" x14ac:dyDescent="0.2">
      <c r="A802" s="1200" t="s">
        <v>890</v>
      </c>
      <c r="B802" s="1008">
        <v>4000</v>
      </c>
      <c r="C802" s="1008">
        <v>4000</v>
      </c>
      <c r="D802" s="1009" t="s">
        <v>2017</v>
      </c>
    </row>
    <row r="803" spans="1:4" s="994" customFormat="1" ht="11.25" customHeight="1" x14ac:dyDescent="0.2">
      <c r="A803" s="1201"/>
      <c r="B803" s="1010">
        <v>500</v>
      </c>
      <c r="C803" s="1010">
        <v>500</v>
      </c>
      <c r="D803" s="1011" t="s">
        <v>863</v>
      </c>
    </row>
    <row r="804" spans="1:4" s="994" customFormat="1" ht="11.25" customHeight="1" x14ac:dyDescent="0.2">
      <c r="A804" s="1202"/>
      <c r="B804" s="1012">
        <v>4500</v>
      </c>
      <c r="C804" s="1012">
        <v>4500</v>
      </c>
      <c r="D804" s="1013" t="s">
        <v>11</v>
      </c>
    </row>
    <row r="805" spans="1:4" s="994" customFormat="1" ht="11.25" customHeight="1" x14ac:dyDescent="0.2">
      <c r="A805" s="1201" t="s">
        <v>4191</v>
      </c>
      <c r="B805" s="1010">
        <v>71.599999999999994</v>
      </c>
      <c r="C805" s="1010">
        <v>0</v>
      </c>
      <c r="D805" s="1011" t="s">
        <v>1833</v>
      </c>
    </row>
    <row r="806" spans="1:4" s="994" customFormat="1" ht="11.25" customHeight="1" x14ac:dyDescent="0.2">
      <c r="A806" s="1201"/>
      <c r="B806" s="1010">
        <v>71.599999999999994</v>
      </c>
      <c r="C806" s="1010">
        <v>0</v>
      </c>
      <c r="D806" s="1011" t="s">
        <v>11</v>
      </c>
    </row>
    <row r="807" spans="1:4" s="994" customFormat="1" ht="21" x14ac:dyDescent="0.2">
      <c r="A807" s="1200" t="s">
        <v>4192</v>
      </c>
      <c r="B807" s="1008">
        <v>225</v>
      </c>
      <c r="C807" s="1008">
        <v>164.5</v>
      </c>
      <c r="D807" s="1009" t="s">
        <v>2015</v>
      </c>
    </row>
    <row r="808" spans="1:4" s="994" customFormat="1" ht="11.25" customHeight="1" x14ac:dyDescent="0.2">
      <c r="A808" s="1202"/>
      <c r="B808" s="1012">
        <v>225</v>
      </c>
      <c r="C808" s="1012">
        <v>164.5</v>
      </c>
      <c r="D808" s="1013" t="s">
        <v>11</v>
      </c>
    </row>
    <row r="809" spans="1:4" s="994" customFormat="1" ht="11.25" customHeight="1" x14ac:dyDescent="0.2">
      <c r="A809" s="1201" t="s">
        <v>4193</v>
      </c>
      <c r="B809" s="1010">
        <v>682</v>
      </c>
      <c r="C809" s="1010">
        <v>682</v>
      </c>
      <c r="D809" s="1011" t="s">
        <v>1915</v>
      </c>
    </row>
    <row r="810" spans="1:4" s="994" customFormat="1" ht="11.25" customHeight="1" x14ac:dyDescent="0.2">
      <c r="A810" s="1201"/>
      <c r="B810" s="1010">
        <v>682</v>
      </c>
      <c r="C810" s="1010">
        <v>682</v>
      </c>
      <c r="D810" s="1011" t="s">
        <v>11</v>
      </c>
    </row>
    <row r="811" spans="1:4" s="994" customFormat="1" ht="11.25" customHeight="1" x14ac:dyDescent="0.2">
      <c r="A811" s="1200" t="s">
        <v>949</v>
      </c>
      <c r="B811" s="1008">
        <v>50</v>
      </c>
      <c r="C811" s="1008">
        <v>50</v>
      </c>
      <c r="D811" s="1009" t="s">
        <v>946</v>
      </c>
    </row>
    <row r="812" spans="1:4" s="994" customFormat="1" ht="11.25" customHeight="1" x14ac:dyDescent="0.2">
      <c r="A812" s="1202"/>
      <c r="B812" s="1012">
        <v>50</v>
      </c>
      <c r="C812" s="1012">
        <v>50</v>
      </c>
      <c r="D812" s="1013" t="s">
        <v>11</v>
      </c>
    </row>
    <row r="813" spans="1:4" s="994" customFormat="1" ht="21" x14ac:dyDescent="0.2">
      <c r="A813" s="1201" t="s">
        <v>4194</v>
      </c>
      <c r="B813" s="1010">
        <v>300</v>
      </c>
      <c r="C813" s="1010">
        <v>300</v>
      </c>
      <c r="D813" s="1011" t="s">
        <v>2015</v>
      </c>
    </row>
    <row r="814" spans="1:4" s="994" customFormat="1" ht="11.25" customHeight="1" x14ac:dyDescent="0.2">
      <c r="A814" s="1201"/>
      <c r="B814" s="1010">
        <v>300</v>
      </c>
      <c r="C814" s="1010">
        <v>300</v>
      </c>
      <c r="D814" s="1011" t="s">
        <v>11</v>
      </c>
    </row>
    <row r="815" spans="1:4" s="994" customFormat="1" ht="11.25" customHeight="1" x14ac:dyDescent="0.2">
      <c r="A815" s="1200" t="s">
        <v>501</v>
      </c>
      <c r="B815" s="1008">
        <v>70</v>
      </c>
      <c r="C815" s="1008">
        <v>62.132580000000004</v>
      </c>
      <c r="D815" s="1009" t="s">
        <v>4195</v>
      </c>
    </row>
    <row r="816" spans="1:4" s="994" customFormat="1" ht="11.25" customHeight="1" x14ac:dyDescent="0.2">
      <c r="A816" s="1201"/>
      <c r="B816" s="1010">
        <v>300</v>
      </c>
      <c r="C816" s="1010">
        <v>299.78433000000001</v>
      </c>
      <c r="D816" s="1011" t="s">
        <v>500</v>
      </c>
    </row>
    <row r="817" spans="1:4" s="994" customFormat="1" ht="11.25" customHeight="1" x14ac:dyDescent="0.2">
      <c r="A817" s="1202"/>
      <c r="B817" s="1012">
        <v>370</v>
      </c>
      <c r="C817" s="1012">
        <v>361.91691000000003</v>
      </c>
      <c r="D817" s="1013" t="s">
        <v>11</v>
      </c>
    </row>
    <row r="818" spans="1:4" s="994" customFormat="1" ht="11.25" customHeight="1" x14ac:dyDescent="0.2">
      <c r="A818" s="1201" t="s">
        <v>767</v>
      </c>
      <c r="B818" s="1010">
        <v>100</v>
      </c>
      <c r="C818" s="1010">
        <v>100</v>
      </c>
      <c r="D818" s="1011" t="s">
        <v>755</v>
      </c>
    </row>
    <row r="819" spans="1:4" s="994" customFormat="1" ht="11.25" customHeight="1" x14ac:dyDescent="0.2">
      <c r="A819" s="1201"/>
      <c r="B819" s="1010">
        <v>100</v>
      </c>
      <c r="C819" s="1010">
        <v>100</v>
      </c>
      <c r="D819" s="1011" t="s">
        <v>11</v>
      </c>
    </row>
    <row r="820" spans="1:4" s="994" customFormat="1" ht="21" x14ac:dyDescent="0.2">
      <c r="A820" s="1200" t="s">
        <v>4196</v>
      </c>
      <c r="B820" s="1008">
        <v>179.9</v>
      </c>
      <c r="C820" s="1008">
        <v>179.9</v>
      </c>
      <c r="D820" s="1009" t="s">
        <v>1912</v>
      </c>
    </row>
    <row r="821" spans="1:4" s="994" customFormat="1" ht="11.25" customHeight="1" x14ac:dyDescent="0.2">
      <c r="A821" s="1202"/>
      <c r="B821" s="1012">
        <v>179.9</v>
      </c>
      <c r="C821" s="1012">
        <v>179.9</v>
      </c>
      <c r="D821" s="1013" t="s">
        <v>11</v>
      </c>
    </row>
    <row r="822" spans="1:4" s="994" customFormat="1" ht="11.25" customHeight="1" x14ac:dyDescent="0.2">
      <c r="A822" s="1201" t="s">
        <v>4197</v>
      </c>
      <c r="B822" s="1010">
        <v>19107.120000000003</v>
      </c>
      <c r="C822" s="1010">
        <v>19107.120000000003</v>
      </c>
      <c r="D822" s="1011" t="s">
        <v>3964</v>
      </c>
    </row>
    <row r="823" spans="1:4" s="994" customFormat="1" ht="11.25" customHeight="1" x14ac:dyDescent="0.2">
      <c r="A823" s="1201"/>
      <c r="B823" s="1010">
        <v>19107.120000000003</v>
      </c>
      <c r="C823" s="1010">
        <v>19107.120000000003</v>
      </c>
      <c r="D823" s="1011" t="s">
        <v>11</v>
      </c>
    </row>
    <row r="824" spans="1:4" s="994" customFormat="1" ht="11.25" customHeight="1" x14ac:dyDescent="0.2">
      <c r="A824" s="1200" t="s">
        <v>768</v>
      </c>
      <c r="B824" s="1008">
        <v>100</v>
      </c>
      <c r="C824" s="1008">
        <v>100</v>
      </c>
      <c r="D824" s="1009" t="s">
        <v>755</v>
      </c>
    </row>
    <row r="825" spans="1:4" s="994" customFormat="1" ht="11.25" customHeight="1" x14ac:dyDescent="0.2">
      <c r="A825" s="1202"/>
      <c r="B825" s="1012">
        <v>100</v>
      </c>
      <c r="C825" s="1012">
        <v>100</v>
      </c>
      <c r="D825" s="1013" t="s">
        <v>11</v>
      </c>
    </row>
    <row r="826" spans="1:4" s="994" customFormat="1" ht="21" x14ac:dyDescent="0.2">
      <c r="A826" s="1201" t="s">
        <v>4198</v>
      </c>
      <c r="B826" s="1010">
        <v>150</v>
      </c>
      <c r="C826" s="1010">
        <v>150</v>
      </c>
      <c r="D826" s="1011" t="s">
        <v>2015</v>
      </c>
    </row>
    <row r="827" spans="1:4" s="994" customFormat="1" ht="11.25" customHeight="1" x14ac:dyDescent="0.2">
      <c r="A827" s="1201"/>
      <c r="B827" s="1010">
        <v>150</v>
      </c>
      <c r="C827" s="1010">
        <v>150</v>
      </c>
      <c r="D827" s="1011" t="s">
        <v>11</v>
      </c>
    </row>
    <row r="828" spans="1:4" s="994" customFormat="1" ht="11.25" customHeight="1" x14ac:dyDescent="0.2">
      <c r="A828" s="1200" t="s">
        <v>485</v>
      </c>
      <c r="B828" s="1008">
        <v>3320</v>
      </c>
      <c r="C828" s="1008">
        <v>2735.69328</v>
      </c>
      <c r="D828" s="1009" t="s">
        <v>4199</v>
      </c>
    </row>
    <row r="829" spans="1:4" s="994" customFormat="1" ht="11.25" customHeight="1" x14ac:dyDescent="0.2">
      <c r="A829" s="1202"/>
      <c r="B829" s="1012">
        <v>3320</v>
      </c>
      <c r="C829" s="1012">
        <v>2735.69328</v>
      </c>
      <c r="D829" s="1013" t="s">
        <v>11</v>
      </c>
    </row>
    <row r="830" spans="1:4" s="994" customFormat="1" ht="11.25" customHeight="1" x14ac:dyDescent="0.2">
      <c r="A830" s="1201" t="s">
        <v>4200</v>
      </c>
      <c r="B830" s="1010">
        <v>138.55000000000001</v>
      </c>
      <c r="C830" s="1010">
        <v>138.55000000000001</v>
      </c>
      <c r="D830" s="1011" t="s">
        <v>1837</v>
      </c>
    </row>
    <row r="831" spans="1:4" s="994" customFormat="1" ht="11.25" customHeight="1" x14ac:dyDescent="0.2">
      <c r="A831" s="1201"/>
      <c r="B831" s="1010">
        <v>138.55000000000001</v>
      </c>
      <c r="C831" s="1010">
        <v>138.55000000000001</v>
      </c>
      <c r="D831" s="1011" t="s">
        <v>11</v>
      </c>
    </row>
    <row r="832" spans="1:4" s="994" customFormat="1" ht="21" x14ac:dyDescent="0.2">
      <c r="A832" s="1200" t="s">
        <v>4201</v>
      </c>
      <c r="B832" s="1008">
        <v>550</v>
      </c>
      <c r="C832" s="1008">
        <v>550</v>
      </c>
      <c r="D832" s="1009" t="s">
        <v>1913</v>
      </c>
    </row>
    <row r="833" spans="1:4" s="994" customFormat="1" ht="11.25" customHeight="1" x14ac:dyDescent="0.2">
      <c r="A833" s="1201"/>
      <c r="B833" s="1010">
        <v>5753</v>
      </c>
      <c r="C833" s="1010">
        <v>5753</v>
      </c>
      <c r="D833" s="1011" t="s">
        <v>1915</v>
      </c>
    </row>
    <row r="834" spans="1:4" s="994" customFormat="1" ht="11.25" customHeight="1" x14ac:dyDescent="0.2">
      <c r="A834" s="1201"/>
      <c r="B834" s="1010">
        <v>50</v>
      </c>
      <c r="C834" s="1010">
        <v>48.603000000000002</v>
      </c>
      <c r="D834" s="1011" t="s">
        <v>1911</v>
      </c>
    </row>
    <row r="835" spans="1:4" s="994" customFormat="1" ht="11.25" customHeight="1" x14ac:dyDescent="0.2">
      <c r="A835" s="1201"/>
      <c r="B835" s="1010">
        <v>652.00000000000011</v>
      </c>
      <c r="C835" s="1010">
        <v>652.00000000000011</v>
      </c>
      <c r="D835" s="1011" t="s">
        <v>1346</v>
      </c>
    </row>
    <row r="836" spans="1:4" s="994" customFormat="1" ht="11.25" customHeight="1" x14ac:dyDescent="0.2">
      <c r="A836" s="1202"/>
      <c r="B836" s="1012">
        <v>7005</v>
      </c>
      <c r="C836" s="1012">
        <v>7003.6030000000001</v>
      </c>
      <c r="D836" s="1013" t="s">
        <v>11</v>
      </c>
    </row>
    <row r="837" spans="1:4" s="994" customFormat="1" ht="11.25" customHeight="1" x14ac:dyDescent="0.2">
      <c r="A837" s="1201" t="s">
        <v>4202</v>
      </c>
      <c r="B837" s="1010">
        <v>77</v>
      </c>
      <c r="C837" s="1010">
        <v>77</v>
      </c>
      <c r="D837" s="1011" t="s">
        <v>2224</v>
      </c>
    </row>
    <row r="838" spans="1:4" s="994" customFormat="1" ht="21" x14ac:dyDescent="0.2">
      <c r="A838" s="1201"/>
      <c r="B838" s="1010">
        <v>2379</v>
      </c>
      <c r="C838" s="1010">
        <v>2379</v>
      </c>
      <c r="D838" s="1011" t="s">
        <v>1913</v>
      </c>
    </row>
    <row r="839" spans="1:4" s="994" customFormat="1" ht="11.25" customHeight="1" x14ac:dyDescent="0.2">
      <c r="A839" s="1201"/>
      <c r="B839" s="1010">
        <v>22792</v>
      </c>
      <c r="C839" s="1010">
        <v>22792</v>
      </c>
      <c r="D839" s="1011" t="s">
        <v>1915</v>
      </c>
    </row>
    <row r="840" spans="1:4" s="994" customFormat="1" ht="11.25" customHeight="1" x14ac:dyDescent="0.2">
      <c r="A840" s="1201"/>
      <c r="B840" s="1010">
        <v>170</v>
      </c>
      <c r="C840" s="1010">
        <v>166.91526999999999</v>
      </c>
      <c r="D840" s="1011" t="s">
        <v>1908</v>
      </c>
    </row>
    <row r="841" spans="1:4" s="994" customFormat="1" ht="11.25" customHeight="1" x14ac:dyDescent="0.2">
      <c r="A841" s="1201"/>
      <c r="B841" s="1010">
        <v>535</v>
      </c>
      <c r="C841" s="1010">
        <v>535</v>
      </c>
      <c r="D841" s="1011" t="s">
        <v>1911</v>
      </c>
    </row>
    <row r="842" spans="1:4" s="994" customFormat="1" ht="21" x14ac:dyDescent="0.2">
      <c r="A842" s="1201"/>
      <c r="B842" s="1010">
        <v>200</v>
      </c>
      <c r="C842" s="1010">
        <v>200</v>
      </c>
      <c r="D842" s="1011" t="s">
        <v>1910</v>
      </c>
    </row>
    <row r="843" spans="1:4" s="994" customFormat="1" ht="11.25" customHeight="1" x14ac:dyDescent="0.2">
      <c r="A843" s="1201"/>
      <c r="B843" s="1010">
        <v>1799.0000000000002</v>
      </c>
      <c r="C843" s="1010">
        <v>1799.0000000000002</v>
      </c>
      <c r="D843" s="1011" t="s">
        <v>1346</v>
      </c>
    </row>
    <row r="844" spans="1:4" s="994" customFormat="1" ht="11.25" customHeight="1" x14ac:dyDescent="0.2">
      <c r="A844" s="1201"/>
      <c r="B844" s="1010">
        <v>27952</v>
      </c>
      <c r="C844" s="1010">
        <v>27948.915270000001</v>
      </c>
      <c r="D844" s="1011" t="s">
        <v>11</v>
      </c>
    </row>
    <row r="845" spans="1:4" s="994" customFormat="1" ht="21" x14ac:dyDescent="0.2">
      <c r="A845" s="1200" t="s">
        <v>4203</v>
      </c>
      <c r="B845" s="1008">
        <v>207</v>
      </c>
      <c r="C845" s="1008">
        <v>207</v>
      </c>
      <c r="D845" s="1009" t="s">
        <v>1913</v>
      </c>
    </row>
    <row r="846" spans="1:4" s="994" customFormat="1" ht="11.25" customHeight="1" x14ac:dyDescent="0.2">
      <c r="A846" s="1201"/>
      <c r="B846" s="1010">
        <v>3346</v>
      </c>
      <c r="C846" s="1010">
        <v>3346</v>
      </c>
      <c r="D846" s="1011" t="s">
        <v>1915</v>
      </c>
    </row>
    <row r="847" spans="1:4" s="994" customFormat="1" ht="11.25" customHeight="1" x14ac:dyDescent="0.2">
      <c r="A847" s="1202"/>
      <c r="B847" s="1012">
        <v>3553</v>
      </c>
      <c r="C847" s="1012">
        <v>3553</v>
      </c>
      <c r="D847" s="1013" t="s">
        <v>11</v>
      </c>
    </row>
    <row r="848" spans="1:4" s="994" customFormat="1" ht="11.25" customHeight="1" x14ac:dyDescent="0.2">
      <c r="A848" s="1201" t="s">
        <v>826</v>
      </c>
      <c r="B848" s="1010">
        <v>205</v>
      </c>
      <c r="C848" s="1010">
        <v>205</v>
      </c>
      <c r="D848" s="1011" t="s">
        <v>2224</v>
      </c>
    </row>
    <row r="849" spans="1:4" s="994" customFormat="1" ht="21" x14ac:dyDescent="0.2">
      <c r="A849" s="1201"/>
      <c r="B849" s="1010">
        <v>2702</v>
      </c>
      <c r="C849" s="1010">
        <v>2702</v>
      </c>
      <c r="D849" s="1011" t="s">
        <v>1913</v>
      </c>
    </row>
    <row r="850" spans="1:4" s="994" customFormat="1" ht="21" x14ac:dyDescent="0.2">
      <c r="A850" s="1201"/>
      <c r="B850" s="1010">
        <v>64</v>
      </c>
      <c r="C850" s="1010">
        <v>64</v>
      </c>
      <c r="D850" s="1011" t="s">
        <v>1914</v>
      </c>
    </row>
    <row r="851" spans="1:4" s="994" customFormat="1" ht="11.25" customHeight="1" x14ac:dyDescent="0.2">
      <c r="A851" s="1201"/>
      <c r="B851" s="1010">
        <v>37929</v>
      </c>
      <c r="C851" s="1010">
        <v>37929</v>
      </c>
      <c r="D851" s="1011" t="s">
        <v>1915</v>
      </c>
    </row>
    <row r="852" spans="1:4" s="994" customFormat="1" ht="11.25" customHeight="1" x14ac:dyDescent="0.2">
      <c r="A852" s="1201"/>
      <c r="B852" s="1010">
        <v>80</v>
      </c>
      <c r="C852" s="1010">
        <v>17.308</v>
      </c>
      <c r="D852" s="1011" t="s">
        <v>2222</v>
      </c>
    </row>
    <row r="853" spans="1:4" s="994" customFormat="1" ht="11.25" customHeight="1" x14ac:dyDescent="0.2">
      <c r="A853" s="1201"/>
      <c r="B853" s="1010">
        <v>62</v>
      </c>
      <c r="C853" s="1010">
        <v>62</v>
      </c>
      <c r="D853" s="1011" t="s">
        <v>1908</v>
      </c>
    </row>
    <row r="854" spans="1:4" s="994" customFormat="1" ht="11.25" customHeight="1" x14ac:dyDescent="0.2">
      <c r="A854" s="1201"/>
      <c r="B854" s="1010">
        <v>1169</v>
      </c>
      <c r="C854" s="1010">
        <v>1169</v>
      </c>
      <c r="D854" s="1011" t="s">
        <v>1911</v>
      </c>
    </row>
    <row r="855" spans="1:4" s="994" customFormat="1" ht="11.25" customHeight="1" x14ac:dyDescent="0.2">
      <c r="A855" s="1201"/>
      <c r="B855" s="1010">
        <v>120</v>
      </c>
      <c r="C855" s="1010">
        <v>120</v>
      </c>
      <c r="D855" s="1011" t="s">
        <v>825</v>
      </c>
    </row>
    <row r="856" spans="1:4" s="994" customFormat="1" ht="11.25" customHeight="1" x14ac:dyDescent="0.2">
      <c r="A856" s="1201"/>
      <c r="B856" s="1010">
        <v>42331</v>
      </c>
      <c r="C856" s="1010">
        <v>42268.307999999997</v>
      </c>
      <c r="D856" s="1011" t="s">
        <v>11</v>
      </c>
    </row>
    <row r="857" spans="1:4" s="994" customFormat="1" ht="21" x14ac:dyDescent="0.2">
      <c r="A857" s="1200" t="s">
        <v>4204</v>
      </c>
      <c r="B857" s="1008">
        <v>763</v>
      </c>
      <c r="C857" s="1008">
        <v>763</v>
      </c>
      <c r="D857" s="1009" t="s">
        <v>1913</v>
      </c>
    </row>
    <row r="858" spans="1:4" s="994" customFormat="1" ht="11.25" customHeight="1" x14ac:dyDescent="0.2">
      <c r="A858" s="1201"/>
      <c r="B858" s="1010">
        <v>9680</v>
      </c>
      <c r="C858" s="1010">
        <v>9680</v>
      </c>
      <c r="D858" s="1011" t="s">
        <v>1915</v>
      </c>
    </row>
    <row r="859" spans="1:4" s="994" customFormat="1" ht="11.25" customHeight="1" x14ac:dyDescent="0.2">
      <c r="A859" s="1201"/>
      <c r="B859" s="1010">
        <v>373.4</v>
      </c>
      <c r="C859" s="1010">
        <v>373.4</v>
      </c>
      <c r="D859" s="1011" t="s">
        <v>1911</v>
      </c>
    </row>
    <row r="860" spans="1:4" s="994" customFormat="1" ht="11.25" customHeight="1" x14ac:dyDescent="0.2">
      <c r="A860" s="1202"/>
      <c r="B860" s="1012">
        <v>10816.4</v>
      </c>
      <c r="C860" s="1012">
        <v>10816.4</v>
      </c>
      <c r="D860" s="1013" t="s">
        <v>11</v>
      </c>
    </row>
    <row r="861" spans="1:4" s="994" customFormat="1" ht="21" x14ac:dyDescent="0.2">
      <c r="A861" s="1201" t="s">
        <v>4205</v>
      </c>
      <c r="B861" s="1010">
        <v>207</v>
      </c>
      <c r="C861" s="1010">
        <v>207</v>
      </c>
      <c r="D861" s="1011" t="s">
        <v>1913</v>
      </c>
    </row>
    <row r="862" spans="1:4" s="994" customFormat="1" ht="11.25" customHeight="1" x14ac:dyDescent="0.2">
      <c r="A862" s="1201"/>
      <c r="B862" s="1010">
        <v>3550</v>
      </c>
      <c r="C862" s="1010">
        <v>3550</v>
      </c>
      <c r="D862" s="1011" t="s">
        <v>1915</v>
      </c>
    </row>
    <row r="863" spans="1:4" s="994" customFormat="1" ht="11.25" customHeight="1" x14ac:dyDescent="0.2">
      <c r="A863" s="1201"/>
      <c r="B863" s="1010">
        <v>3757</v>
      </c>
      <c r="C863" s="1010">
        <v>3757</v>
      </c>
      <c r="D863" s="1011" t="s">
        <v>11</v>
      </c>
    </row>
    <row r="864" spans="1:4" s="994" customFormat="1" ht="11.25" customHeight="1" x14ac:dyDescent="0.2">
      <c r="A864" s="1200" t="s">
        <v>840</v>
      </c>
      <c r="B864" s="1008">
        <v>200</v>
      </c>
      <c r="C864" s="1008">
        <v>200</v>
      </c>
      <c r="D864" s="1009" t="s">
        <v>836</v>
      </c>
    </row>
    <row r="865" spans="1:4" s="994" customFormat="1" ht="11.25" customHeight="1" x14ac:dyDescent="0.2">
      <c r="A865" s="1202"/>
      <c r="B865" s="1012">
        <v>200</v>
      </c>
      <c r="C865" s="1012">
        <v>200</v>
      </c>
      <c r="D865" s="1013" t="s">
        <v>11</v>
      </c>
    </row>
    <row r="866" spans="1:4" s="994" customFormat="1" ht="11.25" customHeight="1" x14ac:dyDescent="0.2">
      <c r="A866" s="1201" t="s">
        <v>4206</v>
      </c>
      <c r="B866" s="1010">
        <v>360</v>
      </c>
      <c r="C866" s="1010">
        <v>360</v>
      </c>
      <c r="D866" s="1011" t="s">
        <v>1915</v>
      </c>
    </row>
    <row r="867" spans="1:4" s="994" customFormat="1" ht="11.25" customHeight="1" x14ac:dyDescent="0.2">
      <c r="A867" s="1201"/>
      <c r="B867" s="1010">
        <v>360</v>
      </c>
      <c r="C867" s="1010">
        <v>360</v>
      </c>
      <c r="D867" s="1011" t="s">
        <v>11</v>
      </c>
    </row>
    <row r="868" spans="1:4" s="994" customFormat="1" ht="21" x14ac:dyDescent="0.2">
      <c r="A868" s="1200" t="s">
        <v>4207</v>
      </c>
      <c r="B868" s="1008">
        <v>418</v>
      </c>
      <c r="C868" s="1008">
        <v>418</v>
      </c>
      <c r="D868" s="1009" t="s">
        <v>1913</v>
      </c>
    </row>
    <row r="869" spans="1:4" s="994" customFormat="1" ht="11.25" customHeight="1" x14ac:dyDescent="0.2">
      <c r="A869" s="1201"/>
      <c r="B869" s="1010">
        <v>5439</v>
      </c>
      <c r="C869" s="1010">
        <v>5439</v>
      </c>
      <c r="D869" s="1011" t="s">
        <v>1915</v>
      </c>
    </row>
    <row r="870" spans="1:4" s="994" customFormat="1" ht="11.25" customHeight="1" x14ac:dyDescent="0.2">
      <c r="A870" s="1202"/>
      <c r="B870" s="1012">
        <v>5857</v>
      </c>
      <c r="C870" s="1012">
        <v>5857</v>
      </c>
      <c r="D870" s="1013" t="s">
        <v>11</v>
      </c>
    </row>
    <row r="871" spans="1:4" s="994" customFormat="1" ht="11.25" customHeight="1" x14ac:dyDescent="0.2">
      <c r="A871" s="1200" t="s">
        <v>4208</v>
      </c>
      <c r="B871" s="1008">
        <v>3082</v>
      </c>
      <c r="C871" s="1008">
        <v>3082</v>
      </c>
      <c r="D871" s="1009" t="s">
        <v>1915</v>
      </c>
    </row>
    <row r="872" spans="1:4" s="994" customFormat="1" ht="11.25" customHeight="1" x14ac:dyDescent="0.2">
      <c r="A872" s="1201"/>
      <c r="B872" s="1010">
        <v>5148</v>
      </c>
      <c r="C872" s="1010">
        <v>5148</v>
      </c>
      <c r="D872" s="1011" t="s">
        <v>1346</v>
      </c>
    </row>
    <row r="873" spans="1:4" s="994" customFormat="1" ht="11.25" customHeight="1" x14ac:dyDescent="0.2">
      <c r="A873" s="1202"/>
      <c r="B873" s="1012">
        <v>8230</v>
      </c>
      <c r="C873" s="1012">
        <v>8230</v>
      </c>
      <c r="D873" s="1013" t="s">
        <v>11</v>
      </c>
    </row>
    <row r="874" spans="1:4" s="994" customFormat="1" ht="21" x14ac:dyDescent="0.2">
      <c r="A874" s="1200" t="s">
        <v>4209</v>
      </c>
      <c r="B874" s="1008">
        <v>470</v>
      </c>
      <c r="C874" s="1008">
        <v>470</v>
      </c>
      <c r="D874" s="1009" t="s">
        <v>1913</v>
      </c>
    </row>
    <row r="875" spans="1:4" s="994" customFormat="1" ht="11.25" customHeight="1" x14ac:dyDescent="0.2">
      <c r="A875" s="1201"/>
      <c r="B875" s="1010">
        <v>73.599999999999994</v>
      </c>
      <c r="C875" s="1010">
        <v>72.536000000000001</v>
      </c>
      <c r="D875" s="1011" t="s">
        <v>1909</v>
      </c>
    </row>
    <row r="876" spans="1:4" s="994" customFormat="1" ht="11.25" customHeight="1" x14ac:dyDescent="0.2">
      <c r="A876" s="1201"/>
      <c r="B876" s="1010">
        <v>5822</v>
      </c>
      <c r="C876" s="1010">
        <v>5822</v>
      </c>
      <c r="D876" s="1011" t="s">
        <v>1915</v>
      </c>
    </row>
    <row r="877" spans="1:4" s="994" customFormat="1" ht="11.25" customHeight="1" x14ac:dyDescent="0.2">
      <c r="A877" s="1201"/>
      <c r="B877" s="1010">
        <v>19.5</v>
      </c>
      <c r="C877" s="1010">
        <v>19.5</v>
      </c>
      <c r="D877" s="1011" t="s">
        <v>2222</v>
      </c>
    </row>
    <row r="878" spans="1:4" s="994" customFormat="1" ht="11.25" customHeight="1" x14ac:dyDescent="0.2">
      <c r="A878" s="1202"/>
      <c r="B878" s="1012">
        <v>6385.1</v>
      </c>
      <c r="C878" s="1012">
        <v>6384.0360000000001</v>
      </c>
      <c r="D878" s="1013" t="s">
        <v>11</v>
      </c>
    </row>
    <row r="879" spans="1:4" s="994" customFormat="1" ht="11.25" customHeight="1" x14ac:dyDescent="0.2">
      <c r="A879" s="1201" t="s">
        <v>814</v>
      </c>
      <c r="B879" s="1010">
        <v>300</v>
      </c>
      <c r="C879" s="1010">
        <v>300</v>
      </c>
      <c r="D879" s="1011" t="s">
        <v>2224</v>
      </c>
    </row>
    <row r="880" spans="1:4" s="994" customFormat="1" ht="21" x14ac:dyDescent="0.2">
      <c r="A880" s="1201"/>
      <c r="B880" s="1010">
        <v>1538</v>
      </c>
      <c r="C880" s="1010">
        <v>1538</v>
      </c>
      <c r="D880" s="1011" t="s">
        <v>1913</v>
      </c>
    </row>
    <row r="881" spans="1:4" s="994" customFormat="1" ht="11.25" customHeight="1" x14ac:dyDescent="0.2">
      <c r="A881" s="1201"/>
      <c r="B881" s="1010">
        <v>22030</v>
      </c>
      <c r="C881" s="1010">
        <v>22030</v>
      </c>
      <c r="D881" s="1011" t="s">
        <v>1915</v>
      </c>
    </row>
    <row r="882" spans="1:4" s="994" customFormat="1" ht="11.25" customHeight="1" x14ac:dyDescent="0.2">
      <c r="A882" s="1201"/>
      <c r="B882" s="1010">
        <v>80</v>
      </c>
      <c r="C882" s="1010">
        <v>80</v>
      </c>
      <c r="D882" s="1011" t="s">
        <v>2222</v>
      </c>
    </row>
    <row r="883" spans="1:4" s="994" customFormat="1" ht="11.25" customHeight="1" x14ac:dyDescent="0.2">
      <c r="A883" s="1201"/>
      <c r="B883" s="1010">
        <v>192.6</v>
      </c>
      <c r="C883" s="1010">
        <v>192.6</v>
      </c>
      <c r="D883" s="1011" t="s">
        <v>1911</v>
      </c>
    </row>
    <row r="884" spans="1:4" s="994" customFormat="1" ht="21" x14ac:dyDescent="0.2">
      <c r="A884" s="1201"/>
      <c r="B884" s="1010">
        <v>249</v>
      </c>
      <c r="C884" s="1010">
        <v>249</v>
      </c>
      <c r="D884" s="1011" t="s">
        <v>1910</v>
      </c>
    </row>
    <row r="885" spans="1:4" s="994" customFormat="1" ht="11.25" customHeight="1" x14ac:dyDescent="0.2">
      <c r="A885" s="1201"/>
      <c r="B885" s="1010">
        <v>750</v>
      </c>
      <c r="C885" s="1010">
        <v>0</v>
      </c>
      <c r="D885" s="1011" t="s">
        <v>4210</v>
      </c>
    </row>
    <row r="886" spans="1:4" s="994" customFormat="1" ht="11.25" customHeight="1" x14ac:dyDescent="0.2">
      <c r="A886" s="1201"/>
      <c r="B886" s="1010">
        <v>150</v>
      </c>
      <c r="C886" s="1010">
        <v>150</v>
      </c>
      <c r="D886" s="1011" t="s">
        <v>807</v>
      </c>
    </row>
    <row r="887" spans="1:4" s="994" customFormat="1" ht="11.25" customHeight="1" x14ac:dyDescent="0.2">
      <c r="A887" s="1201"/>
      <c r="B887" s="1010">
        <v>967.99999999999989</v>
      </c>
      <c r="C887" s="1010">
        <v>967.99999999999989</v>
      </c>
      <c r="D887" s="1011" t="s">
        <v>1346</v>
      </c>
    </row>
    <row r="888" spans="1:4" s="994" customFormat="1" ht="11.25" customHeight="1" x14ac:dyDescent="0.2">
      <c r="A888" s="1201"/>
      <c r="B888" s="1010">
        <v>26257.599999999999</v>
      </c>
      <c r="C888" s="1010">
        <v>25507.599999999999</v>
      </c>
      <c r="D888" s="1011" t="s">
        <v>11</v>
      </c>
    </row>
    <row r="889" spans="1:4" s="994" customFormat="1" ht="11.25" customHeight="1" x14ac:dyDescent="0.2">
      <c r="A889" s="1200" t="s">
        <v>841</v>
      </c>
      <c r="B889" s="1008">
        <v>600</v>
      </c>
      <c r="C889" s="1008">
        <v>588.226</v>
      </c>
      <c r="D889" s="1009" t="s">
        <v>2224</v>
      </c>
    </row>
    <row r="890" spans="1:4" s="994" customFormat="1" ht="21" x14ac:dyDescent="0.2">
      <c r="A890" s="1201"/>
      <c r="B890" s="1010">
        <v>3823</v>
      </c>
      <c r="C890" s="1010">
        <v>3823</v>
      </c>
      <c r="D890" s="1011" t="s">
        <v>1913</v>
      </c>
    </row>
    <row r="891" spans="1:4" s="994" customFormat="1" ht="11.25" customHeight="1" x14ac:dyDescent="0.2">
      <c r="A891" s="1201"/>
      <c r="B891" s="1010">
        <v>55</v>
      </c>
      <c r="C891" s="1010">
        <v>55</v>
      </c>
      <c r="D891" s="1011" t="s">
        <v>1909</v>
      </c>
    </row>
    <row r="892" spans="1:4" s="994" customFormat="1" ht="11.25" customHeight="1" x14ac:dyDescent="0.2">
      <c r="A892" s="1201"/>
      <c r="B892" s="1010">
        <v>40422</v>
      </c>
      <c r="C892" s="1010">
        <v>40422</v>
      </c>
      <c r="D892" s="1011" t="s">
        <v>1915</v>
      </c>
    </row>
    <row r="893" spans="1:4" s="994" customFormat="1" ht="11.25" customHeight="1" x14ac:dyDescent="0.2">
      <c r="A893" s="1201"/>
      <c r="B893" s="1010">
        <v>1738.5</v>
      </c>
      <c r="C893" s="1010">
        <v>1738.5</v>
      </c>
      <c r="D893" s="1011" t="s">
        <v>1911</v>
      </c>
    </row>
    <row r="894" spans="1:4" s="994" customFormat="1" ht="11.25" customHeight="1" x14ac:dyDescent="0.2">
      <c r="A894" s="1201"/>
      <c r="B894" s="1010">
        <v>80</v>
      </c>
      <c r="C894" s="1010">
        <v>80</v>
      </c>
      <c r="D894" s="1011" t="s">
        <v>1726</v>
      </c>
    </row>
    <row r="895" spans="1:4" s="994" customFormat="1" ht="11.25" customHeight="1" x14ac:dyDescent="0.2">
      <c r="A895" s="1201"/>
      <c r="B895" s="1010">
        <v>188.15</v>
      </c>
      <c r="C895" s="1010">
        <v>168.16933</v>
      </c>
      <c r="D895" s="1011" t="s">
        <v>836</v>
      </c>
    </row>
    <row r="896" spans="1:4" s="994" customFormat="1" ht="11.25" customHeight="1" x14ac:dyDescent="0.2">
      <c r="A896" s="1201"/>
      <c r="B896" s="1010">
        <v>2338</v>
      </c>
      <c r="C896" s="1010">
        <v>2338</v>
      </c>
      <c r="D896" s="1011" t="s">
        <v>1346</v>
      </c>
    </row>
    <row r="897" spans="1:4" s="994" customFormat="1" ht="11.25" customHeight="1" x14ac:dyDescent="0.2">
      <c r="A897" s="1201"/>
      <c r="B897" s="1010">
        <v>8021.0000000000009</v>
      </c>
      <c r="C897" s="1010">
        <v>8021.0000000000009</v>
      </c>
      <c r="D897" s="1011" t="s">
        <v>1352</v>
      </c>
    </row>
    <row r="898" spans="1:4" s="994" customFormat="1" ht="11.25" customHeight="1" x14ac:dyDescent="0.2">
      <c r="A898" s="1202"/>
      <c r="B898" s="1012">
        <v>57265.65</v>
      </c>
      <c r="C898" s="1012">
        <v>57233.895329999999</v>
      </c>
      <c r="D898" s="1013" t="s">
        <v>11</v>
      </c>
    </row>
    <row r="899" spans="1:4" s="994" customFormat="1" ht="21" x14ac:dyDescent="0.2">
      <c r="A899" s="1201" t="s">
        <v>4211</v>
      </c>
      <c r="B899" s="1010">
        <v>480</v>
      </c>
      <c r="C899" s="1010">
        <v>480</v>
      </c>
      <c r="D899" s="1011" t="s">
        <v>1913</v>
      </c>
    </row>
    <row r="900" spans="1:4" s="994" customFormat="1" ht="11.25" customHeight="1" x14ac:dyDescent="0.2">
      <c r="A900" s="1201"/>
      <c r="B900" s="1010">
        <v>6835</v>
      </c>
      <c r="C900" s="1010">
        <v>6835</v>
      </c>
      <c r="D900" s="1011" t="s">
        <v>1915</v>
      </c>
    </row>
    <row r="901" spans="1:4" s="994" customFormat="1" ht="11.25" customHeight="1" x14ac:dyDescent="0.2">
      <c r="A901" s="1201"/>
      <c r="B901" s="1010">
        <v>138.08000000000001</v>
      </c>
      <c r="C901" s="1010">
        <v>138.071</v>
      </c>
      <c r="D901" s="1011" t="s">
        <v>1911</v>
      </c>
    </row>
    <row r="902" spans="1:4" s="994" customFormat="1" ht="11.25" customHeight="1" x14ac:dyDescent="0.2">
      <c r="A902" s="1201"/>
      <c r="B902" s="1010">
        <v>7453.08</v>
      </c>
      <c r="C902" s="1010">
        <v>7453.0709999999999</v>
      </c>
      <c r="D902" s="1011" t="s">
        <v>11</v>
      </c>
    </row>
    <row r="903" spans="1:4" s="994" customFormat="1" ht="21" x14ac:dyDescent="0.2">
      <c r="A903" s="1200" t="s">
        <v>4212</v>
      </c>
      <c r="B903" s="1008">
        <v>158</v>
      </c>
      <c r="C903" s="1008">
        <v>158</v>
      </c>
      <c r="D903" s="1009" t="s">
        <v>1913</v>
      </c>
    </row>
    <row r="904" spans="1:4" s="994" customFormat="1" ht="11.25" customHeight="1" x14ac:dyDescent="0.2">
      <c r="A904" s="1201"/>
      <c r="B904" s="1010">
        <v>2775</v>
      </c>
      <c r="C904" s="1010">
        <v>2775</v>
      </c>
      <c r="D904" s="1011" t="s">
        <v>1915</v>
      </c>
    </row>
    <row r="905" spans="1:4" s="994" customFormat="1" ht="21" x14ac:dyDescent="0.2">
      <c r="A905" s="1201"/>
      <c r="B905" s="1010">
        <v>300</v>
      </c>
      <c r="C905" s="1010">
        <v>300</v>
      </c>
      <c r="D905" s="1011" t="s">
        <v>1910</v>
      </c>
    </row>
    <row r="906" spans="1:4" s="994" customFormat="1" ht="11.25" customHeight="1" x14ac:dyDescent="0.2">
      <c r="A906" s="1202"/>
      <c r="B906" s="1012">
        <v>3233</v>
      </c>
      <c r="C906" s="1012">
        <v>3233</v>
      </c>
      <c r="D906" s="1013" t="s">
        <v>11</v>
      </c>
    </row>
    <row r="907" spans="1:4" s="994" customFormat="1" ht="21" x14ac:dyDescent="0.2">
      <c r="A907" s="1201" t="s">
        <v>4213</v>
      </c>
      <c r="B907" s="1010">
        <v>64</v>
      </c>
      <c r="C907" s="1010">
        <v>64</v>
      </c>
      <c r="D907" s="1011" t="s">
        <v>1913</v>
      </c>
    </row>
    <row r="908" spans="1:4" s="994" customFormat="1" ht="11.25" customHeight="1" x14ac:dyDescent="0.2">
      <c r="A908" s="1201"/>
      <c r="B908" s="1010">
        <v>950</v>
      </c>
      <c r="C908" s="1010">
        <v>950</v>
      </c>
      <c r="D908" s="1011" t="s">
        <v>1915</v>
      </c>
    </row>
    <row r="909" spans="1:4" s="994" customFormat="1" ht="11.25" customHeight="1" x14ac:dyDescent="0.2">
      <c r="A909" s="1201"/>
      <c r="B909" s="1010">
        <v>1014</v>
      </c>
      <c r="C909" s="1010">
        <v>1014</v>
      </c>
      <c r="D909" s="1011" t="s">
        <v>11</v>
      </c>
    </row>
    <row r="910" spans="1:4" s="994" customFormat="1" ht="21" x14ac:dyDescent="0.2">
      <c r="A910" s="1200" t="s">
        <v>4214</v>
      </c>
      <c r="B910" s="1008">
        <v>491</v>
      </c>
      <c r="C910" s="1008">
        <v>398.41399999999999</v>
      </c>
      <c r="D910" s="1009" t="s">
        <v>1913</v>
      </c>
    </row>
    <row r="911" spans="1:4" s="994" customFormat="1" ht="11.25" customHeight="1" x14ac:dyDescent="0.2">
      <c r="A911" s="1201"/>
      <c r="B911" s="1010">
        <v>3286</v>
      </c>
      <c r="C911" s="1010">
        <v>3286</v>
      </c>
      <c r="D911" s="1011" t="s">
        <v>1915</v>
      </c>
    </row>
    <row r="912" spans="1:4" s="994" customFormat="1" ht="11.25" customHeight="1" x14ac:dyDescent="0.2">
      <c r="A912" s="1202"/>
      <c r="B912" s="1012">
        <v>3777</v>
      </c>
      <c r="C912" s="1012">
        <v>3684.4140000000002</v>
      </c>
      <c r="D912" s="1013" t="s">
        <v>11</v>
      </c>
    </row>
    <row r="913" spans="1:4" s="994" customFormat="1" ht="11.25" customHeight="1" x14ac:dyDescent="0.2">
      <c r="A913" s="1201" t="s">
        <v>655</v>
      </c>
      <c r="B913" s="1010">
        <v>50</v>
      </c>
      <c r="C913" s="1010">
        <v>0</v>
      </c>
      <c r="D913" s="1011" t="s">
        <v>644</v>
      </c>
    </row>
    <row r="914" spans="1:4" s="994" customFormat="1" ht="11.25" customHeight="1" x14ac:dyDescent="0.2">
      <c r="A914" s="1201"/>
      <c r="B914" s="1010">
        <v>50</v>
      </c>
      <c r="C914" s="1010">
        <v>0</v>
      </c>
      <c r="D914" s="1011" t="s">
        <v>11</v>
      </c>
    </row>
    <row r="915" spans="1:4" s="994" customFormat="1" ht="11.25" customHeight="1" x14ac:dyDescent="0.2">
      <c r="A915" s="1200" t="s">
        <v>486</v>
      </c>
      <c r="B915" s="1008">
        <v>1000</v>
      </c>
      <c r="C915" s="1008">
        <v>1000</v>
      </c>
      <c r="D915" s="1009" t="s">
        <v>4215</v>
      </c>
    </row>
    <row r="916" spans="1:4" s="994" customFormat="1" ht="11.25" customHeight="1" x14ac:dyDescent="0.2">
      <c r="A916" s="1202"/>
      <c r="B916" s="1012">
        <v>1000</v>
      </c>
      <c r="C916" s="1012">
        <v>1000</v>
      </c>
      <c r="D916" s="1013" t="s">
        <v>11</v>
      </c>
    </row>
    <row r="917" spans="1:4" s="994" customFormat="1" ht="11.25" customHeight="1" x14ac:dyDescent="0.2">
      <c r="A917" s="1201" t="s">
        <v>4216</v>
      </c>
      <c r="B917" s="1010">
        <v>72</v>
      </c>
      <c r="C917" s="1010">
        <v>72</v>
      </c>
      <c r="D917" s="1011" t="s">
        <v>1879</v>
      </c>
    </row>
    <row r="918" spans="1:4" s="994" customFormat="1" ht="11.25" customHeight="1" x14ac:dyDescent="0.2">
      <c r="A918" s="1201"/>
      <c r="B918" s="1010">
        <v>200</v>
      </c>
      <c r="C918" s="1010">
        <v>200</v>
      </c>
      <c r="D918" s="1011" t="s">
        <v>2016</v>
      </c>
    </row>
    <row r="919" spans="1:4" s="994" customFormat="1" ht="11.25" customHeight="1" x14ac:dyDescent="0.2">
      <c r="A919" s="1201"/>
      <c r="B919" s="1010">
        <v>41.1</v>
      </c>
      <c r="C919" s="1010">
        <v>41.1</v>
      </c>
      <c r="D919" s="1011" t="s">
        <v>1908</v>
      </c>
    </row>
    <row r="920" spans="1:4" s="994" customFormat="1" ht="11.25" customHeight="1" x14ac:dyDescent="0.2">
      <c r="A920" s="1201"/>
      <c r="B920" s="1010">
        <v>313.10000000000002</v>
      </c>
      <c r="C920" s="1010">
        <v>313.10000000000002</v>
      </c>
      <c r="D920" s="1011" t="s">
        <v>11</v>
      </c>
    </row>
    <row r="921" spans="1:4" s="994" customFormat="1" ht="11.25" customHeight="1" x14ac:dyDescent="0.2">
      <c r="A921" s="1200" t="s">
        <v>730</v>
      </c>
      <c r="B921" s="1008">
        <v>200</v>
      </c>
      <c r="C921" s="1008">
        <v>180.09</v>
      </c>
      <c r="D921" s="1009" t="s">
        <v>728</v>
      </c>
    </row>
    <row r="922" spans="1:4" s="994" customFormat="1" ht="11.25" customHeight="1" x14ac:dyDescent="0.2">
      <c r="A922" s="1202"/>
      <c r="B922" s="1012">
        <v>200</v>
      </c>
      <c r="C922" s="1012">
        <v>180.09</v>
      </c>
      <c r="D922" s="1013" t="s">
        <v>11</v>
      </c>
    </row>
    <row r="923" spans="1:4" s="994" customFormat="1" ht="11.25" customHeight="1" x14ac:dyDescent="0.2">
      <c r="A923" s="1201" t="s">
        <v>4217</v>
      </c>
      <c r="B923" s="1010">
        <v>79.5</v>
      </c>
      <c r="C923" s="1010">
        <v>79.5</v>
      </c>
      <c r="D923" s="1011" t="s">
        <v>2222</v>
      </c>
    </row>
    <row r="924" spans="1:4" s="994" customFormat="1" ht="11.25" customHeight="1" x14ac:dyDescent="0.2">
      <c r="A924" s="1201"/>
      <c r="B924" s="1010">
        <v>79.5</v>
      </c>
      <c r="C924" s="1010">
        <v>79.5</v>
      </c>
      <c r="D924" s="1011" t="s">
        <v>11</v>
      </c>
    </row>
    <row r="925" spans="1:4" s="994" customFormat="1" ht="11.25" customHeight="1" x14ac:dyDescent="0.2">
      <c r="A925" s="1200" t="s">
        <v>4218</v>
      </c>
      <c r="B925" s="1008">
        <v>44.1</v>
      </c>
      <c r="C925" s="1008">
        <v>44.1</v>
      </c>
      <c r="D925" s="1009" t="s">
        <v>1837</v>
      </c>
    </row>
    <row r="926" spans="1:4" s="994" customFormat="1" ht="11.25" customHeight="1" x14ac:dyDescent="0.2">
      <c r="A926" s="1202"/>
      <c r="B926" s="1012">
        <v>44.1</v>
      </c>
      <c r="C926" s="1012">
        <v>44.1</v>
      </c>
      <c r="D926" s="1013" t="s">
        <v>11</v>
      </c>
    </row>
    <row r="927" spans="1:4" s="994" customFormat="1" ht="11.25" customHeight="1" x14ac:dyDescent="0.2">
      <c r="A927" s="1201" t="s">
        <v>4219</v>
      </c>
      <c r="B927" s="1010">
        <v>104.2</v>
      </c>
      <c r="C927" s="1010">
        <v>104.2</v>
      </c>
      <c r="D927" s="1011" t="s">
        <v>2341</v>
      </c>
    </row>
    <row r="928" spans="1:4" s="994" customFormat="1" ht="11.25" customHeight="1" x14ac:dyDescent="0.2">
      <c r="A928" s="1201"/>
      <c r="B928" s="1010">
        <v>104.2</v>
      </c>
      <c r="C928" s="1010">
        <v>104.2</v>
      </c>
      <c r="D928" s="1011" t="s">
        <v>11</v>
      </c>
    </row>
    <row r="929" spans="1:4" s="994" customFormat="1" ht="11.25" customHeight="1" x14ac:dyDescent="0.2">
      <c r="A929" s="1200" t="s">
        <v>4220</v>
      </c>
      <c r="B929" s="1008">
        <v>333.6</v>
      </c>
      <c r="C929" s="1008">
        <v>333.6</v>
      </c>
      <c r="D929" s="1009" t="s">
        <v>1833</v>
      </c>
    </row>
    <row r="930" spans="1:4" s="994" customFormat="1" ht="11.25" customHeight="1" x14ac:dyDescent="0.2">
      <c r="A930" s="1201"/>
      <c r="B930" s="1010">
        <v>44.1</v>
      </c>
      <c r="C930" s="1010">
        <v>44.1</v>
      </c>
      <c r="D930" s="1011" t="s">
        <v>1837</v>
      </c>
    </row>
    <row r="931" spans="1:4" s="994" customFormat="1" ht="11.25" customHeight="1" x14ac:dyDescent="0.2">
      <c r="A931" s="1202"/>
      <c r="B931" s="1012">
        <v>377.70000000000005</v>
      </c>
      <c r="C931" s="1012">
        <v>377.70000000000005</v>
      </c>
      <c r="D931" s="1013" t="s">
        <v>11</v>
      </c>
    </row>
    <row r="932" spans="1:4" s="994" customFormat="1" ht="11.25" customHeight="1" x14ac:dyDescent="0.2">
      <c r="A932" s="1201" t="s">
        <v>4221</v>
      </c>
      <c r="B932" s="1010">
        <v>106.65</v>
      </c>
      <c r="C932" s="1010">
        <v>106.65</v>
      </c>
      <c r="D932" s="1011" t="s">
        <v>1837</v>
      </c>
    </row>
    <row r="933" spans="1:4" s="994" customFormat="1" ht="11.25" customHeight="1" x14ac:dyDescent="0.2">
      <c r="A933" s="1201"/>
      <c r="B933" s="1010">
        <v>106.65</v>
      </c>
      <c r="C933" s="1010">
        <v>106.65</v>
      </c>
      <c r="D933" s="1011" t="s">
        <v>11</v>
      </c>
    </row>
    <row r="934" spans="1:4" s="994" customFormat="1" ht="11.25" customHeight="1" x14ac:dyDescent="0.2">
      <c r="A934" s="1200" t="s">
        <v>4222</v>
      </c>
      <c r="B934" s="1008">
        <v>398.9</v>
      </c>
      <c r="C934" s="1008">
        <v>398.9</v>
      </c>
      <c r="D934" s="1009" t="s">
        <v>1881</v>
      </c>
    </row>
    <row r="935" spans="1:4" s="994" customFormat="1" ht="11.25" customHeight="1" x14ac:dyDescent="0.2">
      <c r="A935" s="1202"/>
      <c r="B935" s="1012">
        <v>398.9</v>
      </c>
      <c r="C935" s="1012">
        <v>398.9</v>
      </c>
      <c r="D935" s="1013" t="s">
        <v>11</v>
      </c>
    </row>
    <row r="936" spans="1:4" s="994" customFormat="1" ht="11.25" customHeight="1" x14ac:dyDescent="0.2">
      <c r="A936" s="1201" t="s">
        <v>4223</v>
      </c>
      <c r="B936" s="1010">
        <v>349.8</v>
      </c>
      <c r="C936" s="1010">
        <v>349.8</v>
      </c>
      <c r="D936" s="1011" t="s">
        <v>1881</v>
      </c>
    </row>
    <row r="937" spans="1:4" s="994" customFormat="1" ht="11.25" customHeight="1" x14ac:dyDescent="0.2">
      <c r="A937" s="1201"/>
      <c r="B937" s="1010">
        <v>349.8</v>
      </c>
      <c r="C937" s="1010">
        <v>349.8</v>
      </c>
      <c r="D937" s="1011" t="s">
        <v>11</v>
      </c>
    </row>
    <row r="938" spans="1:4" s="994" customFormat="1" ht="11.25" customHeight="1" x14ac:dyDescent="0.2">
      <c r="A938" s="1200" t="s">
        <v>4224</v>
      </c>
      <c r="B938" s="1008">
        <v>114.94</v>
      </c>
      <c r="C938" s="1008">
        <v>114.94</v>
      </c>
      <c r="D938" s="1009" t="s">
        <v>1878</v>
      </c>
    </row>
    <row r="939" spans="1:4" s="994" customFormat="1" ht="11.25" customHeight="1" x14ac:dyDescent="0.2">
      <c r="A939" s="1202"/>
      <c r="B939" s="1012">
        <v>114.94</v>
      </c>
      <c r="C939" s="1012">
        <v>114.94</v>
      </c>
      <c r="D939" s="1013" t="s">
        <v>11</v>
      </c>
    </row>
    <row r="940" spans="1:4" s="994" customFormat="1" ht="11.25" customHeight="1" x14ac:dyDescent="0.2">
      <c r="A940" s="1201" t="s">
        <v>656</v>
      </c>
      <c r="B940" s="1010">
        <v>200</v>
      </c>
      <c r="C940" s="1010">
        <v>200</v>
      </c>
      <c r="D940" s="1011" t="s">
        <v>644</v>
      </c>
    </row>
    <row r="941" spans="1:4" s="994" customFormat="1" ht="11.25" customHeight="1" x14ac:dyDescent="0.2">
      <c r="A941" s="1201"/>
      <c r="B941" s="1010">
        <v>200</v>
      </c>
      <c r="C941" s="1010">
        <v>200</v>
      </c>
      <c r="D941" s="1011" t="s">
        <v>11</v>
      </c>
    </row>
    <row r="942" spans="1:4" s="994" customFormat="1" ht="11.25" customHeight="1" x14ac:dyDescent="0.2">
      <c r="A942" s="1200" t="s">
        <v>4225</v>
      </c>
      <c r="B942" s="1008">
        <v>55.68</v>
      </c>
      <c r="C942" s="1008">
        <v>55.675999999999995</v>
      </c>
      <c r="D942" s="1009" t="s">
        <v>1878</v>
      </c>
    </row>
    <row r="943" spans="1:4" s="994" customFormat="1" ht="11.25" customHeight="1" x14ac:dyDescent="0.2">
      <c r="A943" s="1202"/>
      <c r="B943" s="1012">
        <v>55.68</v>
      </c>
      <c r="C943" s="1012">
        <v>55.675999999999995</v>
      </c>
      <c r="D943" s="1013" t="s">
        <v>11</v>
      </c>
    </row>
    <row r="944" spans="1:4" s="994" customFormat="1" ht="11.25" customHeight="1" x14ac:dyDescent="0.2">
      <c r="A944" s="1201" t="s">
        <v>4226</v>
      </c>
      <c r="B944" s="1010">
        <v>31</v>
      </c>
      <c r="C944" s="1010">
        <v>0</v>
      </c>
      <c r="D944" s="1011" t="s">
        <v>2329</v>
      </c>
    </row>
    <row r="945" spans="1:4" s="994" customFormat="1" ht="11.25" customHeight="1" x14ac:dyDescent="0.2">
      <c r="A945" s="1201"/>
      <c r="B945" s="1010">
        <v>31</v>
      </c>
      <c r="C945" s="1010">
        <v>0</v>
      </c>
      <c r="D945" s="1011" t="s">
        <v>11</v>
      </c>
    </row>
    <row r="946" spans="1:4" s="994" customFormat="1" ht="21" x14ac:dyDescent="0.2">
      <c r="A946" s="1200" t="s">
        <v>4227</v>
      </c>
      <c r="B946" s="1008">
        <v>23.26</v>
      </c>
      <c r="C946" s="1008">
        <v>23.26</v>
      </c>
      <c r="D946" s="1009" t="s">
        <v>1912</v>
      </c>
    </row>
    <row r="947" spans="1:4" s="994" customFormat="1" ht="11.25" customHeight="1" x14ac:dyDescent="0.2">
      <c r="A947" s="1202"/>
      <c r="B947" s="1012">
        <v>23.26</v>
      </c>
      <c r="C947" s="1012">
        <v>23.26</v>
      </c>
      <c r="D947" s="1013" t="s">
        <v>11</v>
      </c>
    </row>
    <row r="948" spans="1:4" s="994" customFormat="1" ht="11.25" customHeight="1" x14ac:dyDescent="0.2">
      <c r="A948" s="1201" t="s">
        <v>4228</v>
      </c>
      <c r="B948" s="1010">
        <v>1749.22</v>
      </c>
      <c r="C948" s="1010">
        <v>1749.223</v>
      </c>
      <c r="D948" s="1011" t="s">
        <v>3964</v>
      </c>
    </row>
    <row r="949" spans="1:4" s="994" customFormat="1" ht="11.25" customHeight="1" x14ac:dyDescent="0.2">
      <c r="A949" s="1201"/>
      <c r="B949" s="1010">
        <v>1749.22</v>
      </c>
      <c r="C949" s="1010">
        <v>1749.223</v>
      </c>
      <c r="D949" s="1011" t="s">
        <v>11</v>
      </c>
    </row>
    <row r="950" spans="1:4" s="994" customFormat="1" ht="11.25" customHeight="1" x14ac:dyDescent="0.2">
      <c r="A950" s="1200" t="s">
        <v>4229</v>
      </c>
      <c r="B950" s="1008">
        <v>44.1</v>
      </c>
      <c r="C950" s="1008">
        <v>44.1</v>
      </c>
      <c r="D950" s="1009" t="s">
        <v>1837</v>
      </c>
    </row>
    <row r="951" spans="1:4" s="994" customFormat="1" ht="11.25" customHeight="1" x14ac:dyDescent="0.2">
      <c r="A951" s="1202"/>
      <c r="B951" s="1012">
        <v>44.1</v>
      </c>
      <c r="C951" s="1012">
        <v>44.1</v>
      </c>
      <c r="D951" s="1013" t="s">
        <v>11</v>
      </c>
    </row>
    <row r="952" spans="1:4" s="994" customFormat="1" ht="11.25" customHeight="1" x14ac:dyDescent="0.2">
      <c r="A952" s="1201" t="s">
        <v>4230</v>
      </c>
      <c r="B952" s="1010">
        <v>121.85</v>
      </c>
      <c r="C952" s="1010">
        <v>0</v>
      </c>
      <c r="D952" s="1011" t="s">
        <v>1833</v>
      </c>
    </row>
    <row r="953" spans="1:4" s="994" customFormat="1" ht="11.25" customHeight="1" x14ac:dyDescent="0.2">
      <c r="A953" s="1201"/>
      <c r="B953" s="1010">
        <v>121.85</v>
      </c>
      <c r="C953" s="1010">
        <v>0</v>
      </c>
      <c r="D953" s="1011" t="s">
        <v>11</v>
      </c>
    </row>
    <row r="954" spans="1:4" s="994" customFormat="1" ht="11.25" customHeight="1" x14ac:dyDescent="0.2">
      <c r="A954" s="1200" t="s">
        <v>848</v>
      </c>
      <c r="B954" s="1008">
        <v>284</v>
      </c>
      <c r="C954" s="1008">
        <v>284</v>
      </c>
      <c r="D954" s="1009" t="s">
        <v>1915</v>
      </c>
    </row>
    <row r="955" spans="1:4" s="994" customFormat="1" ht="11.25" customHeight="1" x14ac:dyDescent="0.2">
      <c r="A955" s="1201"/>
      <c r="B955" s="1010">
        <v>199.6</v>
      </c>
      <c r="C955" s="1010">
        <v>199.6</v>
      </c>
      <c r="D955" s="1011" t="s">
        <v>4231</v>
      </c>
    </row>
    <row r="956" spans="1:4" s="994" customFormat="1" ht="11.25" customHeight="1" x14ac:dyDescent="0.2">
      <c r="A956" s="1202"/>
      <c r="B956" s="1012">
        <v>483.6</v>
      </c>
      <c r="C956" s="1012">
        <v>483.6</v>
      </c>
      <c r="D956" s="1013" t="s">
        <v>11</v>
      </c>
    </row>
    <row r="957" spans="1:4" s="994" customFormat="1" ht="11.25" customHeight="1" x14ac:dyDescent="0.2">
      <c r="A957" s="1200" t="s">
        <v>4232</v>
      </c>
      <c r="B957" s="1008">
        <v>15237.619999999999</v>
      </c>
      <c r="C957" s="1008">
        <v>15237.621000000001</v>
      </c>
      <c r="D957" s="1009" t="s">
        <v>3964</v>
      </c>
    </row>
    <row r="958" spans="1:4" s="994" customFormat="1" ht="11.25" customHeight="1" x14ac:dyDescent="0.2">
      <c r="A958" s="1202"/>
      <c r="B958" s="1012">
        <v>15237.619999999999</v>
      </c>
      <c r="C958" s="1012">
        <v>15237.621000000001</v>
      </c>
      <c r="D958" s="1013" t="s">
        <v>11</v>
      </c>
    </row>
    <row r="959" spans="1:4" s="994" customFormat="1" ht="11.25" customHeight="1" x14ac:dyDescent="0.2">
      <c r="A959" s="1200" t="s">
        <v>827</v>
      </c>
      <c r="B959" s="1008">
        <v>200</v>
      </c>
      <c r="C959" s="1008">
        <v>200</v>
      </c>
      <c r="D959" s="1009" t="s">
        <v>825</v>
      </c>
    </row>
    <row r="960" spans="1:4" s="994" customFormat="1" ht="11.25" customHeight="1" x14ac:dyDescent="0.2">
      <c r="A960" s="1202"/>
      <c r="B960" s="1012">
        <v>200</v>
      </c>
      <c r="C960" s="1012">
        <v>200</v>
      </c>
      <c r="D960" s="1013" t="s">
        <v>11</v>
      </c>
    </row>
    <row r="961" spans="1:4" s="994" customFormat="1" ht="21" x14ac:dyDescent="0.2">
      <c r="A961" s="1201" t="s">
        <v>4233</v>
      </c>
      <c r="B961" s="1010">
        <v>150</v>
      </c>
      <c r="C961" s="1010">
        <v>150</v>
      </c>
      <c r="D961" s="1011" t="s">
        <v>2015</v>
      </c>
    </row>
    <row r="962" spans="1:4" s="994" customFormat="1" ht="11.25" customHeight="1" x14ac:dyDescent="0.2">
      <c r="A962" s="1201"/>
      <c r="B962" s="1010">
        <v>150</v>
      </c>
      <c r="C962" s="1010">
        <v>150</v>
      </c>
      <c r="D962" s="1011" t="s">
        <v>11</v>
      </c>
    </row>
    <row r="963" spans="1:4" s="994" customFormat="1" ht="11.25" customHeight="1" x14ac:dyDescent="0.2">
      <c r="A963" s="1200" t="s">
        <v>722</v>
      </c>
      <c r="B963" s="1008">
        <v>4955</v>
      </c>
      <c r="C963" s="1008">
        <v>4955</v>
      </c>
      <c r="D963" s="1009" t="s">
        <v>721</v>
      </c>
    </row>
    <row r="964" spans="1:4" s="994" customFormat="1" ht="11.25" customHeight="1" x14ac:dyDescent="0.2">
      <c r="A964" s="1202"/>
      <c r="B964" s="1012">
        <v>4955</v>
      </c>
      <c r="C964" s="1012">
        <v>4955</v>
      </c>
      <c r="D964" s="1013" t="s">
        <v>11</v>
      </c>
    </row>
    <row r="965" spans="1:4" s="994" customFormat="1" ht="11.25" customHeight="1" x14ac:dyDescent="0.2">
      <c r="A965" s="1201" t="s">
        <v>4234</v>
      </c>
      <c r="B965" s="1010">
        <v>61.9</v>
      </c>
      <c r="C965" s="1010">
        <v>61.9</v>
      </c>
      <c r="D965" s="1011" t="s">
        <v>1837</v>
      </c>
    </row>
    <row r="966" spans="1:4" s="994" customFormat="1" ht="11.25" customHeight="1" x14ac:dyDescent="0.2">
      <c r="A966" s="1201"/>
      <c r="B966" s="1010">
        <v>61.9</v>
      </c>
      <c r="C966" s="1010">
        <v>61.9</v>
      </c>
      <c r="D966" s="1011" t="s">
        <v>11</v>
      </c>
    </row>
    <row r="967" spans="1:4" s="994" customFormat="1" ht="11.25" customHeight="1" x14ac:dyDescent="0.2">
      <c r="A967" s="1200" t="s">
        <v>657</v>
      </c>
      <c r="B967" s="1008">
        <v>189</v>
      </c>
      <c r="C967" s="1008">
        <v>189</v>
      </c>
      <c r="D967" s="1009" t="s">
        <v>644</v>
      </c>
    </row>
    <row r="968" spans="1:4" s="994" customFormat="1" ht="11.25" customHeight="1" x14ac:dyDescent="0.2">
      <c r="A968" s="1202"/>
      <c r="B968" s="1012">
        <v>189</v>
      </c>
      <c r="C968" s="1012">
        <v>189</v>
      </c>
      <c r="D968" s="1013" t="s">
        <v>11</v>
      </c>
    </row>
    <row r="969" spans="1:4" s="994" customFormat="1" ht="11.25" customHeight="1" x14ac:dyDescent="0.2">
      <c r="A969" s="1201" t="s">
        <v>4235</v>
      </c>
      <c r="B969" s="1010">
        <v>163.78</v>
      </c>
      <c r="C969" s="1010">
        <v>163.77000000000001</v>
      </c>
      <c r="D969" s="1011" t="s">
        <v>1355</v>
      </c>
    </row>
    <row r="970" spans="1:4" s="994" customFormat="1" ht="11.25" customHeight="1" x14ac:dyDescent="0.2">
      <c r="A970" s="1201"/>
      <c r="B970" s="1010">
        <v>163.78</v>
      </c>
      <c r="C970" s="1010">
        <v>163.77000000000001</v>
      </c>
      <c r="D970" s="1011" t="s">
        <v>11</v>
      </c>
    </row>
    <row r="971" spans="1:4" s="994" customFormat="1" ht="11.25" customHeight="1" x14ac:dyDescent="0.2">
      <c r="A971" s="1200" t="s">
        <v>583</v>
      </c>
      <c r="B971" s="1008">
        <v>3500</v>
      </c>
      <c r="C971" s="1008">
        <v>3500</v>
      </c>
      <c r="D971" s="1009" t="s">
        <v>578</v>
      </c>
    </row>
    <row r="972" spans="1:4" s="994" customFormat="1" ht="11.25" customHeight="1" x14ac:dyDescent="0.2">
      <c r="A972" s="1202"/>
      <c r="B972" s="1012">
        <v>3500</v>
      </c>
      <c r="C972" s="1012">
        <v>3500</v>
      </c>
      <c r="D972" s="1013" t="s">
        <v>11</v>
      </c>
    </row>
    <row r="973" spans="1:4" s="994" customFormat="1" ht="11.25" customHeight="1" x14ac:dyDescent="0.2">
      <c r="A973" s="1201" t="s">
        <v>4236</v>
      </c>
      <c r="B973" s="1010">
        <v>10327.74</v>
      </c>
      <c r="C973" s="1010">
        <v>10309.727000000001</v>
      </c>
      <c r="D973" s="1011" t="s">
        <v>3964</v>
      </c>
    </row>
    <row r="974" spans="1:4" s="994" customFormat="1" ht="11.25" customHeight="1" x14ac:dyDescent="0.2">
      <c r="A974" s="1201"/>
      <c r="B974" s="1010">
        <v>10327.74</v>
      </c>
      <c r="C974" s="1010">
        <v>10309.727000000001</v>
      </c>
      <c r="D974" s="1011" t="s">
        <v>11</v>
      </c>
    </row>
    <row r="975" spans="1:4" s="994" customFormat="1" ht="11.25" customHeight="1" x14ac:dyDescent="0.2">
      <c r="A975" s="1200" t="s">
        <v>891</v>
      </c>
      <c r="B975" s="1008">
        <v>600</v>
      </c>
      <c r="C975" s="1008">
        <v>600</v>
      </c>
      <c r="D975" s="1009" t="s">
        <v>863</v>
      </c>
    </row>
    <row r="976" spans="1:4" s="994" customFormat="1" ht="11.25" customHeight="1" x14ac:dyDescent="0.2">
      <c r="A976" s="1202"/>
      <c r="B976" s="1012">
        <v>600</v>
      </c>
      <c r="C976" s="1012">
        <v>600</v>
      </c>
      <c r="D976" s="1013" t="s">
        <v>11</v>
      </c>
    </row>
    <row r="977" spans="1:4" s="994" customFormat="1" ht="11.25" customHeight="1" x14ac:dyDescent="0.2">
      <c r="A977" s="1201" t="s">
        <v>769</v>
      </c>
      <c r="B977" s="1010">
        <v>200</v>
      </c>
      <c r="C977" s="1010">
        <v>200</v>
      </c>
      <c r="D977" s="1011" t="s">
        <v>755</v>
      </c>
    </row>
    <row r="978" spans="1:4" s="994" customFormat="1" ht="11.25" customHeight="1" x14ac:dyDescent="0.2">
      <c r="A978" s="1201"/>
      <c r="B978" s="1010">
        <v>200</v>
      </c>
      <c r="C978" s="1010">
        <v>200</v>
      </c>
      <c r="D978" s="1011" t="s">
        <v>11</v>
      </c>
    </row>
    <row r="979" spans="1:4" s="994" customFormat="1" ht="11.25" customHeight="1" x14ac:dyDescent="0.2">
      <c r="A979" s="1200" t="s">
        <v>770</v>
      </c>
      <c r="B979" s="1008">
        <v>100</v>
      </c>
      <c r="C979" s="1008">
        <v>100</v>
      </c>
      <c r="D979" s="1009" t="s">
        <v>755</v>
      </c>
    </row>
    <row r="980" spans="1:4" s="994" customFormat="1" ht="11.25" customHeight="1" x14ac:dyDescent="0.2">
      <c r="A980" s="1202"/>
      <c r="B980" s="1012">
        <v>100</v>
      </c>
      <c r="C980" s="1012">
        <v>100</v>
      </c>
      <c r="D980" s="1013" t="s">
        <v>11</v>
      </c>
    </row>
    <row r="981" spans="1:4" s="994" customFormat="1" ht="21" x14ac:dyDescent="0.2">
      <c r="A981" s="1201" t="s">
        <v>4237</v>
      </c>
      <c r="B981" s="1010">
        <v>300</v>
      </c>
      <c r="C981" s="1010">
        <v>300</v>
      </c>
      <c r="D981" s="1011" t="s">
        <v>2015</v>
      </c>
    </row>
    <row r="982" spans="1:4" s="994" customFormat="1" ht="11.25" customHeight="1" x14ac:dyDescent="0.2">
      <c r="A982" s="1201"/>
      <c r="B982" s="1010">
        <v>300</v>
      </c>
      <c r="C982" s="1010">
        <v>300</v>
      </c>
      <c r="D982" s="1011" t="s">
        <v>11</v>
      </c>
    </row>
    <row r="983" spans="1:4" s="994" customFormat="1" ht="21" x14ac:dyDescent="0.2">
      <c r="A983" s="1200" t="s">
        <v>4238</v>
      </c>
      <c r="B983" s="1008">
        <v>111.48</v>
      </c>
      <c r="C983" s="1008">
        <v>111.47450000000001</v>
      </c>
      <c r="D983" s="1009" t="s">
        <v>2015</v>
      </c>
    </row>
    <row r="984" spans="1:4" s="994" customFormat="1" ht="11.25" customHeight="1" x14ac:dyDescent="0.2">
      <c r="A984" s="1202"/>
      <c r="B984" s="1012">
        <v>111.48</v>
      </c>
      <c r="C984" s="1012">
        <v>111.47450000000001</v>
      </c>
      <c r="D984" s="1013" t="s">
        <v>11</v>
      </c>
    </row>
    <row r="985" spans="1:4" s="994" customFormat="1" ht="11.25" customHeight="1" x14ac:dyDescent="0.2">
      <c r="A985" s="1201" t="s">
        <v>4239</v>
      </c>
      <c r="B985" s="1010">
        <v>255</v>
      </c>
      <c r="C985" s="1010">
        <v>127.5</v>
      </c>
      <c r="D985" s="1011" t="s">
        <v>1881</v>
      </c>
    </row>
    <row r="986" spans="1:4" s="994" customFormat="1" ht="11.25" customHeight="1" x14ac:dyDescent="0.2">
      <c r="A986" s="1201"/>
      <c r="B986" s="1010">
        <v>255</v>
      </c>
      <c r="C986" s="1010">
        <v>127.5</v>
      </c>
      <c r="D986" s="1011" t="s">
        <v>11</v>
      </c>
    </row>
    <row r="987" spans="1:4" s="994" customFormat="1" ht="21" x14ac:dyDescent="0.2">
      <c r="A987" s="1200" t="s">
        <v>4240</v>
      </c>
      <c r="B987" s="1008">
        <v>130</v>
      </c>
      <c r="C987" s="1008">
        <v>55.8</v>
      </c>
      <c r="D987" s="1009" t="s">
        <v>2015</v>
      </c>
    </row>
    <row r="988" spans="1:4" s="994" customFormat="1" ht="11.25" customHeight="1" x14ac:dyDescent="0.2">
      <c r="A988" s="1202"/>
      <c r="B988" s="1012">
        <v>130</v>
      </c>
      <c r="C988" s="1012">
        <v>55.8</v>
      </c>
      <c r="D988" s="1013" t="s">
        <v>11</v>
      </c>
    </row>
    <row r="989" spans="1:4" s="994" customFormat="1" ht="11.25" customHeight="1" x14ac:dyDescent="0.2">
      <c r="A989" s="1201" t="s">
        <v>4241</v>
      </c>
      <c r="B989" s="1010">
        <v>9422</v>
      </c>
      <c r="C989" s="1010">
        <v>9422</v>
      </c>
      <c r="D989" s="1011" t="s">
        <v>1915</v>
      </c>
    </row>
    <row r="990" spans="1:4" s="994" customFormat="1" ht="11.25" customHeight="1" x14ac:dyDescent="0.2">
      <c r="A990" s="1201"/>
      <c r="B990" s="1010">
        <v>50.2</v>
      </c>
      <c r="C990" s="1010">
        <v>50.2</v>
      </c>
      <c r="D990" s="1011" t="s">
        <v>1911</v>
      </c>
    </row>
    <row r="991" spans="1:4" s="994" customFormat="1" ht="21" x14ac:dyDescent="0.2">
      <c r="A991" s="1201"/>
      <c r="B991" s="1010">
        <v>38</v>
      </c>
      <c r="C991" s="1010">
        <v>38</v>
      </c>
      <c r="D991" s="1011" t="s">
        <v>1910</v>
      </c>
    </row>
    <row r="992" spans="1:4" s="994" customFormat="1" ht="11.25" customHeight="1" x14ac:dyDescent="0.2">
      <c r="A992" s="1201"/>
      <c r="B992" s="1010">
        <v>9510.2000000000007</v>
      </c>
      <c r="C992" s="1010">
        <v>9510.2000000000007</v>
      </c>
      <c r="D992" s="1011" t="s">
        <v>11</v>
      </c>
    </row>
    <row r="993" spans="1:4" s="994" customFormat="1" ht="11.25" customHeight="1" x14ac:dyDescent="0.2">
      <c r="A993" s="1200" t="s">
        <v>4242</v>
      </c>
      <c r="B993" s="1008">
        <v>141.1</v>
      </c>
      <c r="C993" s="1008">
        <v>0</v>
      </c>
      <c r="D993" s="1009" t="s">
        <v>2329</v>
      </c>
    </row>
    <row r="994" spans="1:4" s="994" customFormat="1" ht="11.25" customHeight="1" x14ac:dyDescent="0.2">
      <c r="A994" s="1202"/>
      <c r="B994" s="1012">
        <v>141.1</v>
      </c>
      <c r="C994" s="1012">
        <v>0</v>
      </c>
      <c r="D994" s="1013" t="s">
        <v>11</v>
      </c>
    </row>
    <row r="995" spans="1:4" s="994" customFormat="1" ht="11.25" customHeight="1" x14ac:dyDescent="0.2">
      <c r="A995" s="1201" t="s">
        <v>658</v>
      </c>
      <c r="B995" s="1010">
        <v>190</v>
      </c>
      <c r="C995" s="1010">
        <v>190</v>
      </c>
      <c r="D995" s="1011" t="s">
        <v>644</v>
      </c>
    </row>
    <row r="996" spans="1:4" s="994" customFormat="1" ht="11.25" customHeight="1" x14ac:dyDescent="0.2">
      <c r="A996" s="1201"/>
      <c r="B996" s="1010">
        <v>190</v>
      </c>
      <c r="C996" s="1010">
        <v>190</v>
      </c>
      <c r="D996" s="1011" t="s">
        <v>11</v>
      </c>
    </row>
    <row r="997" spans="1:4" s="994" customFormat="1" ht="11.25" customHeight="1" x14ac:dyDescent="0.2">
      <c r="A997" s="1200" t="s">
        <v>4243</v>
      </c>
      <c r="B997" s="1008">
        <v>112.5</v>
      </c>
      <c r="C997" s="1008">
        <v>112.5</v>
      </c>
      <c r="D997" s="1009" t="s">
        <v>1833</v>
      </c>
    </row>
    <row r="998" spans="1:4" s="994" customFormat="1" ht="11.25" customHeight="1" x14ac:dyDescent="0.2">
      <c r="A998" s="1202"/>
      <c r="B998" s="1012">
        <v>112.5</v>
      </c>
      <c r="C998" s="1012">
        <v>112.5</v>
      </c>
      <c r="D998" s="1013" t="s">
        <v>11</v>
      </c>
    </row>
    <row r="999" spans="1:4" s="994" customFormat="1" ht="11.25" customHeight="1" x14ac:dyDescent="0.2">
      <c r="A999" s="1200" t="s">
        <v>4244</v>
      </c>
      <c r="B999" s="1008">
        <v>648.95000000000005</v>
      </c>
      <c r="C999" s="1008">
        <v>648.95000000000005</v>
      </c>
      <c r="D999" s="1009" t="s">
        <v>1881</v>
      </c>
    </row>
    <row r="1000" spans="1:4" s="994" customFormat="1" ht="11.25" customHeight="1" x14ac:dyDescent="0.2">
      <c r="A1000" s="1202"/>
      <c r="B1000" s="1012">
        <v>648.95000000000005</v>
      </c>
      <c r="C1000" s="1012">
        <v>648.95000000000005</v>
      </c>
      <c r="D1000" s="1013" t="s">
        <v>11</v>
      </c>
    </row>
    <row r="1001" spans="1:4" s="994" customFormat="1" ht="21" x14ac:dyDescent="0.2">
      <c r="A1001" s="1200" t="s">
        <v>4245</v>
      </c>
      <c r="B1001" s="1008">
        <v>150</v>
      </c>
      <c r="C1001" s="1008">
        <v>150</v>
      </c>
      <c r="D1001" s="1009" t="s">
        <v>2015</v>
      </c>
    </row>
    <row r="1002" spans="1:4" s="994" customFormat="1" ht="11.25" customHeight="1" x14ac:dyDescent="0.2">
      <c r="A1002" s="1202"/>
      <c r="B1002" s="1012">
        <v>150</v>
      </c>
      <c r="C1002" s="1012">
        <v>150</v>
      </c>
      <c r="D1002" s="1013" t="s">
        <v>11</v>
      </c>
    </row>
    <row r="1003" spans="1:4" s="994" customFormat="1" ht="11.25" customHeight="1" x14ac:dyDescent="0.2">
      <c r="A1003" s="1201" t="s">
        <v>4246</v>
      </c>
      <c r="B1003" s="1010">
        <v>115.9</v>
      </c>
      <c r="C1003" s="1010">
        <v>115.9</v>
      </c>
      <c r="D1003" s="1011" t="s">
        <v>2016</v>
      </c>
    </row>
    <row r="1004" spans="1:4" s="994" customFormat="1" ht="11.25" customHeight="1" x14ac:dyDescent="0.2">
      <c r="A1004" s="1201"/>
      <c r="B1004" s="1010">
        <v>115.9</v>
      </c>
      <c r="C1004" s="1010">
        <v>115.9</v>
      </c>
      <c r="D1004" s="1011" t="s">
        <v>11</v>
      </c>
    </row>
    <row r="1005" spans="1:4" s="994" customFormat="1" ht="21" x14ac:dyDescent="0.2">
      <c r="A1005" s="1200" t="s">
        <v>4247</v>
      </c>
      <c r="B1005" s="1008">
        <v>45</v>
      </c>
      <c r="C1005" s="1008">
        <v>45</v>
      </c>
      <c r="D1005" s="1009" t="s">
        <v>2015</v>
      </c>
    </row>
    <row r="1006" spans="1:4" s="994" customFormat="1" ht="11.25" customHeight="1" x14ac:dyDescent="0.2">
      <c r="A1006" s="1202"/>
      <c r="B1006" s="1012">
        <v>45</v>
      </c>
      <c r="C1006" s="1012">
        <v>45</v>
      </c>
      <c r="D1006" s="1013" t="s">
        <v>11</v>
      </c>
    </row>
    <row r="1007" spans="1:4" s="994" customFormat="1" ht="11.25" customHeight="1" x14ac:dyDescent="0.2">
      <c r="A1007" s="1201" t="s">
        <v>961</v>
      </c>
      <c r="B1007" s="1010">
        <v>32</v>
      </c>
      <c r="C1007" s="1010">
        <v>32</v>
      </c>
      <c r="D1007" s="1011" t="s">
        <v>2016</v>
      </c>
    </row>
    <row r="1008" spans="1:4" s="994" customFormat="1" ht="11.25" customHeight="1" x14ac:dyDescent="0.2">
      <c r="A1008" s="1201"/>
      <c r="B1008" s="1010">
        <v>170</v>
      </c>
      <c r="C1008" s="1010">
        <v>170</v>
      </c>
      <c r="D1008" s="1011" t="s">
        <v>957</v>
      </c>
    </row>
    <row r="1009" spans="1:4" s="994" customFormat="1" ht="11.25" customHeight="1" x14ac:dyDescent="0.2">
      <c r="A1009" s="1201"/>
      <c r="B1009" s="1010">
        <v>202</v>
      </c>
      <c r="C1009" s="1010">
        <v>202</v>
      </c>
      <c r="D1009" s="1011" t="s">
        <v>11</v>
      </c>
    </row>
    <row r="1010" spans="1:4" s="994" customFormat="1" ht="11.25" customHeight="1" x14ac:dyDescent="0.2">
      <c r="A1010" s="1200" t="s">
        <v>4248</v>
      </c>
      <c r="B1010" s="1008">
        <v>67</v>
      </c>
      <c r="C1010" s="1008">
        <v>67</v>
      </c>
      <c r="D1010" s="1009" t="s">
        <v>2016</v>
      </c>
    </row>
    <row r="1011" spans="1:4" s="994" customFormat="1" ht="11.25" customHeight="1" x14ac:dyDescent="0.2">
      <c r="A1011" s="1202"/>
      <c r="B1011" s="1012">
        <v>67</v>
      </c>
      <c r="C1011" s="1012">
        <v>67</v>
      </c>
      <c r="D1011" s="1013" t="s">
        <v>11</v>
      </c>
    </row>
    <row r="1012" spans="1:4" s="994" customFormat="1" ht="11.25" customHeight="1" x14ac:dyDescent="0.2">
      <c r="A1012" s="1201" t="s">
        <v>4249</v>
      </c>
      <c r="B1012" s="1010">
        <v>106.1</v>
      </c>
      <c r="C1012" s="1010">
        <v>106.1</v>
      </c>
      <c r="D1012" s="1011" t="s">
        <v>2016</v>
      </c>
    </row>
    <row r="1013" spans="1:4" s="994" customFormat="1" ht="11.25" customHeight="1" x14ac:dyDescent="0.2">
      <c r="A1013" s="1201"/>
      <c r="B1013" s="1010">
        <v>106.1</v>
      </c>
      <c r="C1013" s="1010">
        <v>106.1</v>
      </c>
      <c r="D1013" s="1011" t="s">
        <v>11</v>
      </c>
    </row>
    <row r="1014" spans="1:4" s="994" customFormat="1" ht="11.25" customHeight="1" x14ac:dyDescent="0.2">
      <c r="A1014" s="1200" t="s">
        <v>962</v>
      </c>
      <c r="B1014" s="1008">
        <v>50</v>
      </c>
      <c r="C1014" s="1008">
        <v>50</v>
      </c>
      <c r="D1014" s="1009" t="s">
        <v>957</v>
      </c>
    </row>
    <row r="1015" spans="1:4" s="994" customFormat="1" ht="11.25" customHeight="1" x14ac:dyDescent="0.2">
      <c r="A1015" s="1202"/>
      <c r="B1015" s="1012">
        <v>50</v>
      </c>
      <c r="C1015" s="1012">
        <v>50</v>
      </c>
      <c r="D1015" s="1013" t="s">
        <v>11</v>
      </c>
    </row>
    <row r="1016" spans="1:4" s="994" customFormat="1" ht="11.25" customHeight="1" x14ac:dyDescent="0.2">
      <c r="A1016" s="1201" t="s">
        <v>4250</v>
      </c>
      <c r="B1016" s="1010">
        <v>65</v>
      </c>
      <c r="C1016" s="1010">
        <v>65</v>
      </c>
      <c r="D1016" s="1011" t="s">
        <v>2016</v>
      </c>
    </row>
    <row r="1017" spans="1:4" s="994" customFormat="1" ht="11.25" customHeight="1" x14ac:dyDescent="0.2">
      <c r="A1017" s="1201"/>
      <c r="B1017" s="1010">
        <v>65</v>
      </c>
      <c r="C1017" s="1010">
        <v>65</v>
      </c>
      <c r="D1017" s="1011" t="s">
        <v>11</v>
      </c>
    </row>
    <row r="1018" spans="1:4" s="994" customFormat="1" ht="11.25" customHeight="1" x14ac:dyDescent="0.2">
      <c r="A1018" s="1200" t="s">
        <v>4251</v>
      </c>
      <c r="B1018" s="1008">
        <v>62</v>
      </c>
      <c r="C1018" s="1008">
        <v>62</v>
      </c>
      <c r="D1018" s="1009" t="s">
        <v>2016</v>
      </c>
    </row>
    <row r="1019" spans="1:4" s="994" customFormat="1" ht="11.25" customHeight="1" x14ac:dyDescent="0.2">
      <c r="A1019" s="1202"/>
      <c r="B1019" s="1012">
        <v>62</v>
      </c>
      <c r="C1019" s="1012">
        <v>62</v>
      </c>
      <c r="D1019" s="1013" t="s">
        <v>11</v>
      </c>
    </row>
    <row r="1020" spans="1:4" s="994" customFormat="1" ht="11.25" customHeight="1" x14ac:dyDescent="0.2">
      <c r="A1020" s="1201" t="s">
        <v>4252</v>
      </c>
      <c r="B1020" s="1010">
        <v>49.6</v>
      </c>
      <c r="C1020" s="1010">
        <v>49.599999999999994</v>
      </c>
      <c r="D1020" s="1011" t="s">
        <v>2016</v>
      </c>
    </row>
    <row r="1021" spans="1:4" s="994" customFormat="1" ht="11.25" customHeight="1" x14ac:dyDescent="0.2">
      <c r="A1021" s="1201"/>
      <c r="B1021" s="1010">
        <v>49.6</v>
      </c>
      <c r="C1021" s="1010">
        <v>49.599999999999994</v>
      </c>
      <c r="D1021" s="1011" t="s">
        <v>11</v>
      </c>
    </row>
    <row r="1022" spans="1:4" s="994" customFormat="1" ht="11.25" customHeight="1" x14ac:dyDescent="0.2">
      <c r="A1022" s="1200" t="s">
        <v>4253</v>
      </c>
      <c r="B1022" s="1008">
        <v>21.34</v>
      </c>
      <c r="C1022" s="1008">
        <v>21.332000000000001</v>
      </c>
      <c r="D1022" s="1009" t="s">
        <v>2016</v>
      </c>
    </row>
    <row r="1023" spans="1:4" s="994" customFormat="1" ht="11.25" customHeight="1" x14ac:dyDescent="0.2">
      <c r="A1023" s="1202"/>
      <c r="B1023" s="1012">
        <v>21.34</v>
      </c>
      <c r="C1023" s="1012">
        <v>21.332000000000001</v>
      </c>
      <c r="D1023" s="1013" t="s">
        <v>11</v>
      </c>
    </row>
    <row r="1024" spans="1:4" s="994" customFormat="1" ht="11.25" customHeight="1" x14ac:dyDescent="0.2">
      <c r="A1024" s="1201" t="s">
        <v>4254</v>
      </c>
      <c r="B1024" s="1010">
        <v>116</v>
      </c>
      <c r="C1024" s="1010">
        <v>116</v>
      </c>
      <c r="D1024" s="1011" t="s">
        <v>2016</v>
      </c>
    </row>
    <row r="1025" spans="1:4" s="994" customFormat="1" ht="11.25" customHeight="1" x14ac:dyDescent="0.2">
      <c r="A1025" s="1201"/>
      <c r="B1025" s="1010">
        <v>116</v>
      </c>
      <c r="C1025" s="1010">
        <v>116</v>
      </c>
      <c r="D1025" s="1011" t="s">
        <v>11</v>
      </c>
    </row>
    <row r="1026" spans="1:4" s="994" customFormat="1" ht="11.25" customHeight="1" x14ac:dyDescent="0.2">
      <c r="A1026" s="1200" t="s">
        <v>963</v>
      </c>
      <c r="B1026" s="1008">
        <v>50</v>
      </c>
      <c r="C1026" s="1008">
        <v>50</v>
      </c>
      <c r="D1026" s="1009" t="s">
        <v>2016</v>
      </c>
    </row>
    <row r="1027" spans="1:4" s="994" customFormat="1" ht="11.25" customHeight="1" x14ac:dyDescent="0.2">
      <c r="A1027" s="1201"/>
      <c r="B1027" s="1010">
        <v>65</v>
      </c>
      <c r="C1027" s="1010">
        <v>65</v>
      </c>
      <c r="D1027" s="1011" t="s">
        <v>957</v>
      </c>
    </row>
    <row r="1028" spans="1:4" s="994" customFormat="1" ht="11.25" customHeight="1" x14ac:dyDescent="0.2">
      <c r="A1028" s="1202"/>
      <c r="B1028" s="1012">
        <v>115</v>
      </c>
      <c r="C1028" s="1012">
        <v>115</v>
      </c>
      <c r="D1028" s="1013" t="s">
        <v>11</v>
      </c>
    </row>
    <row r="1029" spans="1:4" s="994" customFormat="1" ht="11.25" customHeight="1" x14ac:dyDescent="0.2">
      <c r="A1029" s="1201" t="s">
        <v>4255</v>
      </c>
      <c r="B1029" s="1010">
        <v>100.19999999999999</v>
      </c>
      <c r="C1029" s="1010">
        <v>100.2</v>
      </c>
      <c r="D1029" s="1011" t="s">
        <v>2016</v>
      </c>
    </row>
    <row r="1030" spans="1:4" s="994" customFormat="1" ht="11.25" customHeight="1" x14ac:dyDescent="0.2">
      <c r="A1030" s="1201"/>
      <c r="B1030" s="1010">
        <v>100.19999999999999</v>
      </c>
      <c r="C1030" s="1010">
        <v>100.2</v>
      </c>
      <c r="D1030" s="1011" t="s">
        <v>11</v>
      </c>
    </row>
    <row r="1031" spans="1:4" s="994" customFormat="1" ht="11.25" customHeight="1" x14ac:dyDescent="0.2">
      <c r="A1031" s="1200" t="s">
        <v>4256</v>
      </c>
      <c r="B1031" s="1008">
        <v>78</v>
      </c>
      <c r="C1031" s="1008">
        <v>78</v>
      </c>
      <c r="D1031" s="1009" t="s">
        <v>2016</v>
      </c>
    </row>
    <row r="1032" spans="1:4" s="994" customFormat="1" ht="11.25" customHeight="1" x14ac:dyDescent="0.2">
      <c r="A1032" s="1202"/>
      <c r="B1032" s="1012">
        <v>78</v>
      </c>
      <c r="C1032" s="1012">
        <v>78</v>
      </c>
      <c r="D1032" s="1013" t="s">
        <v>11</v>
      </c>
    </row>
    <row r="1033" spans="1:4" s="994" customFormat="1" ht="11.25" customHeight="1" x14ac:dyDescent="0.2">
      <c r="A1033" s="1201" t="s">
        <v>4257</v>
      </c>
      <c r="B1033" s="1010">
        <v>30</v>
      </c>
      <c r="C1033" s="1010">
        <v>30</v>
      </c>
      <c r="D1033" s="1011" t="s">
        <v>2016</v>
      </c>
    </row>
    <row r="1034" spans="1:4" s="994" customFormat="1" ht="11.25" customHeight="1" x14ac:dyDescent="0.2">
      <c r="A1034" s="1201"/>
      <c r="B1034" s="1010">
        <v>30</v>
      </c>
      <c r="C1034" s="1010">
        <v>30</v>
      </c>
      <c r="D1034" s="1011" t="s">
        <v>11</v>
      </c>
    </row>
    <row r="1035" spans="1:4" s="994" customFormat="1" ht="11.25" customHeight="1" x14ac:dyDescent="0.2">
      <c r="A1035" s="1200" t="s">
        <v>4258</v>
      </c>
      <c r="B1035" s="1008">
        <v>20</v>
      </c>
      <c r="C1035" s="1008">
        <v>17.245999999999999</v>
      </c>
      <c r="D1035" s="1009" t="s">
        <v>2016</v>
      </c>
    </row>
    <row r="1036" spans="1:4" s="994" customFormat="1" ht="11.25" customHeight="1" x14ac:dyDescent="0.2">
      <c r="A1036" s="1202"/>
      <c r="B1036" s="1012">
        <v>20</v>
      </c>
      <c r="C1036" s="1012">
        <v>17.245999999999999</v>
      </c>
      <c r="D1036" s="1013" t="s">
        <v>11</v>
      </c>
    </row>
    <row r="1037" spans="1:4" s="994" customFormat="1" ht="11.25" customHeight="1" x14ac:dyDescent="0.2">
      <c r="A1037" s="1201" t="s">
        <v>892</v>
      </c>
      <c r="B1037" s="1010">
        <v>100</v>
      </c>
      <c r="C1037" s="1010">
        <v>100</v>
      </c>
      <c r="D1037" s="1011" t="s">
        <v>2017</v>
      </c>
    </row>
    <row r="1038" spans="1:4" s="994" customFormat="1" ht="11.25" customHeight="1" x14ac:dyDescent="0.2">
      <c r="A1038" s="1201"/>
      <c r="B1038" s="1010">
        <v>50</v>
      </c>
      <c r="C1038" s="1010">
        <v>50</v>
      </c>
      <c r="D1038" s="1011" t="s">
        <v>863</v>
      </c>
    </row>
    <row r="1039" spans="1:4" s="994" customFormat="1" ht="11.25" customHeight="1" x14ac:dyDescent="0.2">
      <c r="A1039" s="1201"/>
      <c r="B1039" s="1010">
        <v>150</v>
      </c>
      <c r="C1039" s="1010">
        <v>150</v>
      </c>
      <c r="D1039" s="1011" t="s">
        <v>11</v>
      </c>
    </row>
    <row r="1040" spans="1:4" s="994" customFormat="1" ht="21" x14ac:dyDescent="0.2">
      <c r="A1040" s="1200" t="s">
        <v>4259</v>
      </c>
      <c r="B1040" s="1008">
        <v>35</v>
      </c>
      <c r="C1040" s="1008">
        <v>35</v>
      </c>
      <c r="D1040" s="1009" t="s">
        <v>2013</v>
      </c>
    </row>
    <row r="1041" spans="1:4" s="994" customFormat="1" ht="21" x14ac:dyDescent="0.2">
      <c r="A1041" s="1201"/>
      <c r="B1041" s="1010">
        <v>466</v>
      </c>
      <c r="C1041" s="1010">
        <v>466</v>
      </c>
      <c r="D1041" s="1011" t="s">
        <v>1913</v>
      </c>
    </row>
    <row r="1042" spans="1:4" s="994" customFormat="1" ht="11.25" customHeight="1" x14ac:dyDescent="0.2">
      <c r="A1042" s="1201"/>
      <c r="B1042" s="1010">
        <v>4753</v>
      </c>
      <c r="C1042" s="1010">
        <v>4753</v>
      </c>
      <c r="D1042" s="1011" t="s">
        <v>1915</v>
      </c>
    </row>
    <row r="1043" spans="1:4" s="994" customFormat="1" ht="11.25" customHeight="1" x14ac:dyDescent="0.2">
      <c r="A1043" s="1201"/>
      <c r="B1043" s="1010">
        <v>900</v>
      </c>
      <c r="C1043" s="1010">
        <v>900</v>
      </c>
      <c r="D1043" s="1011" t="s">
        <v>1911</v>
      </c>
    </row>
    <row r="1044" spans="1:4" s="994" customFormat="1" ht="21" x14ac:dyDescent="0.2">
      <c r="A1044" s="1201"/>
      <c r="B1044" s="1010">
        <v>400</v>
      </c>
      <c r="C1044" s="1010">
        <v>400</v>
      </c>
      <c r="D1044" s="1011" t="s">
        <v>1910</v>
      </c>
    </row>
    <row r="1045" spans="1:4" s="994" customFormat="1" ht="11.25" customHeight="1" x14ac:dyDescent="0.2">
      <c r="A1045" s="1201"/>
      <c r="B1045" s="1010">
        <v>1139</v>
      </c>
      <c r="C1045" s="1010">
        <v>1139</v>
      </c>
      <c r="D1045" s="1011" t="s">
        <v>1346</v>
      </c>
    </row>
    <row r="1046" spans="1:4" s="994" customFormat="1" ht="11.25" customHeight="1" x14ac:dyDescent="0.2">
      <c r="A1046" s="1202"/>
      <c r="B1046" s="1012">
        <v>7693</v>
      </c>
      <c r="C1046" s="1012">
        <v>7693</v>
      </c>
      <c r="D1046" s="1013" t="s">
        <v>11</v>
      </c>
    </row>
    <row r="1047" spans="1:4" s="994" customFormat="1" ht="11.25" customHeight="1" x14ac:dyDescent="0.2">
      <c r="A1047" s="1201" t="s">
        <v>704</v>
      </c>
      <c r="B1047" s="1010">
        <v>100</v>
      </c>
      <c r="C1047" s="1010">
        <v>100</v>
      </c>
      <c r="D1047" s="1011" t="s">
        <v>4260</v>
      </c>
    </row>
    <row r="1048" spans="1:4" s="994" customFormat="1" ht="11.25" customHeight="1" x14ac:dyDescent="0.2">
      <c r="A1048" s="1201"/>
      <c r="B1048" s="1010">
        <v>100</v>
      </c>
      <c r="C1048" s="1010">
        <v>100</v>
      </c>
      <c r="D1048" s="1011" t="s">
        <v>11</v>
      </c>
    </row>
    <row r="1049" spans="1:4" s="994" customFormat="1" ht="11.25" customHeight="1" x14ac:dyDescent="0.2">
      <c r="A1049" s="1200" t="s">
        <v>893</v>
      </c>
      <c r="B1049" s="1008">
        <v>55</v>
      </c>
      <c r="C1049" s="1008">
        <v>55</v>
      </c>
      <c r="D1049" s="1009" t="s">
        <v>863</v>
      </c>
    </row>
    <row r="1050" spans="1:4" s="994" customFormat="1" ht="11.25" customHeight="1" x14ac:dyDescent="0.2">
      <c r="A1050" s="1202"/>
      <c r="B1050" s="1012">
        <v>55</v>
      </c>
      <c r="C1050" s="1012">
        <v>55</v>
      </c>
      <c r="D1050" s="1013" t="s">
        <v>11</v>
      </c>
    </row>
    <row r="1051" spans="1:4" s="994" customFormat="1" ht="11.25" customHeight="1" x14ac:dyDescent="0.2">
      <c r="A1051" s="1201" t="s">
        <v>4261</v>
      </c>
      <c r="B1051" s="1010">
        <v>100</v>
      </c>
      <c r="C1051" s="1010">
        <v>100</v>
      </c>
      <c r="D1051" s="1011" t="s">
        <v>1726</v>
      </c>
    </row>
    <row r="1052" spans="1:4" s="994" customFormat="1" ht="11.25" customHeight="1" x14ac:dyDescent="0.2">
      <c r="A1052" s="1201"/>
      <c r="B1052" s="1010">
        <v>100</v>
      </c>
      <c r="C1052" s="1010">
        <v>100</v>
      </c>
      <c r="D1052" s="1011" t="s">
        <v>11</v>
      </c>
    </row>
    <row r="1053" spans="1:4" s="994" customFormat="1" ht="11.25" customHeight="1" x14ac:dyDescent="0.2">
      <c r="A1053" s="1200" t="s">
        <v>659</v>
      </c>
      <c r="B1053" s="1008">
        <v>40</v>
      </c>
      <c r="C1053" s="1008">
        <v>40</v>
      </c>
      <c r="D1053" s="1009" t="s">
        <v>644</v>
      </c>
    </row>
    <row r="1054" spans="1:4" s="994" customFormat="1" ht="11.25" customHeight="1" x14ac:dyDescent="0.2">
      <c r="A1054" s="1202"/>
      <c r="B1054" s="1012">
        <v>40</v>
      </c>
      <c r="C1054" s="1012">
        <v>40</v>
      </c>
      <c r="D1054" s="1013" t="s">
        <v>11</v>
      </c>
    </row>
    <row r="1055" spans="1:4" s="994" customFormat="1" ht="11.25" customHeight="1" x14ac:dyDescent="0.2">
      <c r="A1055" s="1201" t="s">
        <v>803</v>
      </c>
      <c r="B1055" s="1010">
        <v>700</v>
      </c>
      <c r="C1055" s="1010">
        <v>700</v>
      </c>
      <c r="D1055" s="1011" t="s">
        <v>802</v>
      </c>
    </row>
    <row r="1056" spans="1:4" s="994" customFormat="1" ht="11.25" customHeight="1" x14ac:dyDescent="0.2">
      <c r="A1056" s="1201"/>
      <c r="B1056" s="1010">
        <v>700</v>
      </c>
      <c r="C1056" s="1010">
        <v>700</v>
      </c>
      <c r="D1056" s="1011" t="s">
        <v>11</v>
      </c>
    </row>
    <row r="1057" spans="1:4" s="994" customFormat="1" ht="11.25" customHeight="1" x14ac:dyDescent="0.2">
      <c r="A1057" s="1200" t="s">
        <v>771</v>
      </c>
      <c r="B1057" s="1008">
        <v>420</v>
      </c>
      <c r="C1057" s="1008">
        <v>270</v>
      </c>
      <c r="D1057" s="1009" t="s">
        <v>755</v>
      </c>
    </row>
    <row r="1058" spans="1:4" s="994" customFormat="1" ht="11.25" customHeight="1" x14ac:dyDescent="0.2">
      <c r="A1058" s="1202"/>
      <c r="B1058" s="1012">
        <v>420</v>
      </c>
      <c r="C1058" s="1012">
        <v>270</v>
      </c>
      <c r="D1058" s="1013" t="s">
        <v>11</v>
      </c>
    </row>
    <row r="1059" spans="1:4" s="994" customFormat="1" ht="11.25" customHeight="1" x14ac:dyDescent="0.2">
      <c r="A1059" s="1201" t="s">
        <v>4262</v>
      </c>
      <c r="B1059" s="1010">
        <v>150</v>
      </c>
      <c r="C1059" s="1010">
        <v>150</v>
      </c>
      <c r="D1059" s="1011" t="s">
        <v>1881</v>
      </c>
    </row>
    <row r="1060" spans="1:4" s="994" customFormat="1" ht="11.25" customHeight="1" x14ac:dyDescent="0.2">
      <c r="A1060" s="1201"/>
      <c r="B1060" s="1010">
        <v>150</v>
      </c>
      <c r="C1060" s="1010">
        <v>150</v>
      </c>
      <c r="D1060" s="1011" t="s">
        <v>11</v>
      </c>
    </row>
    <row r="1061" spans="1:4" s="994" customFormat="1" ht="11.25" customHeight="1" x14ac:dyDescent="0.2">
      <c r="A1061" s="1200" t="s">
        <v>4263</v>
      </c>
      <c r="B1061" s="1008">
        <v>110</v>
      </c>
      <c r="C1061" s="1008">
        <v>110</v>
      </c>
      <c r="D1061" s="1009" t="s">
        <v>2016</v>
      </c>
    </row>
    <row r="1062" spans="1:4" s="994" customFormat="1" ht="11.25" customHeight="1" x14ac:dyDescent="0.2">
      <c r="A1062" s="1202"/>
      <c r="B1062" s="1012">
        <v>110</v>
      </c>
      <c r="C1062" s="1012">
        <v>110</v>
      </c>
      <c r="D1062" s="1013" t="s">
        <v>11</v>
      </c>
    </row>
    <row r="1063" spans="1:4" s="994" customFormat="1" ht="11.25" customHeight="1" x14ac:dyDescent="0.2">
      <c r="A1063" s="1200" t="s">
        <v>4264</v>
      </c>
      <c r="B1063" s="1008">
        <v>49.88</v>
      </c>
      <c r="C1063" s="1008">
        <v>49.88</v>
      </c>
      <c r="D1063" s="1009" t="s">
        <v>1837</v>
      </c>
    </row>
    <row r="1064" spans="1:4" s="994" customFormat="1" ht="11.25" customHeight="1" x14ac:dyDescent="0.2">
      <c r="A1064" s="1201"/>
      <c r="B1064" s="1010">
        <v>49.88</v>
      </c>
      <c r="C1064" s="1010">
        <v>49.88</v>
      </c>
      <c r="D1064" s="1011" t="s">
        <v>11</v>
      </c>
    </row>
    <row r="1065" spans="1:4" s="994" customFormat="1" ht="11.25" customHeight="1" x14ac:dyDescent="0.2">
      <c r="A1065" s="1200" t="s">
        <v>4265</v>
      </c>
      <c r="B1065" s="1008">
        <v>50</v>
      </c>
      <c r="C1065" s="1008">
        <v>50</v>
      </c>
      <c r="D1065" s="1009" t="s">
        <v>2016</v>
      </c>
    </row>
    <row r="1066" spans="1:4" s="994" customFormat="1" ht="11.25" customHeight="1" x14ac:dyDescent="0.2">
      <c r="A1066" s="1202"/>
      <c r="B1066" s="1012">
        <v>50</v>
      </c>
      <c r="C1066" s="1012">
        <v>50</v>
      </c>
      <c r="D1066" s="1013" t="s">
        <v>11</v>
      </c>
    </row>
    <row r="1067" spans="1:4" s="994" customFormat="1" ht="11.25" customHeight="1" x14ac:dyDescent="0.2">
      <c r="A1067" s="1201" t="s">
        <v>4266</v>
      </c>
      <c r="B1067" s="1010">
        <v>179.67000000000002</v>
      </c>
      <c r="C1067" s="1010">
        <v>179.64099999999996</v>
      </c>
      <c r="D1067" s="1011" t="s">
        <v>1355</v>
      </c>
    </row>
    <row r="1068" spans="1:4" s="994" customFormat="1" ht="11.25" customHeight="1" x14ac:dyDescent="0.2">
      <c r="A1068" s="1201"/>
      <c r="B1068" s="1010">
        <v>179.67000000000002</v>
      </c>
      <c r="C1068" s="1010">
        <v>179.64099999999996</v>
      </c>
      <c r="D1068" s="1011" t="s">
        <v>11</v>
      </c>
    </row>
    <row r="1069" spans="1:4" s="994" customFormat="1" ht="11.25" customHeight="1" x14ac:dyDescent="0.2">
      <c r="A1069" s="1200" t="s">
        <v>815</v>
      </c>
      <c r="B1069" s="1008">
        <v>300</v>
      </c>
      <c r="C1069" s="1008">
        <v>300</v>
      </c>
      <c r="D1069" s="1009" t="s">
        <v>807</v>
      </c>
    </row>
    <row r="1070" spans="1:4" s="994" customFormat="1" ht="11.25" customHeight="1" x14ac:dyDescent="0.2">
      <c r="A1070" s="1202"/>
      <c r="B1070" s="1012">
        <v>300</v>
      </c>
      <c r="C1070" s="1012">
        <v>300</v>
      </c>
      <c r="D1070" s="1013" t="s">
        <v>11</v>
      </c>
    </row>
    <row r="1071" spans="1:4" s="994" customFormat="1" ht="11.25" customHeight="1" x14ac:dyDescent="0.2">
      <c r="A1071" s="1201" t="s">
        <v>4267</v>
      </c>
      <c r="B1071" s="1010">
        <v>22.67</v>
      </c>
      <c r="C1071" s="1010">
        <v>22.666</v>
      </c>
      <c r="D1071" s="1011" t="s">
        <v>1878</v>
      </c>
    </row>
    <row r="1072" spans="1:4" s="994" customFormat="1" ht="11.25" customHeight="1" x14ac:dyDescent="0.2">
      <c r="A1072" s="1201"/>
      <c r="B1072" s="1010">
        <v>22.67</v>
      </c>
      <c r="C1072" s="1010">
        <v>22.666</v>
      </c>
      <c r="D1072" s="1011" t="s">
        <v>11</v>
      </c>
    </row>
    <row r="1073" spans="1:4" s="994" customFormat="1" ht="21" x14ac:dyDescent="0.2">
      <c r="A1073" s="1200" t="s">
        <v>4268</v>
      </c>
      <c r="B1073" s="1008">
        <v>30</v>
      </c>
      <c r="C1073" s="1008">
        <v>30</v>
      </c>
      <c r="D1073" s="1009" t="s">
        <v>2013</v>
      </c>
    </row>
    <row r="1074" spans="1:4" s="994" customFormat="1" ht="21" x14ac:dyDescent="0.2">
      <c r="A1074" s="1201"/>
      <c r="B1074" s="1010">
        <v>60</v>
      </c>
      <c r="C1074" s="1010">
        <v>60</v>
      </c>
      <c r="D1074" s="1011" t="s">
        <v>1910</v>
      </c>
    </row>
    <row r="1075" spans="1:4" s="994" customFormat="1" ht="11.25" customHeight="1" x14ac:dyDescent="0.2">
      <c r="A1075" s="1202"/>
      <c r="B1075" s="1012">
        <v>90</v>
      </c>
      <c r="C1075" s="1012">
        <v>90</v>
      </c>
      <c r="D1075" s="1013" t="s">
        <v>11</v>
      </c>
    </row>
    <row r="1076" spans="1:4" s="994" customFormat="1" ht="11.25" customHeight="1" x14ac:dyDescent="0.2">
      <c r="A1076" s="1201" t="s">
        <v>4269</v>
      </c>
      <c r="B1076" s="1010">
        <v>120</v>
      </c>
      <c r="C1076" s="1010">
        <v>120</v>
      </c>
      <c r="D1076" s="1011" t="s">
        <v>2016</v>
      </c>
    </row>
    <row r="1077" spans="1:4" s="994" customFormat="1" ht="11.25" customHeight="1" x14ac:dyDescent="0.2">
      <c r="A1077" s="1201"/>
      <c r="B1077" s="1010">
        <v>120</v>
      </c>
      <c r="C1077" s="1010">
        <v>120</v>
      </c>
      <c r="D1077" s="1011" t="s">
        <v>11</v>
      </c>
    </row>
    <row r="1078" spans="1:4" s="994" customFormat="1" ht="11.25" customHeight="1" x14ac:dyDescent="0.2">
      <c r="A1078" s="1200" t="s">
        <v>4270</v>
      </c>
      <c r="B1078" s="1008">
        <v>700</v>
      </c>
      <c r="C1078" s="1008">
        <v>700</v>
      </c>
      <c r="D1078" s="1009" t="s">
        <v>2017</v>
      </c>
    </row>
    <row r="1079" spans="1:4" s="994" customFormat="1" ht="21" x14ac:dyDescent="0.2">
      <c r="A1079" s="1201"/>
      <c r="B1079" s="1010">
        <v>50</v>
      </c>
      <c r="C1079" s="1010">
        <v>26.199000000000002</v>
      </c>
      <c r="D1079" s="1011" t="s">
        <v>2015</v>
      </c>
    </row>
    <row r="1080" spans="1:4" s="994" customFormat="1" ht="11.25" customHeight="1" x14ac:dyDescent="0.2">
      <c r="A1080" s="1202"/>
      <c r="B1080" s="1012">
        <v>750</v>
      </c>
      <c r="C1080" s="1012">
        <v>726.19899999999996</v>
      </c>
      <c r="D1080" s="1013" t="s">
        <v>11</v>
      </c>
    </row>
    <row r="1081" spans="1:4" s="994" customFormat="1" ht="11.25" customHeight="1" x14ac:dyDescent="0.2">
      <c r="A1081" s="1200" t="s">
        <v>4271</v>
      </c>
      <c r="B1081" s="1008">
        <v>300</v>
      </c>
      <c r="C1081" s="1008">
        <v>300</v>
      </c>
      <c r="D1081" s="1009" t="s">
        <v>2017</v>
      </c>
    </row>
    <row r="1082" spans="1:4" s="994" customFormat="1" ht="21" x14ac:dyDescent="0.2">
      <c r="A1082" s="1201"/>
      <c r="B1082" s="1010">
        <v>90.73</v>
      </c>
      <c r="C1082" s="1010">
        <v>90.73</v>
      </c>
      <c r="D1082" s="1011" t="s">
        <v>2015</v>
      </c>
    </row>
    <row r="1083" spans="1:4" s="994" customFormat="1" ht="11.25" customHeight="1" x14ac:dyDescent="0.2">
      <c r="A1083" s="1202"/>
      <c r="B1083" s="1012">
        <v>390.73</v>
      </c>
      <c r="C1083" s="1012">
        <v>390.73</v>
      </c>
      <c r="D1083" s="1013" t="s">
        <v>11</v>
      </c>
    </row>
    <row r="1084" spans="1:4" s="994" customFormat="1" ht="11.25" customHeight="1" x14ac:dyDescent="0.2">
      <c r="A1084" s="1200" t="s">
        <v>964</v>
      </c>
      <c r="B1084" s="1008">
        <v>600</v>
      </c>
      <c r="C1084" s="1008">
        <v>600</v>
      </c>
      <c r="D1084" s="1009" t="s">
        <v>957</v>
      </c>
    </row>
    <row r="1085" spans="1:4" s="994" customFormat="1" ht="11.25" customHeight="1" x14ac:dyDescent="0.2">
      <c r="A1085" s="1202"/>
      <c r="B1085" s="1012">
        <v>600</v>
      </c>
      <c r="C1085" s="1012">
        <v>600</v>
      </c>
      <c r="D1085" s="1013" t="s">
        <v>11</v>
      </c>
    </row>
    <row r="1086" spans="1:4" s="994" customFormat="1" ht="11.25" customHeight="1" x14ac:dyDescent="0.2">
      <c r="A1086" s="1201" t="s">
        <v>4272</v>
      </c>
      <c r="B1086" s="1010">
        <v>203.3</v>
      </c>
      <c r="C1086" s="1010">
        <v>170.1</v>
      </c>
      <c r="D1086" s="1011" t="s">
        <v>1883</v>
      </c>
    </row>
    <row r="1087" spans="1:4" s="994" customFormat="1" ht="11.25" customHeight="1" x14ac:dyDescent="0.2">
      <c r="A1087" s="1201"/>
      <c r="B1087" s="1010">
        <v>203.3</v>
      </c>
      <c r="C1087" s="1010">
        <v>170.1</v>
      </c>
      <c r="D1087" s="1011" t="s">
        <v>11</v>
      </c>
    </row>
    <row r="1088" spans="1:4" s="994" customFormat="1" ht="11.25" customHeight="1" x14ac:dyDescent="0.2">
      <c r="A1088" s="1200" t="s">
        <v>965</v>
      </c>
      <c r="B1088" s="1008">
        <v>400</v>
      </c>
      <c r="C1088" s="1008">
        <v>399.85906999999997</v>
      </c>
      <c r="D1088" s="1009" t="s">
        <v>957</v>
      </c>
    </row>
    <row r="1089" spans="1:4" s="994" customFormat="1" ht="11.25" customHeight="1" x14ac:dyDescent="0.2">
      <c r="A1089" s="1202"/>
      <c r="B1089" s="1012">
        <v>400</v>
      </c>
      <c r="C1089" s="1012">
        <v>399.85906999999997</v>
      </c>
      <c r="D1089" s="1013" t="s">
        <v>11</v>
      </c>
    </row>
    <row r="1090" spans="1:4" s="994" customFormat="1" ht="11.25" customHeight="1" x14ac:dyDescent="0.2">
      <c r="A1090" s="1201" t="s">
        <v>660</v>
      </c>
      <c r="B1090" s="1010">
        <v>190</v>
      </c>
      <c r="C1090" s="1010">
        <v>190</v>
      </c>
      <c r="D1090" s="1011" t="s">
        <v>644</v>
      </c>
    </row>
    <row r="1091" spans="1:4" s="994" customFormat="1" ht="11.25" customHeight="1" x14ac:dyDescent="0.2">
      <c r="A1091" s="1201"/>
      <c r="B1091" s="1010">
        <v>190</v>
      </c>
      <c r="C1091" s="1010">
        <v>190</v>
      </c>
      <c r="D1091" s="1011" t="s">
        <v>11</v>
      </c>
    </row>
    <row r="1092" spans="1:4" s="994" customFormat="1" ht="21" x14ac:dyDescent="0.2">
      <c r="A1092" s="1200" t="s">
        <v>4273</v>
      </c>
      <c r="B1092" s="1008">
        <v>105</v>
      </c>
      <c r="C1092" s="1008">
        <v>105</v>
      </c>
      <c r="D1092" s="1009" t="s">
        <v>2015</v>
      </c>
    </row>
    <row r="1093" spans="1:4" s="994" customFormat="1" ht="11.25" customHeight="1" x14ac:dyDescent="0.2">
      <c r="A1093" s="1202"/>
      <c r="B1093" s="1012">
        <v>105</v>
      </c>
      <c r="C1093" s="1012">
        <v>105</v>
      </c>
      <c r="D1093" s="1013" t="s">
        <v>11</v>
      </c>
    </row>
    <row r="1094" spans="1:4" s="994" customFormat="1" ht="11.25" customHeight="1" x14ac:dyDescent="0.2">
      <c r="A1094" s="1201" t="s">
        <v>4274</v>
      </c>
      <c r="B1094" s="1010">
        <v>50</v>
      </c>
      <c r="C1094" s="1010">
        <v>50</v>
      </c>
      <c r="D1094" s="1011" t="s">
        <v>1726</v>
      </c>
    </row>
    <row r="1095" spans="1:4" s="994" customFormat="1" ht="11.25" customHeight="1" x14ac:dyDescent="0.2">
      <c r="A1095" s="1201"/>
      <c r="B1095" s="1010">
        <v>50</v>
      </c>
      <c r="C1095" s="1010">
        <v>50</v>
      </c>
      <c r="D1095" s="1011" t="s">
        <v>11</v>
      </c>
    </row>
    <row r="1096" spans="1:4" s="994" customFormat="1" ht="11.25" customHeight="1" x14ac:dyDescent="0.2">
      <c r="A1096" s="1200" t="s">
        <v>849</v>
      </c>
      <c r="B1096" s="1008">
        <v>20</v>
      </c>
      <c r="C1096" s="1008">
        <v>20</v>
      </c>
      <c r="D1096" s="1009" t="s">
        <v>4275</v>
      </c>
    </row>
    <row r="1097" spans="1:4" s="994" customFormat="1" ht="11.25" customHeight="1" x14ac:dyDescent="0.2">
      <c r="A1097" s="1202"/>
      <c r="B1097" s="1012">
        <v>20</v>
      </c>
      <c r="C1097" s="1012">
        <v>20</v>
      </c>
      <c r="D1097" s="1013" t="s">
        <v>11</v>
      </c>
    </row>
    <row r="1098" spans="1:4" s="994" customFormat="1" ht="11.25" customHeight="1" x14ac:dyDescent="0.2">
      <c r="A1098" s="1201" t="s">
        <v>4276</v>
      </c>
      <c r="B1098" s="1010">
        <v>48.4</v>
      </c>
      <c r="C1098" s="1010">
        <v>48.4</v>
      </c>
      <c r="D1098" s="1011" t="s">
        <v>2341</v>
      </c>
    </row>
    <row r="1099" spans="1:4" s="994" customFormat="1" ht="11.25" customHeight="1" x14ac:dyDescent="0.2">
      <c r="A1099" s="1201"/>
      <c r="B1099" s="1010">
        <v>48.4</v>
      </c>
      <c r="C1099" s="1010">
        <v>48.4</v>
      </c>
      <c r="D1099" s="1011" t="s">
        <v>11</v>
      </c>
    </row>
    <row r="1100" spans="1:4" s="994" customFormat="1" ht="11.25" customHeight="1" x14ac:dyDescent="0.2">
      <c r="A1100" s="1200" t="s">
        <v>4277</v>
      </c>
      <c r="B1100" s="1008">
        <v>160</v>
      </c>
      <c r="C1100" s="1008">
        <v>160</v>
      </c>
      <c r="D1100" s="1009" t="s">
        <v>1723</v>
      </c>
    </row>
    <row r="1101" spans="1:4" s="994" customFormat="1" ht="11.25" customHeight="1" x14ac:dyDescent="0.2">
      <c r="A1101" s="1202"/>
      <c r="B1101" s="1012">
        <v>160</v>
      </c>
      <c r="C1101" s="1012">
        <v>160</v>
      </c>
      <c r="D1101" s="1013" t="s">
        <v>11</v>
      </c>
    </row>
    <row r="1102" spans="1:4" s="994" customFormat="1" ht="11.25" customHeight="1" x14ac:dyDescent="0.2">
      <c r="A1102" s="1201" t="s">
        <v>705</v>
      </c>
      <c r="B1102" s="1010">
        <v>199</v>
      </c>
      <c r="C1102" s="1010">
        <v>199</v>
      </c>
      <c r="D1102" s="1011" t="s">
        <v>992</v>
      </c>
    </row>
    <row r="1103" spans="1:4" s="994" customFormat="1" ht="21" x14ac:dyDescent="0.2">
      <c r="A1103" s="1201"/>
      <c r="B1103" s="1010">
        <v>199</v>
      </c>
      <c r="C1103" s="1010">
        <v>199</v>
      </c>
      <c r="D1103" s="1011" t="s">
        <v>4278</v>
      </c>
    </row>
    <row r="1104" spans="1:4" s="994" customFormat="1" ht="11.25" customHeight="1" x14ac:dyDescent="0.2">
      <c r="A1104" s="1201"/>
      <c r="B1104" s="1010">
        <v>398</v>
      </c>
      <c r="C1104" s="1010">
        <v>398</v>
      </c>
      <c r="D1104" s="1011" t="s">
        <v>11</v>
      </c>
    </row>
    <row r="1105" spans="1:4" s="994" customFormat="1" ht="11.25" customHeight="1" x14ac:dyDescent="0.2">
      <c r="A1105" s="1200" t="s">
        <v>596</v>
      </c>
      <c r="B1105" s="1008">
        <v>100</v>
      </c>
      <c r="C1105" s="1008">
        <v>0</v>
      </c>
      <c r="D1105" s="1009" t="s">
        <v>592</v>
      </c>
    </row>
    <row r="1106" spans="1:4" s="994" customFormat="1" ht="11.25" customHeight="1" x14ac:dyDescent="0.2">
      <c r="A1106" s="1202"/>
      <c r="B1106" s="1012">
        <v>100</v>
      </c>
      <c r="C1106" s="1012">
        <v>0</v>
      </c>
      <c r="D1106" s="1013" t="s">
        <v>11</v>
      </c>
    </row>
    <row r="1107" spans="1:4" s="994" customFormat="1" ht="21" x14ac:dyDescent="0.2">
      <c r="A1107" s="1201" t="s">
        <v>4279</v>
      </c>
      <c r="B1107" s="1010">
        <v>996</v>
      </c>
      <c r="C1107" s="1010">
        <v>996</v>
      </c>
      <c r="D1107" s="1011" t="s">
        <v>1913</v>
      </c>
    </row>
    <row r="1108" spans="1:4" s="994" customFormat="1" ht="11.25" customHeight="1" x14ac:dyDescent="0.2">
      <c r="A1108" s="1201"/>
      <c r="B1108" s="1010">
        <v>12910</v>
      </c>
      <c r="C1108" s="1010">
        <v>12910</v>
      </c>
      <c r="D1108" s="1011" t="s">
        <v>1915</v>
      </c>
    </row>
    <row r="1109" spans="1:4" s="994" customFormat="1" ht="11.25" customHeight="1" x14ac:dyDescent="0.2">
      <c r="A1109" s="1201"/>
      <c r="B1109" s="1010">
        <v>13906</v>
      </c>
      <c r="C1109" s="1010">
        <v>13906</v>
      </c>
      <c r="D1109" s="1011" t="s">
        <v>11</v>
      </c>
    </row>
    <row r="1110" spans="1:4" s="994" customFormat="1" ht="11.25" customHeight="1" x14ac:dyDescent="0.2">
      <c r="A1110" s="1200" t="s">
        <v>4280</v>
      </c>
      <c r="B1110" s="1008">
        <v>41981.9</v>
      </c>
      <c r="C1110" s="1008">
        <v>34057.312859999998</v>
      </c>
      <c r="D1110" s="1009" t="s">
        <v>1577</v>
      </c>
    </row>
    <row r="1111" spans="1:4" s="994" customFormat="1" ht="11.25" customHeight="1" x14ac:dyDescent="0.2">
      <c r="A1111" s="1202"/>
      <c r="B1111" s="1012">
        <v>41981.9</v>
      </c>
      <c r="C1111" s="1012">
        <v>34057.312859999998</v>
      </c>
      <c r="D1111" s="1013" t="s">
        <v>11</v>
      </c>
    </row>
    <row r="1112" spans="1:4" s="994" customFormat="1" ht="11.25" customHeight="1" x14ac:dyDescent="0.2">
      <c r="A1112" s="1201" t="s">
        <v>661</v>
      </c>
      <c r="B1112" s="1010">
        <v>250</v>
      </c>
      <c r="C1112" s="1010">
        <v>250</v>
      </c>
      <c r="D1112" s="1011" t="s">
        <v>644</v>
      </c>
    </row>
    <row r="1113" spans="1:4" s="994" customFormat="1" ht="11.25" customHeight="1" x14ac:dyDescent="0.2">
      <c r="A1113" s="1201"/>
      <c r="B1113" s="1010">
        <v>250</v>
      </c>
      <c r="C1113" s="1010">
        <v>250</v>
      </c>
      <c r="D1113" s="1011" t="s">
        <v>11</v>
      </c>
    </row>
    <row r="1114" spans="1:4" s="994" customFormat="1" ht="11.25" customHeight="1" x14ac:dyDescent="0.2">
      <c r="A1114" s="1200" t="s">
        <v>772</v>
      </c>
      <c r="B1114" s="1008">
        <v>100</v>
      </c>
      <c r="C1114" s="1008">
        <v>0</v>
      </c>
      <c r="D1114" s="1009" t="s">
        <v>755</v>
      </c>
    </row>
    <row r="1115" spans="1:4" s="994" customFormat="1" ht="11.25" customHeight="1" x14ac:dyDescent="0.2">
      <c r="A1115" s="1202"/>
      <c r="B1115" s="1012">
        <v>100</v>
      </c>
      <c r="C1115" s="1012">
        <v>0</v>
      </c>
      <c r="D1115" s="1013" t="s">
        <v>11</v>
      </c>
    </row>
    <row r="1116" spans="1:4" s="994" customFormat="1" ht="11.25" customHeight="1" x14ac:dyDescent="0.2">
      <c r="A1116" s="1201" t="s">
        <v>828</v>
      </c>
      <c r="B1116" s="1010">
        <v>200</v>
      </c>
      <c r="C1116" s="1010">
        <v>160.798</v>
      </c>
      <c r="D1116" s="1011" t="s">
        <v>1908</v>
      </c>
    </row>
    <row r="1117" spans="1:4" s="994" customFormat="1" ht="11.25" customHeight="1" x14ac:dyDescent="0.2">
      <c r="A1117" s="1201"/>
      <c r="B1117" s="1010">
        <v>200</v>
      </c>
      <c r="C1117" s="1010">
        <v>190.376</v>
      </c>
      <c r="D1117" s="1011" t="s">
        <v>825</v>
      </c>
    </row>
    <row r="1118" spans="1:4" s="994" customFormat="1" ht="11.25" customHeight="1" x14ac:dyDescent="0.2">
      <c r="A1118" s="1201"/>
      <c r="B1118" s="1010">
        <v>400</v>
      </c>
      <c r="C1118" s="1010">
        <v>351.17399999999998</v>
      </c>
      <c r="D1118" s="1011" t="s">
        <v>11</v>
      </c>
    </row>
    <row r="1119" spans="1:4" s="994" customFormat="1" ht="11.25" customHeight="1" x14ac:dyDescent="0.2">
      <c r="A1119" s="1200" t="s">
        <v>894</v>
      </c>
      <c r="B1119" s="1008">
        <v>50</v>
      </c>
      <c r="C1119" s="1008">
        <v>50</v>
      </c>
      <c r="D1119" s="1009" t="s">
        <v>863</v>
      </c>
    </row>
    <row r="1120" spans="1:4" s="994" customFormat="1" ht="11.25" customHeight="1" x14ac:dyDescent="0.2">
      <c r="A1120" s="1202"/>
      <c r="B1120" s="1012">
        <v>50</v>
      </c>
      <c r="C1120" s="1012">
        <v>50</v>
      </c>
      <c r="D1120" s="1013" t="s">
        <v>11</v>
      </c>
    </row>
    <row r="1121" spans="1:4" s="994" customFormat="1" ht="21" x14ac:dyDescent="0.2">
      <c r="A1121" s="1201" t="s">
        <v>4281</v>
      </c>
      <c r="B1121" s="1010">
        <v>30</v>
      </c>
      <c r="C1121" s="1010">
        <v>30</v>
      </c>
      <c r="D1121" s="1011" t="s">
        <v>2015</v>
      </c>
    </row>
    <row r="1122" spans="1:4" s="994" customFormat="1" ht="11.25" customHeight="1" x14ac:dyDescent="0.2">
      <c r="A1122" s="1201"/>
      <c r="B1122" s="1010">
        <v>30</v>
      </c>
      <c r="C1122" s="1010">
        <v>30</v>
      </c>
      <c r="D1122" s="1011" t="s">
        <v>11</v>
      </c>
    </row>
    <row r="1123" spans="1:4" s="994" customFormat="1" ht="11.25" customHeight="1" x14ac:dyDescent="0.2">
      <c r="A1123" s="1200" t="s">
        <v>4282</v>
      </c>
      <c r="B1123" s="1008">
        <v>165.44</v>
      </c>
      <c r="C1123" s="1008">
        <v>165.41800000000001</v>
      </c>
      <c r="D1123" s="1009" t="s">
        <v>1355</v>
      </c>
    </row>
    <row r="1124" spans="1:4" s="994" customFormat="1" ht="11.25" customHeight="1" x14ac:dyDescent="0.2">
      <c r="A1124" s="1202"/>
      <c r="B1124" s="1012">
        <v>165.44</v>
      </c>
      <c r="C1124" s="1012">
        <v>165.41800000000001</v>
      </c>
      <c r="D1124" s="1013" t="s">
        <v>11</v>
      </c>
    </row>
    <row r="1125" spans="1:4" s="994" customFormat="1" ht="11.25" customHeight="1" x14ac:dyDescent="0.2">
      <c r="A1125" s="1201" t="s">
        <v>4283</v>
      </c>
      <c r="B1125" s="1010">
        <v>38.910000000000004</v>
      </c>
      <c r="C1125" s="1010">
        <v>38.899000000000001</v>
      </c>
      <c r="D1125" s="1011" t="s">
        <v>1355</v>
      </c>
    </row>
    <row r="1126" spans="1:4" s="994" customFormat="1" ht="11.25" customHeight="1" x14ac:dyDescent="0.2">
      <c r="A1126" s="1201"/>
      <c r="B1126" s="1010">
        <v>38.910000000000004</v>
      </c>
      <c r="C1126" s="1010">
        <v>38.899000000000001</v>
      </c>
      <c r="D1126" s="1011" t="s">
        <v>11</v>
      </c>
    </row>
    <row r="1127" spans="1:4" s="994" customFormat="1" ht="21" x14ac:dyDescent="0.2">
      <c r="A1127" s="1200" t="s">
        <v>4284</v>
      </c>
      <c r="B1127" s="1008">
        <v>388</v>
      </c>
      <c r="C1127" s="1008">
        <v>388</v>
      </c>
      <c r="D1127" s="1009" t="s">
        <v>1913</v>
      </c>
    </row>
    <row r="1128" spans="1:4" s="994" customFormat="1" ht="11.25" customHeight="1" x14ac:dyDescent="0.2">
      <c r="A1128" s="1201"/>
      <c r="B1128" s="1010">
        <v>862</v>
      </c>
      <c r="C1128" s="1010">
        <v>862</v>
      </c>
      <c r="D1128" s="1011" t="s">
        <v>1915</v>
      </c>
    </row>
    <row r="1129" spans="1:4" s="994" customFormat="1" ht="11.25" customHeight="1" x14ac:dyDescent="0.2">
      <c r="A1129" s="1202"/>
      <c r="B1129" s="1012">
        <v>1250</v>
      </c>
      <c r="C1129" s="1012">
        <v>1250</v>
      </c>
      <c r="D1129" s="1013" t="s">
        <v>11</v>
      </c>
    </row>
    <row r="1130" spans="1:4" s="994" customFormat="1" ht="11.25" customHeight="1" x14ac:dyDescent="0.2">
      <c r="A1130" s="1201" t="s">
        <v>4285</v>
      </c>
      <c r="B1130" s="1010">
        <v>5179</v>
      </c>
      <c r="C1130" s="1010">
        <v>5179</v>
      </c>
      <c r="D1130" s="1011" t="s">
        <v>1915</v>
      </c>
    </row>
    <row r="1131" spans="1:4" s="994" customFormat="1" ht="11.25" customHeight="1" x14ac:dyDescent="0.2">
      <c r="A1131" s="1201"/>
      <c r="B1131" s="1010">
        <v>5179</v>
      </c>
      <c r="C1131" s="1010">
        <v>5179</v>
      </c>
      <c r="D1131" s="1011" t="s">
        <v>11</v>
      </c>
    </row>
    <row r="1132" spans="1:4" s="994" customFormat="1" ht="21" x14ac:dyDescent="0.2">
      <c r="A1132" s="1200" t="s">
        <v>4286</v>
      </c>
      <c r="B1132" s="1008">
        <v>514</v>
      </c>
      <c r="C1132" s="1008">
        <v>343</v>
      </c>
      <c r="D1132" s="1009" t="s">
        <v>1913</v>
      </c>
    </row>
    <row r="1133" spans="1:4" s="994" customFormat="1" ht="11.25" customHeight="1" x14ac:dyDescent="0.2">
      <c r="A1133" s="1201"/>
      <c r="B1133" s="1010">
        <v>646</v>
      </c>
      <c r="C1133" s="1010">
        <v>646</v>
      </c>
      <c r="D1133" s="1011" t="s">
        <v>1915</v>
      </c>
    </row>
    <row r="1134" spans="1:4" s="994" customFormat="1" ht="11.25" customHeight="1" x14ac:dyDescent="0.2">
      <c r="A1134" s="1201"/>
      <c r="B1134" s="1010">
        <v>400</v>
      </c>
      <c r="C1134" s="1010">
        <v>400</v>
      </c>
      <c r="D1134" s="1011" t="s">
        <v>1911</v>
      </c>
    </row>
    <row r="1135" spans="1:4" s="994" customFormat="1" ht="11.25" customHeight="1" x14ac:dyDescent="0.2">
      <c r="A1135" s="1201"/>
      <c r="B1135" s="1010">
        <v>1612</v>
      </c>
      <c r="C1135" s="1010">
        <v>1612</v>
      </c>
      <c r="D1135" s="1011" t="s">
        <v>1346</v>
      </c>
    </row>
    <row r="1136" spans="1:4" s="994" customFormat="1" ht="11.25" customHeight="1" x14ac:dyDescent="0.2">
      <c r="A1136" s="1202"/>
      <c r="B1136" s="1012">
        <v>3172</v>
      </c>
      <c r="C1136" s="1012">
        <v>3001</v>
      </c>
      <c r="D1136" s="1013" t="s">
        <v>11</v>
      </c>
    </row>
    <row r="1137" spans="1:4" s="994" customFormat="1" ht="11.25" customHeight="1" x14ac:dyDescent="0.2">
      <c r="A1137" s="1201" t="s">
        <v>662</v>
      </c>
      <c r="B1137" s="1010">
        <v>45</v>
      </c>
      <c r="C1137" s="1010">
        <v>45</v>
      </c>
      <c r="D1137" s="1011" t="s">
        <v>644</v>
      </c>
    </row>
    <row r="1138" spans="1:4" s="994" customFormat="1" ht="11.25" customHeight="1" x14ac:dyDescent="0.2">
      <c r="A1138" s="1201"/>
      <c r="B1138" s="1010">
        <v>45</v>
      </c>
      <c r="C1138" s="1010">
        <v>45</v>
      </c>
      <c r="D1138" s="1011" t="s">
        <v>11</v>
      </c>
    </row>
    <row r="1139" spans="1:4" s="994" customFormat="1" ht="11.25" customHeight="1" x14ac:dyDescent="0.2">
      <c r="A1139" s="1200" t="s">
        <v>816</v>
      </c>
      <c r="B1139" s="1008">
        <v>140</v>
      </c>
      <c r="C1139" s="1008">
        <v>140</v>
      </c>
      <c r="D1139" s="1009" t="s">
        <v>807</v>
      </c>
    </row>
    <row r="1140" spans="1:4" s="994" customFormat="1" ht="11.25" customHeight="1" x14ac:dyDescent="0.2">
      <c r="A1140" s="1202"/>
      <c r="B1140" s="1012">
        <v>140</v>
      </c>
      <c r="C1140" s="1012">
        <v>140</v>
      </c>
      <c r="D1140" s="1013" t="s">
        <v>11</v>
      </c>
    </row>
    <row r="1141" spans="1:4" s="994" customFormat="1" ht="11.25" customHeight="1" x14ac:dyDescent="0.2">
      <c r="A1141" s="1201" t="s">
        <v>663</v>
      </c>
      <c r="B1141" s="1010">
        <v>200</v>
      </c>
      <c r="C1141" s="1010">
        <v>200</v>
      </c>
      <c r="D1141" s="1011" t="s">
        <v>644</v>
      </c>
    </row>
    <row r="1142" spans="1:4" s="994" customFormat="1" ht="11.25" customHeight="1" x14ac:dyDescent="0.2">
      <c r="A1142" s="1201"/>
      <c r="B1142" s="1010">
        <v>200</v>
      </c>
      <c r="C1142" s="1010">
        <v>200</v>
      </c>
      <c r="D1142" s="1011" t="s">
        <v>11</v>
      </c>
    </row>
    <row r="1143" spans="1:4" s="994" customFormat="1" ht="11.25" customHeight="1" x14ac:dyDescent="0.2">
      <c r="A1143" s="1200" t="s">
        <v>637</v>
      </c>
      <c r="B1143" s="1008">
        <v>60</v>
      </c>
      <c r="C1143" s="1008">
        <v>60</v>
      </c>
      <c r="D1143" s="1009" t="s">
        <v>632</v>
      </c>
    </row>
    <row r="1144" spans="1:4" s="994" customFormat="1" ht="11.25" customHeight="1" x14ac:dyDescent="0.2">
      <c r="A1144" s="1202"/>
      <c r="B1144" s="1012">
        <v>60</v>
      </c>
      <c r="C1144" s="1012">
        <v>60</v>
      </c>
      <c r="D1144" s="1013" t="s">
        <v>11</v>
      </c>
    </row>
    <row r="1145" spans="1:4" s="994" customFormat="1" ht="11.25" customHeight="1" x14ac:dyDescent="0.2">
      <c r="A1145" s="1201" t="s">
        <v>4287</v>
      </c>
      <c r="B1145" s="1010">
        <v>67</v>
      </c>
      <c r="C1145" s="1010">
        <v>67</v>
      </c>
      <c r="D1145" s="1011" t="s">
        <v>2222</v>
      </c>
    </row>
    <row r="1146" spans="1:4" s="994" customFormat="1" ht="11.25" customHeight="1" x14ac:dyDescent="0.2">
      <c r="A1146" s="1201"/>
      <c r="B1146" s="1010">
        <v>67</v>
      </c>
      <c r="C1146" s="1010">
        <v>67</v>
      </c>
      <c r="D1146" s="1011" t="s">
        <v>11</v>
      </c>
    </row>
    <row r="1147" spans="1:4" s="994" customFormat="1" ht="11.25" customHeight="1" x14ac:dyDescent="0.2">
      <c r="A1147" s="1200" t="s">
        <v>4288</v>
      </c>
      <c r="B1147" s="1008">
        <v>300</v>
      </c>
      <c r="C1147" s="1008">
        <v>300</v>
      </c>
      <c r="D1147" s="1009" t="s">
        <v>1726</v>
      </c>
    </row>
    <row r="1148" spans="1:4" s="994" customFormat="1" ht="11.25" customHeight="1" x14ac:dyDescent="0.2">
      <c r="A1148" s="1202"/>
      <c r="B1148" s="1012">
        <v>300</v>
      </c>
      <c r="C1148" s="1012">
        <v>300</v>
      </c>
      <c r="D1148" s="1013" t="s">
        <v>11</v>
      </c>
    </row>
    <row r="1149" spans="1:4" s="994" customFormat="1" ht="11.25" customHeight="1" x14ac:dyDescent="0.2">
      <c r="A1149" s="1201" t="s">
        <v>4289</v>
      </c>
      <c r="B1149" s="1010">
        <v>2402</v>
      </c>
      <c r="C1149" s="1010">
        <v>2402</v>
      </c>
      <c r="D1149" s="1011" t="s">
        <v>1915</v>
      </c>
    </row>
    <row r="1150" spans="1:4" s="994" customFormat="1" ht="11.25" customHeight="1" x14ac:dyDescent="0.2">
      <c r="A1150" s="1201"/>
      <c r="B1150" s="1010">
        <v>2402</v>
      </c>
      <c r="C1150" s="1010">
        <v>2402</v>
      </c>
      <c r="D1150" s="1011" t="s">
        <v>11</v>
      </c>
    </row>
    <row r="1151" spans="1:4" s="994" customFormat="1" ht="11.25" customHeight="1" x14ac:dyDescent="0.2">
      <c r="A1151" s="1200" t="s">
        <v>4290</v>
      </c>
      <c r="B1151" s="1008">
        <v>121.85</v>
      </c>
      <c r="C1151" s="1008">
        <v>0</v>
      </c>
      <c r="D1151" s="1009" t="s">
        <v>1833</v>
      </c>
    </row>
    <row r="1152" spans="1:4" s="994" customFormat="1" ht="11.25" customHeight="1" x14ac:dyDescent="0.2">
      <c r="A1152" s="1202"/>
      <c r="B1152" s="1012">
        <v>121.85</v>
      </c>
      <c r="C1152" s="1012">
        <v>0</v>
      </c>
      <c r="D1152" s="1013" t="s">
        <v>11</v>
      </c>
    </row>
    <row r="1153" spans="1:4" s="994" customFormat="1" ht="11.25" customHeight="1" x14ac:dyDescent="0.2">
      <c r="A1153" s="1201" t="s">
        <v>4291</v>
      </c>
      <c r="B1153" s="1010">
        <v>89</v>
      </c>
      <c r="C1153" s="1010">
        <v>0</v>
      </c>
      <c r="D1153" s="1011" t="s">
        <v>2329</v>
      </c>
    </row>
    <row r="1154" spans="1:4" s="994" customFormat="1" ht="11.25" customHeight="1" x14ac:dyDescent="0.2">
      <c r="A1154" s="1201"/>
      <c r="B1154" s="1010">
        <v>89</v>
      </c>
      <c r="C1154" s="1010">
        <v>0</v>
      </c>
      <c r="D1154" s="1011" t="s">
        <v>11</v>
      </c>
    </row>
    <row r="1155" spans="1:4" s="994" customFormat="1" ht="11.25" customHeight="1" x14ac:dyDescent="0.2">
      <c r="A1155" s="1200" t="s">
        <v>638</v>
      </c>
      <c r="B1155" s="1008">
        <v>198</v>
      </c>
      <c r="C1155" s="1008">
        <v>198</v>
      </c>
      <c r="D1155" s="1009" t="s">
        <v>632</v>
      </c>
    </row>
    <row r="1156" spans="1:4" s="994" customFormat="1" ht="11.25" customHeight="1" x14ac:dyDescent="0.2">
      <c r="A1156" s="1202"/>
      <c r="B1156" s="1012">
        <v>198</v>
      </c>
      <c r="C1156" s="1012">
        <v>198</v>
      </c>
      <c r="D1156" s="1013" t="s">
        <v>11</v>
      </c>
    </row>
    <row r="1157" spans="1:4" s="994" customFormat="1" ht="11.25" customHeight="1" x14ac:dyDescent="0.2">
      <c r="A1157" s="1201" t="s">
        <v>773</v>
      </c>
      <c r="B1157" s="1010">
        <v>150</v>
      </c>
      <c r="C1157" s="1010">
        <v>150</v>
      </c>
      <c r="D1157" s="1011" t="s">
        <v>1881</v>
      </c>
    </row>
    <row r="1158" spans="1:4" s="994" customFormat="1" ht="11.25" customHeight="1" x14ac:dyDescent="0.2">
      <c r="A1158" s="1201"/>
      <c r="B1158" s="1010">
        <v>125</v>
      </c>
      <c r="C1158" s="1010">
        <v>125</v>
      </c>
      <c r="D1158" s="1011" t="s">
        <v>755</v>
      </c>
    </row>
    <row r="1159" spans="1:4" s="994" customFormat="1" ht="11.25" customHeight="1" x14ac:dyDescent="0.2">
      <c r="A1159" s="1201"/>
      <c r="B1159" s="1010">
        <v>275</v>
      </c>
      <c r="C1159" s="1010">
        <v>275</v>
      </c>
      <c r="D1159" s="1011" t="s">
        <v>11</v>
      </c>
    </row>
    <row r="1160" spans="1:4" s="994" customFormat="1" ht="21" x14ac:dyDescent="0.2">
      <c r="A1160" s="1200" t="s">
        <v>4292</v>
      </c>
      <c r="B1160" s="1008">
        <v>837</v>
      </c>
      <c r="C1160" s="1008">
        <v>837</v>
      </c>
      <c r="D1160" s="1009" t="s">
        <v>1913</v>
      </c>
    </row>
    <row r="1161" spans="1:4" s="994" customFormat="1" ht="11.25" customHeight="1" x14ac:dyDescent="0.2">
      <c r="A1161" s="1201"/>
      <c r="B1161" s="1010">
        <v>6039</v>
      </c>
      <c r="C1161" s="1010">
        <v>6039</v>
      </c>
      <c r="D1161" s="1011" t="s">
        <v>1915</v>
      </c>
    </row>
    <row r="1162" spans="1:4" s="994" customFormat="1" ht="11.25" customHeight="1" x14ac:dyDescent="0.2">
      <c r="A1162" s="1202"/>
      <c r="B1162" s="1012">
        <v>6876</v>
      </c>
      <c r="C1162" s="1012">
        <v>6876</v>
      </c>
      <c r="D1162" s="1013" t="s">
        <v>11</v>
      </c>
    </row>
    <row r="1163" spans="1:4" s="994" customFormat="1" ht="11.25" customHeight="1" x14ac:dyDescent="0.2">
      <c r="A1163" s="1201" t="s">
        <v>597</v>
      </c>
      <c r="B1163" s="1010">
        <v>367.04</v>
      </c>
      <c r="C1163" s="1010">
        <v>323.49470000000002</v>
      </c>
      <c r="D1163" s="1011" t="s">
        <v>1837</v>
      </c>
    </row>
    <row r="1164" spans="1:4" s="994" customFormat="1" ht="11.25" customHeight="1" x14ac:dyDescent="0.2">
      <c r="A1164" s="1201"/>
      <c r="B1164" s="1010">
        <v>5500</v>
      </c>
      <c r="C1164" s="1010">
        <v>0</v>
      </c>
      <c r="D1164" s="1011" t="s">
        <v>592</v>
      </c>
    </row>
    <row r="1165" spans="1:4" s="994" customFormat="1" ht="11.25" customHeight="1" x14ac:dyDescent="0.2">
      <c r="A1165" s="1201"/>
      <c r="B1165" s="1010">
        <v>5867.04</v>
      </c>
      <c r="C1165" s="1010">
        <v>323.49470000000002</v>
      </c>
      <c r="D1165" s="1011" t="s">
        <v>11</v>
      </c>
    </row>
    <row r="1166" spans="1:4" s="994" customFormat="1" ht="11.25" customHeight="1" x14ac:dyDescent="0.2">
      <c r="A1166" s="1200" t="s">
        <v>895</v>
      </c>
      <c r="B1166" s="1008">
        <v>198.72</v>
      </c>
      <c r="C1166" s="1008">
        <v>198.72</v>
      </c>
      <c r="D1166" s="1009" t="s">
        <v>863</v>
      </c>
    </row>
    <row r="1167" spans="1:4" s="994" customFormat="1" ht="11.25" customHeight="1" x14ac:dyDescent="0.2">
      <c r="A1167" s="1202"/>
      <c r="B1167" s="1012">
        <v>198.72</v>
      </c>
      <c r="C1167" s="1012">
        <v>198.72</v>
      </c>
      <c r="D1167" s="1013" t="s">
        <v>11</v>
      </c>
    </row>
    <row r="1168" spans="1:4" s="994" customFormat="1" ht="11.25" customHeight="1" x14ac:dyDescent="0.2">
      <c r="A1168" s="1201" t="s">
        <v>966</v>
      </c>
      <c r="B1168" s="1010">
        <v>140</v>
      </c>
      <c r="C1168" s="1010">
        <v>124.9572</v>
      </c>
      <c r="D1168" s="1011" t="s">
        <v>957</v>
      </c>
    </row>
    <row r="1169" spans="1:4" s="994" customFormat="1" ht="11.25" customHeight="1" x14ac:dyDescent="0.2">
      <c r="A1169" s="1201"/>
      <c r="B1169" s="1010">
        <v>140</v>
      </c>
      <c r="C1169" s="1010">
        <v>124.9572</v>
      </c>
      <c r="D1169" s="1011" t="s">
        <v>11</v>
      </c>
    </row>
    <row r="1170" spans="1:4" s="994" customFormat="1" ht="11.25" customHeight="1" x14ac:dyDescent="0.2">
      <c r="A1170" s="1200" t="s">
        <v>4293</v>
      </c>
      <c r="B1170" s="1008">
        <v>1137.1399999999999</v>
      </c>
      <c r="C1170" s="1008">
        <v>1137.144</v>
      </c>
      <c r="D1170" s="1009" t="s">
        <v>3964</v>
      </c>
    </row>
    <row r="1171" spans="1:4" s="994" customFormat="1" ht="11.25" customHeight="1" x14ac:dyDescent="0.2">
      <c r="A1171" s="1202"/>
      <c r="B1171" s="1012">
        <v>1137.1399999999999</v>
      </c>
      <c r="C1171" s="1012">
        <v>1137.144</v>
      </c>
      <c r="D1171" s="1013" t="s">
        <v>11</v>
      </c>
    </row>
    <row r="1172" spans="1:4" s="994" customFormat="1" ht="11.25" customHeight="1" x14ac:dyDescent="0.2">
      <c r="A1172" s="1201" t="s">
        <v>4294</v>
      </c>
      <c r="B1172" s="1010">
        <v>994</v>
      </c>
      <c r="C1172" s="1010">
        <v>994</v>
      </c>
      <c r="D1172" s="1011" t="s">
        <v>2329</v>
      </c>
    </row>
    <row r="1173" spans="1:4" s="994" customFormat="1" ht="11.25" customHeight="1" x14ac:dyDescent="0.2">
      <c r="A1173" s="1201"/>
      <c r="B1173" s="1010">
        <v>273.83</v>
      </c>
      <c r="C1173" s="1010">
        <v>273.14799999999997</v>
      </c>
      <c r="D1173" s="1011" t="s">
        <v>1355</v>
      </c>
    </row>
    <row r="1174" spans="1:4" s="994" customFormat="1" ht="11.25" customHeight="1" x14ac:dyDescent="0.2">
      <c r="A1174" s="1201"/>
      <c r="B1174" s="1010">
        <v>1267.83</v>
      </c>
      <c r="C1174" s="1010">
        <v>1267.1479999999999</v>
      </c>
      <c r="D1174" s="1011" t="s">
        <v>11</v>
      </c>
    </row>
    <row r="1175" spans="1:4" s="994" customFormat="1" ht="11.25" customHeight="1" x14ac:dyDescent="0.2">
      <c r="A1175" s="1200" t="s">
        <v>4295</v>
      </c>
      <c r="B1175" s="1008">
        <v>20000</v>
      </c>
      <c r="C1175" s="1008">
        <v>20000</v>
      </c>
      <c r="D1175" s="1009" t="s">
        <v>1693</v>
      </c>
    </row>
    <row r="1176" spans="1:4" s="994" customFormat="1" ht="11.25" customHeight="1" x14ac:dyDescent="0.2">
      <c r="A1176" s="1201"/>
      <c r="B1176" s="1010">
        <v>57527.43</v>
      </c>
      <c r="C1176" s="1010">
        <v>54844.43</v>
      </c>
      <c r="D1176" s="1011" t="s">
        <v>1581</v>
      </c>
    </row>
    <row r="1177" spans="1:4" s="994" customFormat="1" ht="11.25" customHeight="1" x14ac:dyDescent="0.2">
      <c r="A1177" s="1202"/>
      <c r="B1177" s="1012">
        <v>77527.429999999993</v>
      </c>
      <c r="C1177" s="1012">
        <v>74844.429999999993</v>
      </c>
      <c r="D1177" s="1013" t="s">
        <v>11</v>
      </c>
    </row>
    <row r="1178" spans="1:4" s="994" customFormat="1" ht="11.25" customHeight="1" x14ac:dyDescent="0.2">
      <c r="A1178" s="1201" t="s">
        <v>4296</v>
      </c>
      <c r="B1178" s="1010">
        <v>507</v>
      </c>
      <c r="C1178" s="1010">
        <v>507</v>
      </c>
      <c r="D1178" s="1011" t="s">
        <v>1915</v>
      </c>
    </row>
    <row r="1179" spans="1:4" s="994" customFormat="1" ht="11.25" customHeight="1" x14ac:dyDescent="0.2">
      <c r="A1179" s="1201"/>
      <c r="B1179" s="1010">
        <v>35.200000000000003</v>
      </c>
      <c r="C1179" s="1010">
        <v>34.231000000000002</v>
      </c>
      <c r="D1179" s="1011" t="s">
        <v>1911</v>
      </c>
    </row>
    <row r="1180" spans="1:4" s="994" customFormat="1" ht="11.25" customHeight="1" x14ac:dyDescent="0.2">
      <c r="A1180" s="1201"/>
      <c r="B1180" s="1010">
        <v>542.20000000000005</v>
      </c>
      <c r="C1180" s="1010">
        <v>541.23099999999999</v>
      </c>
      <c r="D1180" s="1011" t="s">
        <v>11</v>
      </c>
    </row>
    <row r="1181" spans="1:4" s="994" customFormat="1" ht="11.25" customHeight="1" x14ac:dyDescent="0.2">
      <c r="A1181" s="1200" t="s">
        <v>572</v>
      </c>
      <c r="B1181" s="1008">
        <v>1700</v>
      </c>
      <c r="C1181" s="1008">
        <v>1700</v>
      </c>
      <c r="D1181" s="1009" t="s">
        <v>4297</v>
      </c>
    </row>
    <row r="1182" spans="1:4" s="994" customFormat="1" ht="11.25" customHeight="1" x14ac:dyDescent="0.2">
      <c r="A1182" s="1202"/>
      <c r="B1182" s="1012">
        <v>1700</v>
      </c>
      <c r="C1182" s="1012">
        <v>1700</v>
      </c>
      <c r="D1182" s="1013" t="s">
        <v>11</v>
      </c>
    </row>
    <row r="1183" spans="1:4" s="994" customFormat="1" ht="11.25" customHeight="1" x14ac:dyDescent="0.2">
      <c r="A1183" s="1201" t="s">
        <v>4298</v>
      </c>
      <c r="B1183" s="1010">
        <v>1688</v>
      </c>
      <c r="C1183" s="1010">
        <v>1688</v>
      </c>
      <c r="D1183" s="1011" t="s">
        <v>1915</v>
      </c>
    </row>
    <row r="1184" spans="1:4" s="994" customFormat="1" ht="11.25" customHeight="1" x14ac:dyDescent="0.2">
      <c r="A1184" s="1201"/>
      <c r="B1184" s="1010">
        <v>1430.1</v>
      </c>
      <c r="C1184" s="1010">
        <v>1206.71244</v>
      </c>
      <c r="D1184" s="1011" t="s">
        <v>1355</v>
      </c>
    </row>
    <row r="1185" spans="1:4" s="994" customFormat="1" ht="11.25" customHeight="1" x14ac:dyDescent="0.2">
      <c r="A1185" s="1201"/>
      <c r="B1185" s="1010">
        <v>3118.1</v>
      </c>
      <c r="C1185" s="1010">
        <v>2894.7124400000002</v>
      </c>
      <c r="D1185" s="1011" t="s">
        <v>11</v>
      </c>
    </row>
    <row r="1186" spans="1:4" s="994" customFormat="1" ht="11.25" customHeight="1" x14ac:dyDescent="0.2">
      <c r="A1186" s="1200" t="s">
        <v>4299</v>
      </c>
      <c r="B1186" s="1008">
        <v>150</v>
      </c>
      <c r="C1186" s="1008">
        <v>150</v>
      </c>
      <c r="D1186" s="1009" t="s">
        <v>2017</v>
      </c>
    </row>
    <row r="1187" spans="1:4" s="994" customFormat="1" ht="21" x14ac:dyDescent="0.2">
      <c r="A1187" s="1201"/>
      <c r="B1187" s="1010">
        <v>150</v>
      </c>
      <c r="C1187" s="1010">
        <v>150</v>
      </c>
      <c r="D1187" s="1011" t="s">
        <v>2015</v>
      </c>
    </row>
    <row r="1188" spans="1:4" s="994" customFormat="1" ht="11.25" customHeight="1" x14ac:dyDescent="0.2">
      <c r="A1188" s="1202"/>
      <c r="B1188" s="1012">
        <v>300</v>
      </c>
      <c r="C1188" s="1012">
        <v>300</v>
      </c>
      <c r="D1188" s="1013" t="s">
        <v>11</v>
      </c>
    </row>
    <row r="1189" spans="1:4" s="994" customFormat="1" ht="11.25" customHeight="1" x14ac:dyDescent="0.2">
      <c r="A1189" s="1201" t="s">
        <v>4300</v>
      </c>
      <c r="B1189" s="1010">
        <v>150</v>
      </c>
      <c r="C1189" s="1010">
        <v>150</v>
      </c>
      <c r="D1189" s="1011" t="s">
        <v>1881</v>
      </c>
    </row>
    <row r="1190" spans="1:4" s="994" customFormat="1" ht="11.25" customHeight="1" x14ac:dyDescent="0.2">
      <c r="A1190" s="1201"/>
      <c r="B1190" s="1010">
        <v>150</v>
      </c>
      <c r="C1190" s="1010">
        <v>150</v>
      </c>
      <c r="D1190" s="1011" t="s">
        <v>11</v>
      </c>
    </row>
    <row r="1191" spans="1:4" s="994" customFormat="1" ht="11.25" customHeight="1" x14ac:dyDescent="0.2">
      <c r="A1191" s="1200" t="s">
        <v>584</v>
      </c>
      <c r="B1191" s="1008">
        <v>1500</v>
      </c>
      <c r="C1191" s="1008">
        <v>1500</v>
      </c>
      <c r="D1191" s="1009" t="s">
        <v>578</v>
      </c>
    </row>
    <row r="1192" spans="1:4" s="994" customFormat="1" ht="11.25" customHeight="1" x14ac:dyDescent="0.2">
      <c r="A1192" s="1202"/>
      <c r="B1192" s="1012">
        <v>1500</v>
      </c>
      <c r="C1192" s="1012">
        <v>1500</v>
      </c>
      <c r="D1192" s="1013" t="s">
        <v>11</v>
      </c>
    </row>
    <row r="1193" spans="1:4" s="994" customFormat="1" ht="11.25" customHeight="1" x14ac:dyDescent="0.2">
      <c r="A1193" s="1201" t="s">
        <v>4301</v>
      </c>
      <c r="B1193" s="1010">
        <v>26.65</v>
      </c>
      <c r="C1193" s="1010">
        <v>26.65</v>
      </c>
      <c r="D1193" s="1011" t="s">
        <v>1833</v>
      </c>
    </row>
    <row r="1194" spans="1:4" s="994" customFormat="1" ht="11.25" customHeight="1" x14ac:dyDescent="0.2">
      <c r="A1194" s="1201"/>
      <c r="B1194" s="1010">
        <v>26.65</v>
      </c>
      <c r="C1194" s="1010">
        <v>26.65</v>
      </c>
      <c r="D1194" s="1011" t="s">
        <v>11</v>
      </c>
    </row>
    <row r="1195" spans="1:4" s="994" customFormat="1" ht="11.25" customHeight="1" x14ac:dyDescent="0.2">
      <c r="A1195" s="1200" t="s">
        <v>4302</v>
      </c>
      <c r="B1195" s="1008">
        <v>135.19999999999999</v>
      </c>
      <c r="C1195" s="1008">
        <v>135.19999999999999</v>
      </c>
      <c r="D1195" s="1009" t="s">
        <v>1881</v>
      </c>
    </row>
    <row r="1196" spans="1:4" s="994" customFormat="1" ht="11.25" customHeight="1" x14ac:dyDescent="0.2">
      <c r="A1196" s="1202"/>
      <c r="B1196" s="1012">
        <v>135.19999999999999</v>
      </c>
      <c r="C1196" s="1012">
        <v>135.19999999999999</v>
      </c>
      <c r="D1196" s="1013" t="s">
        <v>11</v>
      </c>
    </row>
    <row r="1197" spans="1:4" s="994" customFormat="1" ht="11.25" customHeight="1" x14ac:dyDescent="0.2">
      <c r="A1197" s="1201" t="s">
        <v>664</v>
      </c>
      <c r="B1197" s="1010">
        <v>190</v>
      </c>
      <c r="C1197" s="1010">
        <v>190</v>
      </c>
      <c r="D1197" s="1011" t="s">
        <v>644</v>
      </c>
    </row>
    <row r="1198" spans="1:4" s="994" customFormat="1" ht="11.25" customHeight="1" x14ac:dyDescent="0.2">
      <c r="A1198" s="1201"/>
      <c r="B1198" s="1010">
        <v>190</v>
      </c>
      <c r="C1198" s="1010">
        <v>190</v>
      </c>
      <c r="D1198" s="1011" t="s">
        <v>11</v>
      </c>
    </row>
    <row r="1199" spans="1:4" s="994" customFormat="1" ht="11.25" customHeight="1" x14ac:dyDescent="0.2">
      <c r="A1199" s="1200" t="s">
        <v>4303</v>
      </c>
      <c r="B1199" s="1008">
        <v>300</v>
      </c>
      <c r="C1199" s="1008">
        <v>291.70800000000003</v>
      </c>
      <c r="D1199" s="1009" t="s">
        <v>2017</v>
      </c>
    </row>
    <row r="1200" spans="1:4" s="994" customFormat="1" ht="11.25" customHeight="1" x14ac:dyDescent="0.2">
      <c r="A1200" s="1202"/>
      <c r="B1200" s="1012">
        <v>300</v>
      </c>
      <c r="C1200" s="1012">
        <v>291.70800000000003</v>
      </c>
      <c r="D1200" s="1013" t="s">
        <v>11</v>
      </c>
    </row>
    <row r="1201" spans="1:4" s="994" customFormat="1" ht="11.25" customHeight="1" x14ac:dyDescent="0.2">
      <c r="A1201" s="1201" t="s">
        <v>665</v>
      </c>
      <c r="B1201" s="1010">
        <v>71.900000000000006</v>
      </c>
      <c r="C1201" s="1010">
        <v>71.900000000000006</v>
      </c>
      <c r="D1201" s="1011" t="s">
        <v>2016</v>
      </c>
    </row>
    <row r="1202" spans="1:4" s="994" customFormat="1" ht="11.25" customHeight="1" x14ac:dyDescent="0.2">
      <c r="A1202" s="1201"/>
      <c r="B1202" s="1010">
        <v>199.8</v>
      </c>
      <c r="C1202" s="1010">
        <v>199.8</v>
      </c>
      <c r="D1202" s="1011" t="s">
        <v>644</v>
      </c>
    </row>
    <row r="1203" spans="1:4" s="994" customFormat="1" ht="11.25" customHeight="1" x14ac:dyDescent="0.2">
      <c r="A1203" s="1201"/>
      <c r="B1203" s="1010">
        <v>271.70000000000005</v>
      </c>
      <c r="C1203" s="1010">
        <v>271.70000000000005</v>
      </c>
      <c r="D1203" s="1011" t="s">
        <v>11</v>
      </c>
    </row>
    <row r="1204" spans="1:4" s="994" customFormat="1" ht="11.25" customHeight="1" x14ac:dyDescent="0.2">
      <c r="A1204" s="1200" t="s">
        <v>967</v>
      </c>
      <c r="B1204" s="1008">
        <v>20</v>
      </c>
      <c r="C1204" s="1008">
        <v>20</v>
      </c>
      <c r="D1204" s="1009" t="s">
        <v>957</v>
      </c>
    </row>
    <row r="1205" spans="1:4" s="994" customFormat="1" ht="11.25" customHeight="1" x14ac:dyDescent="0.2">
      <c r="A1205" s="1202"/>
      <c r="B1205" s="1012">
        <v>20</v>
      </c>
      <c r="C1205" s="1012">
        <v>20</v>
      </c>
      <c r="D1205" s="1013" t="s">
        <v>11</v>
      </c>
    </row>
    <row r="1206" spans="1:4" s="994" customFormat="1" ht="11.25" customHeight="1" x14ac:dyDescent="0.2">
      <c r="A1206" s="1201" t="s">
        <v>896</v>
      </c>
      <c r="B1206" s="1010">
        <v>190</v>
      </c>
      <c r="C1206" s="1010">
        <v>190</v>
      </c>
      <c r="D1206" s="1011" t="s">
        <v>863</v>
      </c>
    </row>
    <row r="1207" spans="1:4" s="994" customFormat="1" ht="11.25" customHeight="1" x14ac:dyDescent="0.2">
      <c r="A1207" s="1201"/>
      <c r="B1207" s="1010">
        <v>190</v>
      </c>
      <c r="C1207" s="1010">
        <v>190</v>
      </c>
      <c r="D1207" s="1011" t="s">
        <v>11</v>
      </c>
    </row>
    <row r="1208" spans="1:4" s="994" customFormat="1" ht="11.25" customHeight="1" x14ac:dyDescent="0.2">
      <c r="A1208" s="1200" t="s">
        <v>4304</v>
      </c>
      <c r="B1208" s="1008">
        <v>167.92</v>
      </c>
      <c r="C1208" s="1008">
        <v>167.916</v>
      </c>
      <c r="D1208" s="1009" t="s">
        <v>1878</v>
      </c>
    </row>
    <row r="1209" spans="1:4" s="994" customFormat="1" ht="11.25" customHeight="1" x14ac:dyDescent="0.2">
      <c r="A1209" s="1202"/>
      <c r="B1209" s="1012">
        <v>167.92</v>
      </c>
      <c r="C1209" s="1012">
        <v>167.916</v>
      </c>
      <c r="D1209" s="1013" t="s">
        <v>11</v>
      </c>
    </row>
    <row r="1210" spans="1:4" s="994" customFormat="1" ht="11.25" customHeight="1" x14ac:dyDescent="0.2">
      <c r="A1210" s="1200" t="s">
        <v>487</v>
      </c>
      <c r="B1210" s="1008">
        <v>30</v>
      </c>
      <c r="C1210" s="1008">
        <v>30</v>
      </c>
      <c r="D1210" s="1009" t="s">
        <v>4305</v>
      </c>
    </row>
    <row r="1211" spans="1:4" s="994" customFormat="1" ht="11.25" customHeight="1" x14ac:dyDescent="0.2">
      <c r="A1211" s="1202"/>
      <c r="B1211" s="1012">
        <v>30</v>
      </c>
      <c r="C1211" s="1012">
        <v>30</v>
      </c>
      <c r="D1211" s="1013" t="s">
        <v>11</v>
      </c>
    </row>
    <row r="1212" spans="1:4" s="994" customFormat="1" ht="21" x14ac:dyDescent="0.2">
      <c r="A1212" s="1200" t="s">
        <v>4306</v>
      </c>
      <c r="B1212" s="1008">
        <v>144</v>
      </c>
      <c r="C1212" s="1008">
        <v>144</v>
      </c>
      <c r="D1212" s="1009" t="s">
        <v>2015</v>
      </c>
    </row>
    <row r="1213" spans="1:4" s="994" customFormat="1" ht="11.25" customHeight="1" x14ac:dyDescent="0.2">
      <c r="A1213" s="1202"/>
      <c r="B1213" s="1012">
        <v>144</v>
      </c>
      <c r="C1213" s="1012">
        <v>144</v>
      </c>
      <c r="D1213" s="1013" t="s">
        <v>11</v>
      </c>
    </row>
    <row r="1214" spans="1:4" s="994" customFormat="1" ht="11.25" customHeight="1" x14ac:dyDescent="0.2">
      <c r="A1214" s="1201" t="s">
        <v>4307</v>
      </c>
      <c r="B1214" s="1010">
        <v>149.69999999999999</v>
      </c>
      <c r="C1214" s="1010">
        <v>149.69999999999999</v>
      </c>
      <c r="D1214" s="1011" t="s">
        <v>1837</v>
      </c>
    </row>
    <row r="1215" spans="1:4" s="994" customFormat="1" ht="11.25" customHeight="1" x14ac:dyDescent="0.2">
      <c r="A1215" s="1201"/>
      <c r="B1215" s="1010">
        <v>149.69999999999999</v>
      </c>
      <c r="C1215" s="1010">
        <v>149.69999999999999</v>
      </c>
      <c r="D1215" s="1011" t="s">
        <v>11</v>
      </c>
    </row>
    <row r="1216" spans="1:4" s="994" customFormat="1" ht="11.25" customHeight="1" x14ac:dyDescent="0.2">
      <c r="A1216" s="1200" t="s">
        <v>817</v>
      </c>
      <c r="B1216" s="1008">
        <v>200</v>
      </c>
      <c r="C1216" s="1008">
        <v>200</v>
      </c>
      <c r="D1216" s="1009" t="s">
        <v>807</v>
      </c>
    </row>
    <row r="1217" spans="1:4" s="994" customFormat="1" ht="11.25" customHeight="1" x14ac:dyDescent="0.2">
      <c r="A1217" s="1202"/>
      <c r="B1217" s="1012">
        <v>200</v>
      </c>
      <c r="C1217" s="1012">
        <v>200</v>
      </c>
      <c r="D1217" s="1013" t="s">
        <v>11</v>
      </c>
    </row>
    <row r="1218" spans="1:4" s="994" customFormat="1" ht="11.25" customHeight="1" x14ac:dyDescent="0.2">
      <c r="A1218" s="1201" t="s">
        <v>718</v>
      </c>
      <c r="B1218" s="1010">
        <v>80</v>
      </c>
      <c r="C1218" s="1010">
        <v>80</v>
      </c>
      <c r="D1218" s="1011" t="s">
        <v>4308</v>
      </c>
    </row>
    <row r="1219" spans="1:4" s="994" customFormat="1" ht="11.25" customHeight="1" x14ac:dyDescent="0.2">
      <c r="A1219" s="1201"/>
      <c r="B1219" s="1010">
        <v>105</v>
      </c>
      <c r="C1219" s="1010">
        <v>0</v>
      </c>
      <c r="D1219" s="1011" t="s">
        <v>4309</v>
      </c>
    </row>
    <row r="1220" spans="1:4" s="994" customFormat="1" ht="11.25" customHeight="1" x14ac:dyDescent="0.2">
      <c r="A1220" s="1201"/>
      <c r="B1220" s="1010">
        <v>185</v>
      </c>
      <c r="C1220" s="1010">
        <v>80</v>
      </c>
      <c r="D1220" s="1011" t="s">
        <v>11</v>
      </c>
    </row>
    <row r="1221" spans="1:4" s="994" customFormat="1" ht="11.25" customHeight="1" x14ac:dyDescent="0.2">
      <c r="A1221" s="1200" t="s">
        <v>4310</v>
      </c>
      <c r="B1221" s="1008">
        <v>250</v>
      </c>
      <c r="C1221" s="1008">
        <v>219.95819</v>
      </c>
      <c r="D1221" s="1009" t="s">
        <v>1881</v>
      </c>
    </row>
    <row r="1222" spans="1:4" s="994" customFormat="1" ht="11.25" customHeight="1" x14ac:dyDescent="0.2">
      <c r="A1222" s="1202"/>
      <c r="B1222" s="1012">
        <v>250</v>
      </c>
      <c r="C1222" s="1012">
        <v>219.95819</v>
      </c>
      <c r="D1222" s="1013" t="s">
        <v>11</v>
      </c>
    </row>
    <row r="1223" spans="1:4" s="994" customFormat="1" ht="11.25" customHeight="1" x14ac:dyDescent="0.2">
      <c r="A1223" s="1201" t="s">
        <v>1034</v>
      </c>
      <c r="B1223" s="1010">
        <v>52.5</v>
      </c>
      <c r="C1223" s="1010">
        <v>52.5</v>
      </c>
      <c r="D1223" s="1011" t="s">
        <v>1029</v>
      </c>
    </row>
    <row r="1224" spans="1:4" s="994" customFormat="1" ht="11.25" customHeight="1" x14ac:dyDescent="0.2">
      <c r="A1224" s="1201"/>
      <c r="B1224" s="1010">
        <v>52.5</v>
      </c>
      <c r="C1224" s="1010">
        <v>52.5</v>
      </c>
      <c r="D1224" s="1011" t="s">
        <v>11</v>
      </c>
    </row>
    <row r="1225" spans="1:4" s="994" customFormat="1" ht="21" x14ac:dyDescent="0.2">
      <c r="A1225" s="1200" t="s">
        <v>4311</v>
      </c>
      <c r="B1225" s="1008">
        <v>140</v>
      </c>
      <c r="C1225" s="1008">
        <v>140</v>
      </c>
      <c r="D1225" s="1009" t="s">
        <v>1913</v>
      </c>
    </row>
    <row r="1226" spans="1:4" s="994" customFormat="1" ht="11.25" customHeight="1" x14ac:dyDescent="0.2">
      <c r="A1226" s="1201"/>
      <c r="B1226" s="1010">
        <v>990</v>
      </c>
      <c r="C1226" s="1010">
        <v>990</v>
      </c>
      <c r="D1226" s="1011" t="s">
        <v>1346</v>
      </c>
    </row>
    <row r="1227" spans="1:4" s="994" customFormat="1" ht="11.25" customHeight="1" x14ac:dyDescent="0.2">
      <c r="A1227" s="1202"/>
      <c r="B1227" s="1012">
        <v>1130</v>
      </c>
      <c r="C1227" s="1012">
        <v>1130</v>
      </c>
      <c r="D1227" s="1013" t="s">
        <v>11</v>
      </c>
    </row>
    <row r="1228" spans="1:4" s="994" customFormat="1" ht="11.25" customHeight="1" x14ac:dyDescent="0.2">
      <c r="A1228" s="1201" t="s">
        <v>4312</v>
      </c>
      <c r="B1228" s="1010">
        <v>1117</v>
      </c>
      <c r="C1228" s="1010">
        <v>1117.002</v>
      </c>
      <c r="D1228" s="1011" t="s">
        <v>3964</v>
      </c>
    </row>
    <row r="1229" spans="1:4" s="994" customFormat="1" ht="11.25" customHeight="1" x14ac:dyDescent="0.2">
      <c r="A1229" s="1201"/>
      <c r="B1229" s="1010">
        <v>1117</v>
      </c>
      <c r="C1229" s="1010">
        <v>1117.002</v>
      </c>
      <c r="D1229" s="1011" t="s">
        <v>11</v>
      </c>
    </row>
    <row r="1230" spans="1:4" s="994" customFormat="1" ht="11.25" customHeight="1" x14ac:dyDescent="0.2">
      <c r="A1230" s="1200" t="s">
        <v>4313</v>
      </c>
      <c r="B1230" s="1008">
        <v>1556.66</v>
      </c>
      <c r="C1230" s="1008">
        <v>1556.6580000000001</v>
      </c>
      <c r="D1230" s="1009" t="s">
        <v>3964</v>
      </c>
    </row>
    <row r="1231" spans="1:4" s="994" customFormat="1" ht="11.25" customHeight="1" x14ac:dyDescent="0.2">
      <c r="A1231" s="1202"/>
      <c r="B1231" s="1012">
        <v>1556.66</v>
      </c>
      <c r="C1231" s="1012">
        <v>1556.6580000000001</v>
      </c>
      <c r="D1231" s="1013" t="s">
        <v>11</v>
      </c>
    </row>
    <row r="1232" spans="1:4" s="994" customFormat="1" ht="11.25" customHeight="1" x14ac:dyDescent="0.2">
      <c r="A1232" s="1201" t="s">
        <v>4314</v>
      </c>
      <c r="B1232" s="1010">
        <v>2526.7199999999998</v>
      </c>
      <c r="C1232" s="1010">
        <v>2496.4769999999999</v>
      </c>
      <c r="D1232" s="1011" t="s">
        <v>3964</v>
      </c>
    </row>
    <row r="1233" spans="1:4" s="994" customFormat="1" ht="11.25" customHeight="1" x14ac:dyDescent="0.2">
      <c r="A1233" s="1201"/>
      <c r="B1233" s="1010">
        <v>2526.7199999999998</v>
      </c>
      <c r="C1233" s="1010">
        <v>2496.4769999999999</v>
      </c>
      <c r="D1233" s="1011" t="s">
        <v>11</v>
      </c>
    </row>
    <row r="1234" spans="1:4" s="994" customFormat="1" ht="11.25" customHeight="1" x14ac:dyDescent="0.2">
      <c r="A1234" s="1200" t="s">
        <v>4315</v>
      </c>
      <c r="B1234" s="1008">
        <v>1172.27</v>
      </c>
      <c r="C1234" s="1008">
        <v>1172.2739999999999</v>
      </c>
      <c r="D1234" s="1009" t="s">
        <v>3964</v>
      </c>
    </row>
    <row r="1235" spans="1:4" s="994" customFormat="1" ht="11.25" customHeight="1" x14ac:dyDescent="0.2">
      <c r="A1235" s="1201"/>
      <c r="B1235" s="1010">
        <v>20.47</v>
      </c>
      <c r="C1235" s="1010">
        <v>20.47</v>
      </c>
      <c r="D1235" s="1011" t="s">
        <v>3907</v>
      </c>
    </row>
    <row r="1236" spans="1:4" s="994" customFormat="1" ht="11.25" customHeight="1" x14ac:dyDescent="0.2">
      <c r="A1236" s="1202"/>
      <c r="B1236" s="1012">
        <v>1192.74</v>
      </c>
      <c r="C1236" s="1012">
        <v>1192.7439999999999</v>
      </c>
      <c r="D1236" s="1013" t="s">
        <v>11</v>
      </c>
    </row>
    <row r="1237" spans="1:4" s="994" customFormat="1" ht="11.25" customHeight="1" x14ac:dyDescent="0.2">
      <c r="A1237" s="1201" t="s">
        <v>4316</v>
      </c>
      <c r="B1237" s="1010">
        <v>2735.6099999999997</v>
      </c>
      <c r="C1237" s="1010">
        <v>2735.6120000000001</v>
      </c>
      <c r="D1237" s="1011" t="s">
        <v>3964</v>
      </c>
    </row>
    <row r="1238" spans="1:4" s="994" customFormat="1" ht="11.25" customHeight="1" x14ac:dyDescent="0.2">
      <c r="A1238" s="1201"/>
      <c r="B1238" s="1010">
        <v>2735.6099999999997</v>
      </c>
      <c r="C1238" s="1010">
        <v>2735.6120000000001</v>
      </c>
      <c r="D1238" s="1011" t="s">
        <v>11</v>
      </c>
    </row>
    <row r="1239" spans="1:4" s="994" customFormat="1" ht="11.25" customHeight="1" x14ac:dyDescent="0.2">
      <c r="A1239" s="1200" t="s">
        <v>4317</v>
      </c>
      <c r="B1239" s="1008">
        <v>2133.77</v>
      </c>
      <c r="C1239" s="1008">
        <v>2133.7649999999999</v>
      </c>
      <c r="D1239" s="1009" t="s">
        <v>3964</v>
      </c>
    </row>
    <row r="1240" spans="1:4" s="994" customFormat="1" ht="11.25" customHeight="1" x14ac:dyDescent="0.2">
      <c r="A1240" s="1202"/>
      <c r="B1240" s="1012">
        <v>2133.77</v>
      </c>
      <c r="C1240" s="1012">
        <v>2133.7649999999999</v>
      </c>
      <c r="D1240" s="1013" t="s">
        <v>11</v>
      </c>
    </row>
    <row r="1241" spans="1:4" s="994" customFormat="1" ht="11.25" customHeight="1" x14ac:dyDescent="0.2">
      <c r="A1241" s="1201" t="s">
        <v>4318</v>
      </c>
      <c r="B1241" s="1010">
        <v>979.20999999999992</v>
      </c>
      <c r="C1241" s="1010">
        <v>979.20600000000002</v>
      </c>
      <c r="D1241" s="1011" t="s">
        <v>3964</v>
      </c>
    </row>
    <row r="1242" spans="1:4" s="994" customFormat="1" ht="11.25" customHeight="1" x14ac:dyDescent="0.2">
      <c r="A1242" s="1201"/>
      <c r="B1242" s="1010">
        <v>979.20999999999992</v>
      </c>
      <c r="C1242" s="1010">
        <v>979.20600000000002</v>
      </c>
      <c r="D1242" s="1011" t="s">
        <v>11</v>
      </c>
    </row>
    <row r="1243" spans="1:4" s="994" customFormat="1" ht="11.25" customHeight="1" x14ac:dyDescent="0.2">
      <c r="A1243" s="1200" t="s">
        <v>4319</v>
      </c>
      <c r="B1243" s="1008">
        <v>3700.0699999999997</v>
      </c>
      <c r="C1243" s="1008">
        <v>3700.0729999999999</v>
      </c>
      <c r="D1243" s="1009" t="s">
        <v>3964</v>
      </c>
    </row>
    <row r="1244" spans="1:4" s="994" customFormat="1" ht="11.25" customHeight="1" x14ac:dyDescent="0.2">
      <c r="A1244" s="1202"/>
      <c r="B1244" s="1012">
        <v>3700.0699999999997</v>
      </c>
      <c r="C1244" s="1012">
        <v>3700.0729999999999</v>
      </c>
      <c r="D1244" s="1013" t="s">
        <v>11</v>
      </c>
    </row>
    <row r="1245" spans="1:4" s="994" customFormat="1" ht="11.25" customHeight="1" x14ac:dyDescent="0.2">
      <c r="A1245" s="1201" t="s">
        <v>4320</v>
      </c>
      <c r="B1245" s="1010">
        <v>684.7600000000001</v>
      </c>
      <c r="C1245" s="1010">
        <v>684.76</v>
      </c>
      <c r="D1245" s="1011" t="s">
        <v>3964</v>
      </c>
    </row>
    <row r="1246" spans="1:4" s="994" customFormat="1" ht="11.25" customHeight="1" x14ac:dyDescent="0.2">
      <c r="A1246" s="1201"/>
      <c r="B1246" s="1010">
        <v>684.7600000000001</v>
      </c>
      <c r="C1246" s="1010">
        <v>684.76</v>
      </c>
      <c r="D1246" s="1011" t="s">
        <v>11</v>
      </c>
    </row>
    <row r="1247" spans="1:4" s="994" customFormat="1" ht="11.25" customHeight="1" x14ac:dyDescent="0.2">
      <c r="A1247" s="1200" t="s">
        <v>4321</v>
      </c>
      <c r="B1247" s="1008">
        <v>2321.6699999999996</v>
      </c>
      <c r="C1247" s="1008">
        <v>2321.6690000000003</v>
      </c>
      <c r="D1247" s="1009" t="s">
        <v>3964</v>
      </c>
    </row>
    <row r="1248" spans="1:4" s="994" customFormat="1" ht="11.25" customHeight="1" x14ac:dyDescent="0.2">
      <c r="A1248" s="1202"/>
      <c r="B1248" s="1012">
        <v>2321.6699999999996</v>
      </c>
      <c r="C1248" s="1012">
        <v>2321.6690000000003</v>
      </c>
      <c r="D1248" s="1013" t="s">
        <v>11</v>
      </c>
    </row>
    <row r="1249" spans="1:4" s="994" customFormat="1" ht="11.25" customHeight="1" x14ac:dyDescent="0.2">
      <c r="A1249" s="1201" t="s">
        <v>4322</v>
      </c>
      <c r="B1249" s="1010">
        <v>3558.52</v>
      </c>
      <c r="C1249" s="1010">
        <v>3558.52</v>
      </c>
      <c r="D1249" s="1011" t="s">
        <v>3964</v>
      </c>
    </row>
    <row r="1250" spans="1:4" s="994" customFormat="1" ht="11.25" customHeight="1" x14ac:dyDescent="0.2">
      <c r="A1250" s="1201"/>
      <c r="B1250" s="1010">
        <v>3558.52</v>
      </c>
      <c r="C1250" s="1010">
        <v>3558.52</v>
      </c>
      <c r="D1250" s="1011" t="s">
        <v>11</v>
      </c>
    </row>
    <row r="1251" spans="1:4" s="994" customFormat="1" ht="11.25" customHeight="1" x14ac:dyDescent="0.2">
      <c r="A1251" s="1200" t="s">
        <v>4323</v>
      </c>
      <c r="B1251" s="1008">
        <v>3502.5</v>
      </c>
      <c r="C1251" s="1008">
        <v>3502.4920000000002</v>
      </c>
      <c r="D1251" s="1009" t="s">
        <v>3964</v>
      </c>
    </row>
    <row r="1252" spans="1:4" s="994" customFormat="1" ht="11.25" customHeight="1" x14ac:dyDescent="0.2">
      <c r="A1252" s="1202"/>
      <c r="B1252" s="1012">
        <v>3502.5</v>
      </c>
      <c r="C1252" s="1012">
        <v>3502.4920000000002</v>
      </c>
      <c r="D1252" s="1013" t="s">
        <v>11</v>
      </c>
    </row>
    <row r="1253" spans="1:4" s="994" customFormat="1" ht="11.25" customHeight="1" x14ac:dyDescent="0.2">
      <c r="A1253" s="1200" t="s">
        <v>4324</v>
      </c>
      <c r="B1253" s="1008">
        <v>847.47</v>
      </c>
      <c r="C1253" s="1008">
        <v>847.46900000000005</v>
      </c>
      <c r="D1253" s="1009" t="s">
        <v>3964</v>
      </c>
    </row>
    <row r="1254" spans="1:4" s="994" customFormat="1" ht="11.25" customHeight="1" x14ac:dyDescent="0.2">
      <c r="A1254" s="1201"/>
      <c r="B1254" s="1010">
        <v>336</v>
      </c>
      <c r="C1254" s="1010">
        <v>0</v>
      </c>
      <c r="D1254" s="1011" t="s">
        <v>2337</v>
      </c>
    </row>
    <row r="1255" spans="1:4" s="994" customFormat="1" ht="11.25" customHeight="1" x14ac:dyDescent="0.2">
      <c r="A1255" s="1202"/>
      <c r="B1255" s="1012">
        <v>1183.47</v>
      </c>
      <c r="C1255" s="1012">
        <v>847.46900000000005</v>
      </c>
      <c r="D1255" s="1013" t="s">
        <v>11</v>
      </c>
    </row>
    <row r="1256" spans="1:4" s="994" customFormat="1" ht="11.25" customHeight="1" x14ac:dyDescent="0.2">
      <c r="A1256" s="1200" t="s">
        <v>4325</v>
      </c>
      <c r="B1256" s="1008">
        <v>349.15999999999997</v>
      </c>
      <c r="C1256" s="1008">
        <v>349.15800000000002</v>
      </c>
      <c r="D1256" s="1009" t="s">
        <v>3964</v>
      </c>
    </row>
    <row r="1257" spans="1:4" s="994" customFormat="1" ht="11.25" customHeight="1" x14ac:dyDescent="0.2">
      <c r="A1257" s="1202"/>
      <c r="B1257" s="1012">
        <v>349.15999999999997</v>
      </c>
      <c r="C1257" s="1012">
        <v>349.15800000000002</v>
      </c>
      <c r="D1257" s="1013" t="s">
        <v>11</v>
      </c>
    </row>
    <row r="1258" spans="1:4" s="994" customFormat="1" ht="11.25" customHeight="1" x14ac:dyDescent="0.2">
      <c r="A1258" s="1201" t="s">
        <v>4326</v>
      </c>
      <c r="B1258" s="1010">
        <v>3460.5600000000004</v>
      </c>
      <c r="C1258" s="1010">
        <v>3460.5610000000001</v>
      </c>
      <c r="D1258" s="1011" t="s">
        <v>3964</v>
      </c>
    </row>
    <row r="1259" spans="1:4" s="994" customFormat="1" ht="11.25" customHeight="1" x14ac:dyDescent="0.2">
      <c r="A1259" s="1201"/>
      <c r="B1259" s="1010">
        <v>3460.5600000000004</v>
      </c>
      <c r="C1259" s="1010">
        <v>3460.5610000000001</v>
      </c>
      <c r="D1259" s="1011" t="s">
        <v>11</v>
      </c>
    </row>
    <row r="1260" spans="1:4" s="994" customFormat="1" ht="11.25" customHeight="1" x14ac:dyDescent="0.2">
      <c r="A1260" s="1200" t="s">
        <v>4327</v>
      </c>
      <c r="B1260" s="1008">
        <v>1150.8</v>
      </c>
      <c r="C1260" s="1008">
        <v>1150.796</v>
      </c>
      <c r="D1260" s="1009" t="s">
        <v>3964</v>
      </c>
    </row>
    <row r="1261" spans="1:4" s="994" customFormat="1" ht="11.25" customHeight="1" x14ac:dyDescent="0.2">
      <c r="A1261" s="1202"/>
      <c r="B1261" s="1012">
        <v>1150.8</v>
      </c>
      <c r="C1261" s="1012">
        <v>1150.796</v>
      </c>
      <c r="D1261" s="1013" t="s">
        <v>11</v>
      </c>
    </row>
    <row r="1262" spans="1:4" s="994" customFormat="1" ht="11.25" customHeight="1" x14ac:dyDescent="0.2">
      <c r="A1262" s="1201" t="s">
        <v>4328</v>
      </c>
      <c r="B1262" s="1010">
        <v>53.180000000000007</v>
      </c>
      <c r="C1262" s="1010">
        <v>53.175359999999998</v>
      </c>
      <c r="D1262" s="1011" t="s">
        <v>1394</v>
      </c>
    </row>
    <row r="1263" spans="1:4" s="994" customFormat="1" ht="11.25" customHeight="1" x14ac:dyDescent="0.2">
      <c r="A1263" s="1201"/>
      <c r="B1263" s="1010">
        <v>53.180000000000007</v>
      </c>
      <c r="C1263" s="1010">
        <v>53.175359999999998</v>
      </c>
      <c r="D1263" s="1011" t="s">
        <v>11</v>
      </c>
    </row>
    <row r="1264" spans="1:4" s="994" customFormat="1" ht="11.25" customHeight="1" x14ac:dyDescent="0.2">
      <c r="A1264" s="1200" t="s">
        <v>977</v>
      </c>
      <c r="B1264" s="1008">
        <v>200</v>
      </c>
      <c r="C1264" s="1008">
        <v>200</v>
      </c>
      <c r="D1264" s="1009" t="s">
        <v>4329</v>
      </c>
    </row>
    <row r="1265" spans="1:4" s="994" customFormat="1" ht="11.25" customHeight="1" x14ac:dyDescent="0.2">
      <c r="A1265" s="1202"/>
      <c r="B1265" s="1012">
        <v>200</v>
      </c>
      <c r="C1265" s="1012">
        <v>200</v>
      </c>
      <c r="D1265" s="1013" t="s">
        <v>11</v>
      </c>
    </row>
    <row r="1266" spans="1:4" s="994" customFormat="1" ht="11.25" customHeight="1" x14ac:dyDescent="0.2">
      <c r="A1266" s="1201" t="s">
        <v>585</v>
      </c>
      <c r="B1266" s="1010">
        <v>600</v>
      </c>
      <c r="C1266" s="1010">
        <v>600</v>
      </c>
      <c r="D1266" s="1011" t="s">
        <v>578</v>
      </c>
    </row>
    <row r="1267" spans="1:4" s="994" customFormat="1" ht="11.25" customHeight="1" x14ac:dyDescent="0.2">
      <c r="A1267" s="1201"/>
      <c r="B1267" s="1010">
        <v>600</v>
      </c>
      <c r="C1267" s="1010">
        <v>600</v>
      </c>
      <c r="D1267" s="1011" t="s">
        <v>11</v>
      </c>
    </row>
    <row r="1268" spans="1:4" s="994" customFormat="1" ht="11.25" customHeight="1" x14ac:dyDescent="0.2">
      <c r="A1268" s="1200" t="s">
        <v>998</v>
      </c>
      <c r="B1268" s="1008">
        <v>150</v>
      </c>
      <c r="C1268" s="1008">
        <v>150</v>
      </c>
      <c r="D1268" s="1009" t="s">
        <v>997</v>
      </c>
    </row>
    <row r="1269" spans="1:4" s="994" customFormat="1" ht="11.25" customHeight="1" x14ac:dyDescent="0.2">
      <c r="A1269" s="1202"/>
      <c r="B1269" s="1012">
        <v>150</v>
      </c>
      <c r="C1269" s="1012">
        <v>150</v>
      </c>
      <c r="D1269" s="1013" t="s">
        <v>11</v>
      </c>
    </row>
    <row r="1270" spans="1:4" s="994" customFormat="1" ht="11.25" customHeight="1" x14ac:dyDescent="0.2">
      <c r="A1270" s="1201" t="s">
        <v>4330</v>
      </c>
      <c r="B1270" s="1010">
        <v>70</v>
      </c>
      <c r="C1270" s="1010">
        <v>70</v>
      </c>
      <c r="D1270" s="1011" t="s">
        <v>1837</v>
      </c>
    </row>
    <row r="1271" spans="1:4" s="994" customFormat="1" ht="11.25" customHeight="1" x14ac:dyDescent="0.2">
      <c r="A1271" s="1201"/>
      <c r="B1271" s="1010">
        <v>70</v>
      </c>
      <c r="C1271" s="1010">
        <v>70</v>
      </c>
      <c r="D1271" s="1011" t="s">
        <v>11</v>
      </c>
    </row>
    <row r="1272" spans="1:4" s="994" customFormat="1" ht="11.25" customHeight="1" x14ac:dyDescent="0.2">
      <c r="A1272" s="1200" t="s">
        <v>4331</v>
      </c>
      <c r="B1272" s="1046">
        <v>734.32</v>
      </c>
      <c r="C1272" s="1008">
        <v>734.01599999999996</v>
      </c>
      <c r="D1272" s="1009" t="s">
        <v>1571</v>
      </c>
    </row>
    <row r="1273" spans="1:4" s="994" customFormat="1" ht="11.25" customHeight="1" x14ac:dyDescent="0.2">
      <c r="A1273" s="1202"/>
      <c r="B1273" s="1047">
        <v>734.32</v>
      </c>
      <c r="C1273" s="1012">
        <v>734.01599999999996</v>
      </c>
      <c r="D1273" s="1013" t="s">
        <v>11</v>
      </c>
    </row>
    <row r="1274" spans="1:4" s="994" customFormat="1" ht="11.25" customHeight="1" x14ac:dyDescent="0.2">
      <c r="A1274" s="1201" t="s">
        <v>4332</v>
      </c>
      <c r="B1274" s="1010">
        <v>61.55</v>
      </c>
      <c r="C1274" s="1010">
        <v>0</v>
      </c>
      <c r="D1274" s="1011" t="s">
        <v>1833</v>
      </c>
    </row>
    <row r="1275" spans="1:4" s="994" customFormat="1" ht="11.25" customHeight="1" x14ac:dyDescent="0.2">
      <c r="A1275" s="1201"/>
      <c r="B1275" s="1010">
        <v>61.55</v>
      </c>
      <c r="C1275" s="1010">
        <v>0</v>
      </c>
      <c r="D1275" s="1011" t="s">
        <v>11</v>
      </c>
    </row>
    <row r="1276" spans="1:4" s="994" customFormat="1" ht="11.25" customHeight="1" x14ac:dyDescent="0.2">
      <c r="A1276" s="1200" t="s">
        <v>4333</v>
      </c>
      <c r="B1276" s="1008">
        <v>500</v>
      </c>
      <c r="C1276" s="1008">
        <v>375</v>
      </c>
      <c r="D1276" s="1009" t="s">
        <v>1833</v>
      </c>
    </row>
    <row r="1277" spans="1:4" s="994" customFormat="1" ht="11.25" customHeight="1" x14ac:dyDescent="0.2">
      <c r="A1277" s="1202"/>
      <c r="B1277" s="1012">
        <v>500</v>
      </c>
      <c r="C1277" s="1012">
        <v>375</v>
      </c>
      <c r="D1277" s="1013" t="s">
        <v>11</v>
      </c>
    </row>
    <row r="1278" spans="1:4" s="994" customFormat="1" ht="21" x14ac:dyDescent="0.2">
      <c r="A1278" s="1201" t="s">
        <v>4334</v>
      </c>
      <c r="B1278" s="1010">
        <v>534</v>
      </c>
      <c r="C1278" s="1010">
        <v>534</v>
      </c>
      <c r="D1278" s="1011" t="s">
        <v>1913</v>
      </c>
    </row>
    <row r="1279" spans="1:4" s="994" customFormat="1" ht="11.25" customHeight="1" x14ac:dyDescent="0.2">
      <c r="A1279" s="1201"/>
      <c r="B1279" s="1010">
        <v>3132</v>
      </c>
      <c r="C1279" s="1010">
        <v>3132</v>
      </c>
      <c r="D1279" s="1011" t="s">
        <v>1915</v>
      </c>
    </row>
    <row r="1280" spans="1:4" s="994" customFormat="1" ht="11.25" customHeight="1" x14ac:dyDescent="0.2">
      <c r="A1280" s="1201"/>
      <c r="B1280" s="1010">
        <v>684</v>
      </c>
      <c r="C1280" s="1010">
        <v>684</v>
      </c>
      <c r="D1280" s="1011" t="s">
        <v>1911</v>
      </c>
    </row>
    <row r="1281" spans="1:4" s="994" customFormat="1" ht="11.25" customHeight="1" x14ac:dyDescent="0.2">
      <c r="A1281" s="1201"/>
      <c r="B1281" s="1010">
        <v>4350</v>
      </c>
      <c r="C1281" s="1010">
        <v>4350</v>
      </c>
      <c r="D1281" s="1011" t="s">
        <v>11</v>
      </c>
    </row>
    <row r="1282" spans="1:4" s="994" customFormat="1" ht="11.25" customHeight="1" x14ac:dyDescent="0.2">
      <c r="A1282" s="1200" t="s">
        <v>4335</v>
      </c>
      <c r="B1282" s="1008">
        <v>67</v>
      </c>
      <c r="C1282" s="1008">
        <v>67</v>
      </c>
      <c r="D1282" s="1009" t="s">
        <v>1915</v>
      </c>
    </row>
    <row r="1283" spans="1:4" s="994" customFormat="1" ht="11.25" customHeight="1" x14ac:dyDescent="0.2">
      <c r="A1283" s="1201"/>
      <c r="B1283" s="1010">
        <v>84.8</v>
      </c>
      <c r="C1283" s="1010">
        <v>84.8</v>
      </c>
      <c r="D1283" s="1011" t="s">
        <v>1908</v>
      </c>
    </row>
    <row r="1284" spans="1:4" s="994" customFormat="1" ht="11.25" customHeight="1" x14ac:dyDescent="0.2">
      <c r="A1284" s="1202"/>
      <c r="B1284" s="1012">
        <v>151.80000000000001</v>
      </c>
      <c r="C1284" s="1012">
        <v>151.80000000000001</v>
      </c>
      <c r="D1284" s="1013" t="s">
        <v>11</v>
      </c>
    </row>
    <row r="1285" spans="1:4" s="994" customFormat="1" ht="11.25" customHeight="1" x14ac:dyDescent="0.2">
      <c r="A1285" s="1201" t="s">
        <v>818</v>
      </c>
      <c r="B1285" s="1010">
        <v>200</v>
      </c>
      <c r="C1285" s="1010">
        <v>200</v>
      </c>
      <c r="D1285" s="1011" t="s">
        <v>807</v>
      </c>
    </row>
    <row r="1286" spans="1:4" s="994" customFormat="1" ht="11.25" customHeight="1" x14ac:dyDescent="0.2">
      <c r="A1286" s="1201"/>
      <c r="B1286" s="1010">
        <v>200</v>
      </c>
      <c r="C1286" s="1010">
        <v>200</v>
      </c>
      <c r="D1286" s="1011" t="s">
        <v>11</v>
      </c>
    </row>
    <row r="1287" spans="1:4" s="994" customFormat="1" ht="11.25" customHeight="1" x14ac:dyDescent="0.2">
      <c r="A1287" s="1200" t="s">
        <v>4336</v>
      </c>
      <c r="B1287" s="1008">
        <v>300</v>
      </c>
      <c r="C1287" s="1008">
        <v>300</v>
      </c>
      <c r="D1287" s="1009" t="s">
        <v>1726</v>
      </c>
    </row>
    <row r="1288" spans="1:4" s="994" customFormat="1" ht="11.25" customHeight="1" x14ac:dyDescent="0.2">
      <c r="A1288" s="1202"/>
      <c r="B1288" s="1012">
        <v>300</v>
      </c>
      <c r="C1288" s="1012">
        <v>300</v>
      </c>
      <c r="D1288" s="1013" t="s">
        <v>11</v>
      </c>
    </row>
    <row r="1289" spans="1:4" s="994" customFormat="1" ht="21" x14ac:dyDescent="0.2">
      <c r="A1289" s="1201" t="s">
        <v>4337</v>
      </c>
      <c r="B1289" s="1010">
        <v>1349</v>
      </c>
      <c r="C1289" s="1010">
        <v>1349</v>
      </c>
      <c r="D1289" s="1011" t="s">
        <v>1913</v>
      </c>
    </row>
    <row r="1290" spans="1:4" s="994" customFormat="1" ht="11.25" customHeight="1" x14ac:dyDescent="0.2">
      <c r="A1290" s="1201"/>
      <c r="B1290" s="1010">
        <v>200</v>
      </c>
      <c r="C1290" s="1010">
        <v>200</v>
      </c>
      <c r="D1290" s="1011" t="s">
        <v>1911</v>
      </c>
    </row>
    <row r="1291" spans="1:4" s="994" customFormat="1" ht="21" x14ac:dyDescent="0.2">
      <c r="A1291" s="1201"/>
      <c r="B1291" s="1010">
        <v>400</v>
      </c>
      <c r="C1291" s="1010">
        <v>400</v>
      </c>
      <c r="D1291" s="1011" t="s">
        <v>1910</v>
      </c>
    </row>
    <row r="1292" spans="1:4" s="994" customFormat="1" ht="11.25" customHeight="1" x14ac:dyDescent="0.2">
      <c r="A1292" s="1201"/>
      <c r="B1292" s="1010">
        <v>6049.0000000000009</v>
      </c>
      <c r="C1292" s="1010">
        <v>6049.0000000000009</v>
      </c>
      <c r="D1292" s="1011" t="s">
        <v>1346</v>
      </c>
    </row>
    <row r="1293" spans="1:4" s="994" customFormat="1" ht="11.25" customHeight="1" x14ac:dyDescent="0.2">
      <c r="A1293" s="1201"/>
      <c r="B1293" s="1010">
        <v>7998.0000000000009</v>
      </c>
      <c r="C1293" s="1010">
        <v>7998.0000000000009</v>
      </c>
      <c r="D1293" s="1011" t="s">
        <v>11</v>
      </c>
    </row>
    <row r="1294" spans="1:4" s="994" customFormat="1" ht="11.25" customHeight="1" x14ac:dyDescent="0.2">
      <c r="A1294" s="1200" t="s">
        <v>862</v>
      </c>
      <c r="B1294" s="1008">
        <v>1800</v>
      </c>
      <c r="C1294" s="1008">
        <v>1800</v>
      </c>
      <c r="D1294" s="1009" t="s">
        <v>1384</v>
      </c>
    </row>
    <row r="1295" spans="1:4" s="994" customFormat="1" ht="11.25" customHeight="1" x14ac:dyDescent="0.2">
      <c r="A1295" s="1201"/>
      <c r="B1295" s="1010">
        <v>49</v>
      </c>
      <c r="C1295" s="1010">
        <v>49</v>
      </c>
      <c r="D1295" s="1011" t="s">
        <v>861</v>
      </c>
    </row>
    <row r="1296" spans="1:4" s="994" customFormat="1" ht="11.25" customHeight="1" x14ac:dyDescent="0.2">
      <c r="A1296" s="1201"/>
      <c r="B1296" s="1010">
        <v>45</v>
      </c>
      <c r="C1296" s="1010">
        <v>45</v>
      </c>
      <c r="D1296" s="1011" t="s">
        <v>946</v>
      </c>
    </row>
    <row r="1297" spans="1:4" s="994" customFormat="1" ht="11.25" customHeight="1" x14ac:dyDescent="0.2">
      <c r="A1297" s="1202"/>
      <c r="B1297" s="1012">
        <v>1894</v>
      </c>
      <c r="C1297" s="1012">
        <v>1894</v>
      </c>
      <c r="D1297" s="1013" t="s">
        <v>11</v>
      </c>
    </row>
    <row r="1298" spans="1:4" s="994" customFormat="1" ht="11.25" customHeight="1" x14ac:dyDescent="0.2">
      <c r="A1298" s="1200" t="s">
        <v>4338</v>
      </c>
      <c r="B1298" s="1008">
        <v>4000</v>
      </c>
      <c r="C1298" s="1008">
        <v>4000</v>
      </c>
      <c r="D1298" s="1009" t="s">
        <v>2017</v>
      </c>
    </row>
    <row r="1299" spans="1:4" s="994" customFormat="1" ht="11.25" customHeight="1" x14ac:dyDescent="0.2">
      <c r="A1299" s="1202"/>
      <c r="B1299" s="1012">
        <v>4000</v>
      </c>
      <c r="C1299" s="1012">
        <v>4000</v>
      </c>
      <c r="D1299" s="1013" t="s">
        <v>11</v>
      </c>
    </row>
    <row r="1300" spans="1:4" s="994" customFormat="1" ht="11.25" customHeight="1" x14ac:dyDescent="0.2">
      <c r="A1300" s="1200" t="s">
        <v>774</v>
      </c>
      <c r="B1300" s="1008">
        <v>200</v>
      </c>
      <c r="C1300" s="1008">
        <v>0</v>
      </c>
      <c r="D1300" s="1009" t="s">
        <v>755</v>
      </c>
    </row>
    <row r="1301" spans="1:4" s="994" customFormat="1" ht="11.25" customHeight="1" x14ac:dyDescent="0.2">
      <c r="A1301" s="1202"/>
      <c r="B1301" s="1012">
        <v>200</v>
      </c>
      <c r="C1301" s="1012">
        <v>0</v>
      </c>
      <c r="D1301" s="1013" t="s">
        <v>11</v>
      </c>
    </row>
    <row r="1302" spans="1:4" s="994" customFormat="1" ht="11.25" customHeight="1" x14ac:dyDescent="0.2">
      <c r="A1302" s="1201" t="s">
        <v>829</v>
      </c>
      <c r="B1302" s="1010">
        <v>35</v>
      </c>
      <c r="C1302" s="1010">
        <v>35</v>
      </c>
      <c r="D1302" s="1011" t="s">
        <v>825</v>
      </c>
    </row>
    <row r="1303" spans="1:4" s="994" customFormat="1" ht="11.25" customHeight="1" x14ac:dyDescent="0.2">
      <c r="A1303" s="1201"/>
      <c r="B1303" s="1010">
        <v>35</v>
      </c>
      <c r="C1303" s="1010">
        <v>35</v>
      </c>
      <c r="D1303" s="1011" t="s">
        <v>11</v>
      </c>
    </row>
    <row r="1304" spans="1:4" s="994" customFormat="1" ht="11.25" customHeight="1" x14ac:dyDescent="0.2">
      <c r="A1304" s="1200" t="s">
        <v>667</v>
      </c>
      <c r="B1304" s="1008">
        <v>200</v>
      </c>
      <c r="C1304" s="1008">
        <v>200</v>
      </c>
      <c r="D1304" s="1009" t="s">
        <v>644</v>
      </c>
    </row>
    <row r="1305" spans="1:4" s="994" customFormat="1" ht="11.25" customHeight="1" x14ac:dyDescent="0.2">
      <c r="A1305" s="1202"/>
      <c r="B1305" s="1012">
        <v>200</v>
      </c>
      <c r="C1305" s="1012">
        <v>200</v>
      </c>
      <c r="D1305" s="1013" t="s">
        <v>11</v>
      </c>
    </row>
    <row r="1306" spans="1:4" s="994" customFormat="1" ht="11.25" customHeight="1" x14ac:dyDescent="0.2">
      <c r="A1306" s="1201" t="s">
        <v>4339</v>
      </c>
      <c r="B1306" s="1010">
        <v>321.7</v>
      </c>
      <c r="C1306" s="1010">
        <v>321.30799999999999</v>
      </c>
      <c r="D1306" s="1011" t="s">
        <v>1881</v>
      </c>
    </row>
    <row r="1307" spans="1:4" s="994" customFormat="1" ht="11.25" customHeight="1" x14ac:dyDescent="0.2">
      <c r="A1307" s="1201"/>
      <c r="B1307" s="1010">
        <v>321.7</v>
      </c>
      <c r="C1307" s="1010">
        <v>321.30799999999999</v>
      </c>
      <c r="D1307" s="1011" t="s">
        <v>11</v>
      </c>
    </row>
    <row r="1308" spans="1:4" s="994" customFormat="1" ht="11.25" customHeight="1" x14ac:dyDescent="0.2">
      <c r="A1308" s="1200" t="s">
        <v>850</v>
      </c>
      <c r="B1308" s="1008">
        <v>160</v>
      </c>
      <c r="C1308" s="1008">
        <v>160</v>
      </c>
      <c r="D1308" s="1009" t="s">
        <v>4340</v>
      </c>
    </row>
    <row r="1309" spans="1:4" s="994" customFormat="1" ht="11.25" customHeight="1" x14ac:dyDescent="0.2">
      <c r="A1309" s="1202"/>
      <c r="B1309" s="1012">
        <v>160</v>
      </c>
      <c r="C1309" s="1012">
        <v>160</v>
      </c>
      <c r="D1309" s="1013" t="s">
        <v>11</v>
      </c>
    </row>
    <row r="1310" spans="1:4" s="994" customFormat="1" ht="11.25" customHeight="1" x14ac:dyDescent="0.2">
      <c r="A1310" s="1201" t="s">
        <v>4341</v>
      </c>
      <c r="B1310" s="1010">
        <v>34.5</v>
      </c>
      <c r="C1310" s="1010">
        <v>0</v>
      </c>
      <c r="D1310" s="1011" t="s">
        <v>2329</v>
      </c>
    </row>
    <row r="1311" spans="1:4" s="994" customFormat="1" ht="11.25" customHeight="1" x14ac:dyDescent="0.2">
      <c r="A1311" s="1201"/>
      <c r="B1311" s="1010">
        <v>34.5</v>
      </c>
      <c r="C1311" s="1010">
        <v>0</v>
      </c>
      <c r="D1311" s="1011" t="s">
        <v>11</v>
      </c>
    </row>
    <row r="1312" spans="1:4" s="994" customFormat="1" ht="21" x14ac:dyDescent="0.2">
      <c r="A1312" s="1200" t="s">
        <v>4342</v>
      </c>
      <c r="B1312" s="1008">
        <v>225</v>
      </c>
      <c r="C1312" s="1008">
        <v>225</v>
      </c>
      <c r="D1312" s="1009" t="s">
        <v>1913</v>
      </c>
    </row>
    <row r="1313" spans="1:4" s="994" customFormat="1" ht="11.25" customHeight="1" x14ac:dyDescent="0.2">
      <c r="A1313" s="1201"/>
      <c r="B1313" s="1010">
        <v>2803</v>
      </c>
      <c r="C1313" s="1010">
        <v>2803</v>
      </c>
      <c r="D1313" s="1011" t="s">
        <v>1915</v>
      </c>
    </row>
    <row r="1314" spans="1:4" s="994" customFormat="1" ht="11.25" customHeight="1" x14ac:dyDescent="0.2">
      <c r="A1314" s="1201"/>
      <c r="B1314" s="1010">
        <v>290</v>
      </c>
      <c r="C1314" s="1010">
        <v>290</v>
      </c>
      <c r="D1314" s="1011" t="s">
        <v>1911</v>
      </c>
    </row>
    <row r="1315" spans="1:4" s="994" customFormat="1" ht="21" x14ac:dyDescent="0.2">
      <c r="A1315" s="1201"/>
      <c r="B1315" s="1010">
        <v>103</v>
      </c>
      <c r="C1315" s="1010">
        <v>103</v>
      </c>
      <c r="D1315" s="1011" t="s">
        <v>1910</v>
      </c>
    </row>
    <row r="1316" spans="1:4" s="994" customFormat="1" ht="11.25" customHeight="1" x14ac:dyDescent="0.2">
      <c r="A1316" s="1201"/>
      <c r="B1316" s="1010">
        <v>900</v>
      </c>
      <c r="C1316" s="1010">
        <v>900</v>
      </c>
      <c r="D1316" s="1011" t="s">
        <v>1346</v>
      </c>
    </row>
    <row r="1317" spans="1:4" s="994" customFormat="1" ht="11.25" customHeight="1" x14ac:dyDescent="0.2">
      <c r="A1317" s="1202"/>
      <c r="B1317" s="1012">
        <v>4321</v>
      </c>
      <c r="C1317" s="1012">
        <v>4321</v>
      </c>
      <c r="D1317" s="1013" t="s">
        <v>11</v>
      </c>
    </row>
    <row r="1318" spans="1:4" s="994" customFormat="1" ht="11.25" customHeight="1" x14ac:dyDescent="0.2">
      <c r="A1318" s="1201" t="s">
        <v>4343</v>
      </c>
      <c r="B1318" s="1010">
        <v>300</v>
      </c>
      <c r="C1318" s="1010">
        <v>298.91399999999999</v>
      </c>
      <c r="D1318" s="1011" t="s">
        <v>1726</v>
      </c>
    </row>
    <row r="1319" spans="1:4" s="994" customFormat="1" ht="11.25" customHeight="1" x14ac:dyDescent="0.2">
      <c r="A1319" s="1201"/>
      <c r="B1319" s="1010">
        <v>300</v>
      </c>
      <c r="C1319" s="1010">
        <v>298.91399999999999</v>
      </c>
      <c r="D1319" s="1011" t="s">
        <v>11</v>
      </c>
    </row>
    <row r="1320" spans="1:4" s="994" customFormat="1" ht="11.25" customHeight="1" x14ac:dyDescent="0.2">
      <c r="A1320" s="1200" t="s">
        <v>488</v>
      </c>
      <c r="B1320" s="1008">
        <v>100</v>
      </c>
      <c r="C1320" s="1008">
        <v>100</v>
      </c>
      <c r="D1320" s="1009" t="s">
        <v>4344</v>
      </c>
    </row>
    <row r="1321" spans="1:4" s="994" customFormat="1" ht="11.25" customHeight="1" x14ac:dyDescent="0.2">
      <c r="A1321" s="1202"/>
      <c r="B1321" s="1012">
        <v>100</v>
      </c>
      <c r="C1321" s="1012">
        <v>100</v>
      </c>
      <c r="D1321" s="1013" t="s">
        <v>11</v>
      </c>
    </row>
    <row r="1322" spans="1:4" s="994" customFormat="1" ht="11.25" customHeight="1" x14ac:dyDescent="0.2">
      <c r="A1322" s="1201" t="s">
        <v>4345</v>
      </c>
      <c r="B1322" s="1010">
        <v>262.5</v>
      </c>
      <c r="C1322" s="1010">
        <v>262.5</v>
      </c>
      <c r="D1322" s="1011" t="s">
        <v>1833</v>
      </c>
    </row>
    <row r="1323" spans="1:4" s="994" customFormat="1" ht="11.25" customHeight="1" x14ac:dyDescent="0.2">
      <c r="A1323" s="1201"/>
      <c r="B1323" s="1010">
        <v>262.5</v>
      </c>
      <c r="C1323" s="1010">
        <v>262.5</v>
      </c>
      <c r="D1323" s="1011" t="s">
        <v>11</v>
      </c>
    </row>
    <row r="1324" spans="1:4" s="994" customFormat="1" ht="11.25" customHeight="1" x14ac:dyDescent="0.2">
      <c r="A1324" s="1200" t="s">
        <v>4346</v>
      </c>
      <c r="B1324" s="1008">
        <v>42</v>
      </c>
      <c r="C1324" s="1008">
        <v>42</v>
      </c>
      <c r="D1324" s="1009" t="s">
        <v>2329</v>
      </c>
    </row>
    <row r="1325" spans="1:4" s="994" customFormat="1" ht="11.25" customHeight="1" x14ac:dyDescent="0.2">
      <c r="A1325" s="1202"/>
      <c r="B1325" s="1012">
        <v>42</v>
      </c>
      <c r="C1325" s="1012">
        <v>42</v>
      </c>
      <c r="D1325" s="1013" t="s">
        <v>11</v>
      </c>
    </row>
    <row r="1326" spans="1:4" s="994" customFormat="1" ht="11.25" customHeight="1" x14ac:dyDescent="0.2">
      <c r="A1326" s="1201" t="s">
        <v>4347</v>
      </c>
      <c r="B1326" s="1010">
        <v>49.9</v>
      </c>
      <c r="C1326" s="1010">
        <v>44.29569</v>
      </c>
      <c r="D1326" s="1011" t="s">
        <v>2341</v>
      </c>
    </row>
    <row r="1327" spans="1:4" s="994" customFormat="1" ht="11.25" customHeight="1" x14ac:dyDescent="0.2">
      <c r="A1327" s="1201"/>
      <c r="B1327" s="1010">
        <v>49.9</v>
      </c>
      <c r="C1327" s="1010">
        <v>44.29569</v>
      </c>
      <c r="D1327" s="1011" t="s">
        <v>11</v>
      </c>
    </row>
    <row r="1328" spans="1:4" s="994" customFormat="1" ht="11.25" customHeight="1" x14ac:dyDescent="0.2">
      <c r="A1328" s="1200" t="s">
        <v>668</v>
      </c>
      <c r="B1328" s="1008">
        <v>80</v>
      </c>
      <c r="C1328" s="1008">
        <v>80</v>
      </c>
      <c r="D1328" s="1009" t="s">
        <v>1723</v>
      </c>
    </row>
    <row r="1329" spans="1:4" s="994" customFormat="1" ht="11.25" customHeight="1" x14ac:dyDescent="0.2">
      <c r="A1329" s="1201"/>
      <c r="B1329" s="1010">
        <v>105</v>
      </c>
      <c r="C1329" s="1010">
        <v>105</v>
      </c>
      <c r="D1329" s="1011" t="s">
        <v>644</v>
      </c>
    </row>
    <row r="1330" spans="1:4" s="994" customFormat="1" ht="11.25" customHeight="1" x14ac:dyDescent="0.2">
      <c r="A1330" s="1202"/>
      <c r="B1330" s="1012">
        <v>185</v>
      </c>
      <c r="C1330" s="1012">
        <v>185</v>
      </c>
      <c r="D1330" s="1013" t="s">
        <v>11</v>
      </c>
    </row>
    <row r="1331" spans="1:4" s="994" customFormat="1" ht="11.25" customHeight="1" x14ac:dyDescent="0.2">
      <c r="A1331" s="1201" t="s">
        <v>639</v>
      </c>
      <c r="B1331" s="1010">
        <v>150</v>
      </c>
      <c r="C1331" s="1010">
        <v>150</v>
      </c>
      <c r="D1331" s="1011" t="s">
        <v>632</v>
      </c>
    </row>
    <row r="1332" spans="1:4" s="994" customFormat="1" ht="11.25" customHeight="1" x14ac:dyDescent="0.2">
      <c r="A1332" s="1211"/>
      <c r="B1332" s="1010">
        <v>150</v>
      </c>
      <c r="C1332" s="1010">
        <v>150</v>
      </c>
      <c r="D1332" s="1011" t="s">
        <v>11</v>
      </c>
    </row>
    <row r="1333" spans="1:4" s="994" customFormat="1" ht="11.25" customHeight="1" x14ac:dyDescent="0.2">
      <c r="A1333" s="1212" t="s">
        <v>669</v>
      </c>
      <c r="B1333" s="1010">
        <v>300</v>
      </c>
      <c r="C1333" s="1010">
        <v>300</v>
      </c>
      <c r="D1333" s="1011" t="s">
        <v>644</v>
      </c>
    </row>
    <row r="1334" spans="1:4" s="994" customFormat="1" ht="11.25" customHeight="1" x14ac:dyDescent="0.2">
      <c r="A1334" s="1211"/>
      <c r="B1334" s="1010">
        <v>300</v>
      </c>
      <c r="C1334" s="1010">
        <v>300</v>
      </c>
      <c r="D1334" s="1011" t="s">
        <v>11</v>
      </c>
    </row>
    <row r="1335" spans="1:4" s="994" customFormat="1" ht="11.25" customHeight="1" x14ac:dyDescent="0.2">
      <c r="A1335" s="1212" t="s">
        <v>670</v>
      </c>
      <c r="B1335" s="1010">
        <v>200</v>
      </c>
      <c r="C1335" s="1010">
        <v>200</v>
      </c>
      <c r="D1335" s="1011" t="s">
        <v>644</v>
      </c>
    </row>
    <row r="1336" spans="1:4" s="994" customFormat="1" ht="11.25" customHeight="1" x14ac:dyDescent="0.2">
      <c r="A1336" s="1201"/>
      <c r="B1336" s="1010">
        <v>200</v>
      </c>
      <c r="C1336" s="1010">
        <v>200</v>
      </c>
      <c r="D1336" s="1011" t="s">
        <v>11</v>
      </c>
    </row>
    <row r="1337" spans="1:4" s="994" customFormat="1" ht="11.25" customHeight="1" x14ac:dyDescent="0.2">
      <c r="A1337" s="1200" t="s">
        <v>776</v>
      </c>
      <c r="B1337" s="1008">
        <v>200</v>
      </c>
      <c r="C1337" s="1008">
        <v>200</v>
      </c>
      <c r="D1337" s="1009" t="s">
        <v>755</v>
      </c>
    </row>
    <row r="1338" spans="1:4" s="994" customFormat="1" ht="11.25" customHeight="1" x14ac:dyDescent="0.2">
      <c r="A1338" s="1202"/>
      <c r="B1338" s="1012">
        <v>200</v>
      </c>
      <c r="C1338" s="1012">
        <v>200</v>
      </c>
      <c r="D1338" s="1013" t="s">
        <v>11</v>
      </c>
    </row>
    <row r="1339" spans="1:4" s="994" customFormat="1" ht="11.25" customHeight="1" x14ac:dyDescent="0.2">
      <c r="A1339" s="1201" t="s">
        <v>707</v>
      </c>
      <c r="B1339" s="1010">
        <v>100</v>
      </c>
      <c r="C1339" s="1010">
        <v>100</v>
      </c>
      <c r="D1339" s="1011" t="s">
        <v>4348</v>
      </c>
    </row>
    <row r="1340" spans="1:4" s="994" customFormat="1" ht="11.25" customHeight="1" x14ac:dyDescent="0.2">
      <c r="A1340" s="1201"/>
      <c r="B1340" s="1010">
        <v>100</v>
      </c>
      <c r="C1340" s="1010">
        <v>100</v>
      </c>
      <c r="D1340" s="1011" t="s">
        <v>11</v>
      </c>
    </row>
    <row r="1341" spans="1:4" s="994" customFormat="1" ht="11.25" customHeight="1" x14ac:dyDescent="0.2">
      <c r="A1341" s="1200" t="s">
        <v>671</v>
      </c>
      <c r="B1341" s="1008">
        <v>200</v>
      </c>
      <c r="C1341" s="1008">
        <v>0</v>
      </c>
      <c r="D1341" s="1009" t="s">
        <v>644</v>
      </c>
    </row>
    <row r="1342" spans="1:4" s="994" customFormat="1" ht="11.25" customHeight="1" x14ac:dyDescent="0.2">
      <c r="A1342" s="1202"/>
      <c r="B1342" s="1012">
        <v>200</v>
      </c>
      <c r="C1342" s="1012">
        <v>0</v>
      </c>
      <c r="D1342" s="1013" t="s">
        <v>11</v>
      </c>
    </row>
    <row r="1343" spans="1:4" s="994" customFormat="1" ht="11.25" customHeight="1" x14ac:dyDescent="0.2">
      <c r="A1343" s="1200" t="s">
        <v>672</v>
      </c>
      <c r="B1343" s="1008">
        <v>200</v>
      </c>
      <c r="C1343" s="1008">
        <v>200</v>
      </c>
      <c r="D1343" s="1009" t="s">
        <v>644</v>
      </c>
    </row>
    <row r="1344" spans="1:4" s="994" customFormat="1" ht="11.25" customHeight="1" x14ac:dyDescent="0.2">
      <c r="A1344" s="1202"/>
      <c r="B1344" s="1012">
        <v>200</v>
      </c>
      <c r="C1344" s="1012">
        <v>200</v>
      </c>
      <c r="D1344" s="1013" t="s">
        <v>11</v>
      </c>
    </row>
    <row r="1345" spans="1:4" s="994" customFormat="1" ht="11.25" customHeight="1" x14ac:dyDescent="0.2">
      <c r="A1345" s="1200" t="s">
        <v>4349</v>
      </c>
      <c r="B1345" s="1008">
        <v>22.5</v>
      </c>
      <c r="C1345" s="1008">
        <v>12.9</v>
      </c>
      <c r="D1345" s="1009" t="s">
        <v>2331</v>
      </c>
    </row>
    <row r="1346" spans="1:4" s="994" customFormat="1" ht="11.25" customHeight="1" x14ac:dyDescent="0.2">
      <c r="A1346" s="1202"/>
      <c r="B1346" s="1012">
        <v>22.5</v>
      </c>
      <c r="C1346" s="1012">
        <v>12.9</v>
      </c>
      <c r="D1346" s="1013" t="s">
        <v>11</v>
      </c>
    </row>
    <row r="1347" spans="1:4" s="994" customFormat="1" ht="21" x14ac:dyDescent="0.2">
      <c r="A1347" s="1201" t="s">
        <v>4350</v>
      </c>
      <c r="B1347" s="1010">
        <v>60</v>
      </c>
      <c r="C1347" s="1010">
        <v>60</v>
      </c>
      <c r="D1347" s="1011" t="s">
        <v>2015</v>
      </c>
    </row>
    <row r="1348" spans="1:4" s="994" customFormat="1" ht="11.25" customHeight="1" x14ac:dyDescent="0.2">
      <c r="A1348" s="1201"/>
      <c r="B1348" s="1010">
        <v>60</v>
      </c>
      <c r="C1348" s="1010">
        <v>60</v>
      </c>
      <c r="D1348" s="1011" t="s">
        <v>11</v>
      </c>
    </row>
    <row r="1349" spans="1:4" s="994" customFormat="1" ht="11.25" customHeight="1" x14ac:dyDescent="0.2">
      <c r="A1349" s="1200" t="s">
        <v>673</v>
      </c>
      <c r="B1349" s="1008">
        <v>1200</v>
      </c>
      <c r="C1349" s="1008">
        <v>1200</v>
      </c>
      <c r="D1349" s="1009" t="s">
        <v>2224</v>
      </c>
    </row>
    <row r="1350" spans="1:4" s="994" customFormat="1" ht="11.25" customHeight="1" x14ac:dyDescent="0.2">
      <c r="A1350" s="1201"/>
      <c r="B1350" s="1010">
        <v>990</v>
      </c>
      <c r="C1350" s="1010">
        <v>990</v>
      </c>
      <c r="D1350" s="1011" t="s">
        <v>1915</v>
      </c>
    </row>
    <row r="1351" spans="1:4" s="994" customFormat="1" ht="11.25" customHeight="1" x14ac:dyDescent="0.2">
      <c r="A1351" s="1201"/>
      <c r="B1351" s="1010">
        <v>100</v>
      </c>
      <c r="C1351" s="1010">
        <v>100</v>
      </c>
      <c r="D1351" s="1011" t="s">
        <v>1911</v>
      </c>
    </row>
    <row r="1352" spans="1:4" s="994" customFormat="1" ht="11.25" customHeight="1" x14ac:dyDescent="0.2">
      <c r="A1352" s="1201"/>
      <c r="B1352" s="1010">
        <v>60</v>
      </c>
      <c r="C1352" s="1010">
        <v>60</v>
      </c>
      <c r="D1352" s="1011" t="s">
        <v>644</v>
      </c>
    </row>
    <row r="1353" spans="1:4" s="994" customFormat="1" ht="11.25" customHeight="1" x14ac:dyDescent="0.2">
      <c r="A1353" s="1202"/>
      <c r="B1353" s="1012">
        <v>2350</v>
      </c>
      <c r="C1353" s="1012">
        <v>2350</v>
      </c>
      <c r="D1353" s="1013" t="s">
        <v>11</v>
      </c>
    </row>
    <row r="1354" spans="1:4" s="994" customFormat="1" ht="21" x14ac:dyDescent="0.2">
      <c r="A1354" s="1201" t="s">
        <v>4351</v>
      </c>
      <c r="B1354" s="1010">
        <v>571</v>
      </c>
      <c r="C1354" s="1010">
        <v>571</v>
      </c>
      <c r="D1354" s="1011" t="s">
        <v>1913</v>
      </c>
    </row>
    <row r="1355" spans="1:4" s="994" customFormat="1" ht="11.25" customHeight="1" x14ac:dyDescent="0.2">
      <c r="A1355" s="1201"/>
      <c r="B1355" s="1010">
        <v>5193</v>
      </c>
      <c r="C1355" s="1010">
        <v>5193</v>
      </c>
      <c r="D1355" s="1011" t="s">
        <v>1915</v>
      </c>
    </row>
    <row r="1356" spans="1:4" s="994" customFormat="1" ht="11.25" customHeight="1" x14ac:dyDescent="0.2">
      <c r="A1356" s="1201"/>
      <c r="B1356" s="1010">
        <v>710</v>
      </c>
      <c r="C1356" s="1010">
        <v>710</v>
      </c>
      <c r="D1356" s="1011" t="s">
        <v>1346</v>
      </c>
    </row>
    <row r="1357" spans="1:4" s="994" customFormat="1" ht="11.25" customHeight="1" x14ac:dyDescent="0.2">
      <c r="A1357" s="1201"/>
      <c r="B1357" s="1010">
        <v>6474</v>
      </c>
      <c r="C1357" s="1010">
        <v>6474</v>
      </c>
      <c r="D1357" s="1011" t="s">
        <v>11</v>
      </c>
    </row>
    <row r="1358" spans="1:4" s="994" customFormat="1" ht="11.25" customHeight="1" x14ac:dyDescent="0.2">
      <c r="A1358" s="1200" t="s">
        <v>777</v>
      </c>
      <c r="B1358" s="1008">
        <v>150</v>
      </c>
      <c r="C1358" s="1008">
        <v>0</v>
      </c>
      <c r="D1358" s="1009" t="s">
        <v>755</v>
      </c>
    </row>
    <row r="1359" spans="1:4" s="994" customFormat="1" ht="11.25" customHeight="1" x14ac:dyDescent="0.2">
      <c r="A1359" s="1202"/>
      <c r="B1359" s="1012">
        <v>150</v>
      </c>
      <c r="C1359" s="1012">
        <v>0</v>
      </c>
      <c r="D1359" s="1013" t="s">
        <v>11</v>
      </c>
    </row>
    <row r="1360" spans="1:4" s="994" customFormat="1" ht="11.25" customHeight="1" x14ac:dyDescent="0.2">
      <c r="A1360" s="1201" t="s">
        <v>731</v>
      </c>
      <c r="B1360" s="1010">
        <v>199.07</v>
      </c>
      <c r="C1360" s="1010">
        <v>199.065</v>
      </c>
      <c r="D1360" s="1011" t="s">
        <v>728</v>
      </c>
    </row>
    <row r="1361" spans="1:4" s="994" customFormat="1" ht="11.25" customHeight="1" x14ac:dyDescent="0.2">
      <c r="A1361" s="1201"/>
      <c r="B1361" s="1010">
        <v>199.07</v>
      </c>
      <c r="C1361" s="1010">
        <v>199.065</v>
      </c>
      <c r="D1361" s="1011" t="s">
        <v>11</v>
      </c>
    </row>
    <row r="1362" spans="1:4" s="994" customFormat="1" ht="11.25" customHeight="1" x14ac:dyDescent="0.2">
      <c r="A1362" s="1200" t="s">
        <v>4352</v>
      </c>
      <c r="B1362" s="1008">
        <v>144.82</v>
      </c>
      <c r="C1362" s="1008">
        <v>144.803</v>
      </c>
      <c r="D1362" s="1009" t="s">
        <v>1355</v>
      </c>
    </row>
    <row r="1363" spans="1:4" s="994" customFormat="1" ht="11.25" customHeight="1" x14ac:dyDescent="0.2">
      <c r="A1363" s="1202"/>
      <c r="B1363" s="1012">
        <v>144.82</v>
      </c>
      <c r="C1363" s="1012">
        <v>144.803</v>
      </c>
      <c r="D1363" s="1013" t="s">
        <v>11</v>
      </c>
    </row>
    <row r="1364" spans="1:4" s="994" customFormat="1" ht="11.25" customHeight="1" x14ac:dyDescent="0.2">
      <c r="A1364" s="1201" t="s">
        <v>4353</v>
      </c>
      <c r="B1364" s="1010">
        <v>2606.39</v>
      </c>
      <c r="C1364" s="1010">
        <v>2606.3870000000002</v>
      </c>
      <c r="D1364" s="1011" t="s">
        <v>3964</v>
      </c>
    </row>
    <row r="1365" spans="1:4" s="994" customFormat="1" ht="11.25" customHeight="1" x14ac:dyDescent="0.2">
      <c r="A1365" s="1201"/>
      <c r="B1365" s="1010">
        <v>2606.39</v>
      </c>
      <c r="C1365" s="1010">
        <v>2606.3870000000002</v>
      </c>
      <c r="D1365" s="1011" t="s">
        <v>11</v>
      </c>
    </row>
    <row r="1366" spans="1:4" s="994" customFormat="1" ht="11.25" customHeight="1" x14ac:dyDescent="0.2">
      <c r="A1366" s="1200" t="s">
        <v>732</v>
      </c>
      <c r="B1366" s="1008">
        <v>50</v>
      </c>
      <c r="C1366" s="1008">
        <v>50</v>
      </c>
      <c r="D1366" s="1009" t="s">
        <v>728</v>
      </c>
    </row>
    <row r="1367" spans="1:4" s="994" customFormat="1" ht="11.25" customHeight="1" x14ac:dyDescent="0.2">
      <c r="A1367" s="1202"/>
      <c r="B1367" s="1012">
        <v>50</v>
      </c>
      <c r="C1367" s="1012">
        <v>50</v>
      </c>
      <c r="D1367" s="1013" t="s">
        <v>11</v>
      </c>
    </row>
    <row r="1368" spans="1:4" s="994" customFormat="1" ht="11.25" customHeight="1" x14ac:dyDescent="0.2">
      <c r="A1368" s="1201" t="s">
        <v>897</v>
      </c>
      <c r="B1368" s="1010">
        <v>200</v>
      </c>
      <c r="C1368" s="1010">
        <v>200</v>
      </c>
      <c r="D1368" s="1011" t="s">
        <v>863</v>
      </c>
    </row>
    <row r="1369" spans="1:4" s="994" customFormat="1" ht="11.25" customHeight="1" x14ac:dyDescent="0.2">
      <c r="A1369" s="1201"/>
      <c r="B1369" s="1010">
        <v>200</v>
      </c>
      <c r="C1369" s="1010">
        <v>200</v>
      </c>
      <c r="D1369" s="1011" t="s">
        <v>11</v>
      </c>
    </row>
    <row r="1370" spans="1:4" s="994" customFormat="1" ht="11.25" customHeight="1" x14ac:dyDescent="0.2">
      <c r="A1370" s="1200" t="s">
        <v>855</v>
      </c>
      <c r="B1370" s="1008">
        <v>433.71</v>
      </c>
      <c r="C1370" s="1008">
        <v>433.70499999999998</v>
      </c>
      <c r="D1370" s="1009" t="s">
        <v>854</v>
      </c>
    </row>
    <row r="1371" spans="1:4" s="994" customFormat="1" ht="11.25" customHeight="1" x14ac:dyDescent="0.2">
      <c r="A1371" s="1201"/>
      <c r="B1371" s="1010">
        <v>1581.9</v>
      </c>
      <c r="C1371" s="1010">
        <v>1581.9</v>
      </c>
      <c r="D1371" s="1011" t="s">
        <v>863</v>
      </c>
    </row>
    <row r="1372" spans="1:4" s="994" customFormat="1" ht="11.25" customHeight="1" x14ac:dyDescent="0.2">
      <c r="A1372" s="1202"/>
      <c r="B1372" s="1012">
        <v>2015.6100000000001</v>
      </c>
      <c r="C1372" s="1012">
        <v>2015.605</v>
      </c>
      <c r="D1372" s="1013" t="s">
        <v>11</v>
      </c>
    </row>
    <row r="1373" spans="1:4" s="994" customFormat="1" ht="11.25" customHeight="1" x14ac:dyDescent="0.2">
      <c r="A1373" s="1201" t="s">
        <v>4354</v>
      </c>
      <c r="B1373" s="1010">
        <v>45</v>
      </c>
      <c r="C1373" s="1010">
        <v>45</v>
      </c>
      <c r="D1373" s="1011" t="s">
        <v>2016</v>
      </c>
    </row>
    <row r="1374" spans="1:4" s="994" customFormat="1" ht="11.25" customHeight="1" x14ac:dyDescent="0.2">
      <c r="A1374" s="1201"/>
      <c r="B1374" s="1010">
        <v>45</v>
      </c>
      <c r="C1374" s="1010">
        <v>45</v>
      </c>
      <c r="D1374" s="1011" t="s">
        <v>11</v>
      </c>
    </row>
    <row r="1375" spans="1:4" s="994" customFormat="1" ht="11.25" customHeight="1" x14ac:dyDescent="0.2">
      <c r="A1375" s="1200" t="s">
        <v>4355</v>
      </c>
      <c r="B1375" s="1008">
        <v>1650</v>
      </c>
      <c r="C1375" s="1008">
        <v>0</v>
      </c>
      <c r="D1375" s="1009" t="s">
        <v>728</v>
      </c>
    </row>
    <row r="1376" spans="1:4" s="994" customFormat="1" ht="11.25" customHeight="1" x14ac:dyDescent="0.2">
      <c r="A1376" s="1202"/>
      <c r="B1376" s="1012">
        <v>1650</v>
      </c>
      <c r="C1376" s="1012">
        <v>0</v>
      </c>
      <c r="D1376" s="1013" t="s">
        <v>11</v>
      </c>
    </row>
    <row r="1377" spans="1:4" s="994" customFormat="1" ht="11.25" customHeight="1" x14ac:dyDescent="0.2">
      <c r="A1377" s="1201" t="s">
        <v>4356</v>
      </c>
      <c r="B1377" s="1010">
        <v>4422.84</v>
      </c>
      <c r="C1377" s="1010">
        <v>4422.8429999999998</v>
      </c>
      <c r="D1377" s="1011" t="s">
        <v>3964</v>
      </c>
    </row>
    <row r="1378" spans="1:4" s="994" customFormat="1" ht="11.25" customHeight="1" x14ac:dyDescent="0.2">
      <c r="A1378" s="1201"/>
      <c r="B1378" s="1010">
        <v>4422.84</v>
      </c>
      <c r="C1378" s="1010">
        <v>4422.8429999999998</v>
      </c>
      <c r="D1378" s="1011" t="s">
        <v>11</v>
      </c>
    </row>
    <row r="1379" spans="1:4" s="994" customFormat="1" ht="11.25" customHeight="1" x14ac:dyDescent="0.2">
      <c r="A1379" s="1200" t="s">
        <v>4357</v>
      </c>
      <c r="B1379" s="1008">
        <v>80</v>
      </c>
      <c r="C1379" s="1008">
        <v>80</v>
      </c>
      <c r="D1379" s="1009" t="s">
        <v>2341</v>
      </c>
    </row>
    <row r="1380" spans="1:4" s="994" customFormat="1" ht="11.25" customHeight="1" x14ac:dyDescent="0.2">
      <c r="A1380" s="1202"/>
      <c r="B1380" s="1012">
        <v>80</v>
      </c>
      <c r="C1380" s="1012">
        <v>80</v>
      </c>
      <c r="D1380" s="1013" t="s">
        <v>11</v>
      </c>
    </row>
    <row r="1381" spans="1:4" s="994" customFormat="1" ht="11.25" customHeight="1" x14ac:dyDescent="0.2">
      <c r="A1381" s="1201" t="s">
        <v>746</v>
      </c>
      <c r="B1381" s="1010">
        <v>1000</v>
      </c>
      <c r="C1381" s="1010">
        <v>1000</v>
      </c>
      <c r="D1381" s="1011" t="s">
        <v>1742</v>
      </c>
    </row>
    <row r="1382" spans="1:4" s="994" customFormat="1" ht="11.25" customHeight="1" x14ac:dyDescent="0.2">
      <c r="A1382" s="1201"/>
      <c r="B1382" s="1010">
        <v>12236</v>
      </c>
      <c r="C1382" s="1010">
        <v>10736</v>
      </c>
      <c r="D1382" s="1011" t="s">
        <v>745</v>
      </c>
    </row>
    <row r="1383" spans="1:4" s="994" customFormat="1" ht="11.25" customHeight="1" x14ac:dyDescent="0.2">
      <c r="A1383" s="1201"/>
      <c r="B1383" s="1010">
        <v>2300</v>
      </c>
      <c r="C1383" s="1010">
        <v>2300</v>
      </c>
      <c r="D1383" s="1011" t="s">
        <v>2029</v>
      </c>
    </row>
    <row r="1384" spans="1:4" s="994" customFormat="1" ht="11.25" customHeight="1" x14ac:dyDescent="0.2">
      <c r="A1384" s="1201"/>
      <c r="B1384" s="1010">
        <v>15536</v>
      </c>
      <c r="C1384" s="1010">
        <v>14036</v>
      </c>
      <c r="D1384" s="1011" t="s">
        <v>11</v>
      </c>
    </row>
    <row r="1385" spans="1:4" s="994" customFormat="1" ht="21" x14ac:dyDescent="0.2">
      <c r="A1385" s="1200" t="s">
        <v>4358</v>
      </c>
      <c r="B1385" s="1008">
        <v>70</v>
      </c>
      <c r="C1385" s="1008">
        <v>70</v>
      </c>
      <c r="D1385" s="1009" t="s">
        <v>2015</v>
      </c>
    </row>
    <row r="1386" spans="1:4" s="994" customFormat="1" ht="11.25" customHeight="1" x14ac:dyDescent="0.2">
      <c r="A1386" s="1202"/>
      <c r="B1386" s="1012">
        <v>70</v>
      </c>
      <c r="C1386" s="1012">
        <v>70</v>
      </c>
      <c r="D1386" s="1013" t="s">
        <v>11</v>
      </c>
    </row>
    <row r="1387" spans="1:4" s="994" customFormat="1" ht="11.25" customHeight="1" x14ac:dyDescent="0.2">
      <c r="A1387" s="1200" t="s">
        <v>4359</v>
      </c>
      <c r="B1387" s="1008">
        <v>1300</v>
      </c>
      <c r="C1387" s="1008">
        <v>1300</v>
      </c>
      <c r="D1387" s="1009" t="s">
        <v>1384</v>
      </c>
    </row>
    <row r="1388" spans="1:4" s="994" customFormat="1" ht="11.25" customHeight="1" x14ac:dyDescent="0.2">
      <c r="A1388" s="1202"/>
      <c r="B1388" s="1012">
        <v>1300</v>
      </c>
      <c r="C1388" s="1012">
        <v>1300</v>
      </c>
      <c r="D1388" s="1013" t="s">
        <v>11</v>
      </c>
    </row>
    <row r="1389" spans="1:4" s="994" customFormat="1" ht="11.25" customHeight="1" x14ac:dyDescent="0.2">
      <c r="A1389" s="1200" t="s">
        <v>898</v>
      </c>
      <c r="B1389" s="1008">
        <v>500</v>
      </c>
      <c r="C1389" s="1008">
        <v>500</v>
      </c>
      <c r="D1389" s="1009" t="s">
        <v>863</v>
      </c>
    </row>
    <row r="1390" spans="1:4" s="994" customFormat="1" ht="11.25" customHeight="1" x14ac:dyDescent="0.2">
      <c r="A1390" s="1202"/>
      <c r="B1390" s="1012">
        <v>500</v>
      </c>
      <c r="C1390" s="1012">
        <v>500</v>
      </c>
      <c r="D1390" s="1013" t="s">
        <v>11</v>
      </c>
    </row>
    <row r="1391" spans="1:4" s="994" customFormat="1" ht="11.25" customHeight="1" x14ac:dyDescent="0.2">
      <c r="A1391" s="1201" t="s">
        <v>1049</v>
      </c>
      <c r="B1391" s="1010">
        <v>100</v>
      </c>
      <c r="C1391" s="1010">
        <v>100</v>
      </c>
      <c r="D1391" s="1011" t="s">
        <v>1036</v>
      </c>
    </row>
    <row r="1392" spans="1:4" s="994" customFormat="1" ht="11.25" customHeight="1" x14ac:dyDescent="0.2">
      <c r="A1392" s="1201"/>
      <c r="B1392" s="1010">
        <v>100</v>
      </c>
      <c r="C1392" s="1010">
        <v>100</v>
      </c>
      <c r="D1392" s="1011" t="s">
        <v>11</v>
      </c>
    </row>
    <row r="1393" spans="1:4" s="994" customFormat="1" ht="11.25" customHeight="1" x14ac:dyDescent="0.2">
      <c r="A1393" s="1200" t="s">
        <v>4360</v>
      </c>
      <c r="B1393" s="1008">
        <v>1705.72</v>
      </c>
      <c r="C1393" s="1008">
        <v>1705.7159999999999</v>
      </c>
      <c r="D1393" s="1009" t="s">
        <v>3964</v>
      </c>
    </row>
    <row r="1394" spans="1:4" s="994" customFormat="1" ht="11.25" customHeight="1" x14ac:dyDescent="0.2">
      <c r="A1394" s="1202"/>
      <c r="B1394" s="1012">
        <v>1705.72</v>
      </c>
      <c r="C1394" s="1012">
        <v>1705.7159999999999</v>
      </c>
      <c r="D1394" s="1013" t="s">
        <v>11</v>
      </c>
    </row>
    <row r="1395" spans="1:4" s="994" customFormat="1" ht="11.25" customHeight="1" x14ac:dyDescent="0.2">
      <c r="A1395" s="1201" t="s">
        <v>502</v>
      </c>
      <c r="B1395" s="1010">
        <v>50</v>
      </c>
      <c r="C1395" s="1010">
        <v>50</v>
      </c>
      <c r="D1395" s="1011" t="s">
        <v>500</v>
      </c>
    </row>
    <row r="1396" spans="1:4" s="994" customFormat="1" ht="11.25" customHeight="1" x14ac:dyDescent="0.2">
      <c r="A1396" s="1201"/>
      <c r="B1396" s="1010">
        <v>50</v>
      </c>
      <c r="C1396" s="1010">
        <v>50</v>
      </c>
      <c r="D1396" s="1011" t="s">
        <v>11</v>
      </c>
    </row>
    <row r="1397" spans="1:4" s="994" customFormat="1" ht="11.25" customHeight="1" x14ac:dyDescent="0.2">
      <c r="A1397" s="1200" t="s">
        <v>1007</v>
      </c>
      <c r="B1397" s="1008">
        <v>47</v>
      </c>
      <c r="C1397" s="1008">
        <v>38.15</v>
      </c>
      <c r="D1397" s="1009" t="s">
        <v>4361</v>
      </c>
    </row>
    <row r="1398" spans="1:4" s="994" customFormat="1" ht="11.25" customHeight="1" x14ac:dyDescent="0.2">
      <c r="A1398" s="1202"/>
      <c r="B1398" s="1012">
        <v>47</v>
      </c>
      <c r="C1398" s="1012">
        <v>38.15</v>
      </c>
      <c r="D1398" s="1013" t="s">
        <v>11</v>
      </c>
    </row>
    <row r="1399" spans="1:4" s="994" customFormat="1" ht="11.25" customHeight="1" x14ac:dyDescent="0.2">
      <c r="A1399" s="1201" t="s">
        <v>4362</v>
      </c>
      <c r="B1399" s="1010">
        <v>51.7</v>
      </c>
      <c r="C1399" s="1010">
        <v>51.7</v>
      </c>
      <c r="D1399" s="1011" t="s">
        <v>2223</v>
      </c>
    </row>
    <row r="1400" spans="1:4" s="994" customFormat="1" ht="11.25" customHeight="1" x14ac:dyDescent="0.2">
      <c r="A1400" s="1201"/>
      <c r="B1400" s="1010">
        <v>51.7</v>
      </c>
      <c r="C1400" s="1010">
        <v>51.7</v>
      </c>
      <c r="D1400" s="1011" t="s">
        <v>11</v>
      </c>
    </row>
    <row r="1401" spans="1:4" s="994" customFormat="1" ht="21" x14ac:dyDescent="0.2">
      <c r="A1401" s="1200" t="s">
        <v>1008</v>
      </c>
      <c r="B1401" s="1008">
        <v>56</v>
      </c>
      <c r="C1401" s="1008">
        <v>48.5</v>
      </c>
      <c r="D1401" s="1009" t="s">
        <v>4363</v>
      </c>
    </row>
    <row r="1402" spans="1:4" s="994" customFormat="1" ht="11.25" customHeight="1" x14ac:dyDescent="0.2">
      <c r="A1402" s="1202"/>
      <c r="B1402" s="1012">
        <v>56</v>
      </c>
      <c r="C1402" s="1012">
        <v>48.5</v>
      </c>
      <c r="D1402" s="1013" t="s">
        <v>11</v>
      </c>
    </row>
    <row r="1403" spans="1:4" s="994" customFormat="1" ht="11.25" customHeight="1" x14ac:dyDescent="0.2">
      <c r="A1403" s="1201" t="s">
        <v>4364</v>
      </c>
      <c r="B1403" s="1010">
        <v>45.3</v>
      </c>
      <c r="C1403" s="1010">
        <v>37</v>
      </c>
      <c r="D1403" s="1011" t="s">
        <v>2223</v>
      </c>
    </row>
    <row r="1404" spans="1:4" s="994" customFormat="1" ht="11.25" customHeight="1" x14ac:dyDescent="0.2">
      <c r="A1404" s="1201"/>
      <c r="B1404" s="1010">
        <v>45.3</v>
      </c>
      <c r="C1404" s="1010">
        <v>37</v>
      </c>
      <c r="D1404" s="1011" t="s">
        <v>11</v>
      </c>
    </row>
    <row r="1405" spans="1:4" s="994" customFormat="1" ht="11.25" customHeight="1" x14ac:dyDescent="0.2">
      <c r="A1405" s="1200" t="s">
        <v>674</v>
      </c>
      <c r="B1405" s="1008">
        <v>190</v>
      </c>
      <c r="C1405" s="1008">
        <v>190</v>
      </c>
      <c r="D1405" s="1009" t="s">
        <v>644</v>
      </c>
    </row>
    <row r="1406" spans="1:4" s="994" customFormat="1" ht="11.25" customHeight="1" x14ac:dyDescent="0.2">
      <c r="A1406" s="1201"/>
      <c r="B1406" s="1010">
        <v>30</v>
      </c>
      <c r="C1406" s="1010">
        <v>30</v>
      </c>
      <c r="D1406" s="1011" t="s">
        <v>957</v>
      </c>
    </row>
    <row r="1407" spans="1:4" s="994" customFormat="1" ht="11.25" customHeight="1" x14ac:dyDescent="0.2">
      <c r="A1407" s="1202"/>
      <c r="B1407" s="1012">
        <v>220</v>
      </c>
      <c r="C1407" s="1012">
        <v>220</v>
      </c>
      <c r="D1407" s="1013" t="s">
        <v>11</v>
      </c>
    </row>
    <row r="1408" spans="1:4" s="994" customFormat="1" ht="11.25" customHeight="1" x14ac:dyDescent="0.2">
      <c r="A1408" s="1201" t="s">
        <v>4365</v>
      </c>
      <c r="B1408" s="1010">
        <v>800</v>
      </c>
      <c r="C1408" s="1010">
        <v>800</v>
      </c>
      <c r="D1408" s="1011" t="s">
        <v>644</v>
      </c>
    </row>
    <row r="1409" spans="1:4" s="994" customFormat="1" ht="11.25" customHeight="1" x14ac:dyDescent="0.2">
      <c r="A1409" s="1201"/>
      <c r="B1409" s="1010">
        <v>800</v>
      </c>
      <c r="C1409" s="1010">
        <v>800</v>
      </c>
      <c r="D1409" s="1011" t="s">
        <v>11</v>
      </c>
    </row>
    <row r="1410" spans="1:4" s="994" customFormat="1" ht="11.25" customHeight="1" x14ac:dyDescent="0.2">
      <c r="A1410" s="1200" t="s">
        <v>778</v>
      </c>
      <c r="B1410" s="1008">
        <v>80</v>
      </c>
      <c r="C1410" s="1008">
        <v>80</v>
      </c>
      <c r="D1410" s="1009" t="s">
        <v>755</v>
      </c>
    </row>
    <row r="1411" spans="1:4" s="994" customFormat="1" ht="11.25" customHeight="1" x14ac:dyDescent="0.2">
      <c r="A1411" s="1202"/>
      <c r="B1411" s="1012">
        <v>80</v>
      </c>
      <c r="C1411" s="1012">
        <v>80</v>
      </c>
      <c r="D1411" s="1013" t="s">
        <v>11</v>
      </c>
    </row>
    <row r="1412" spans="1:4" s="994" customFormat="1" ht="11.25" customHeight="1" x14ac:dyDescent="0.2">
      <c r="A1412" s="1201" t="s">
        <v>1050</v>
      </c>
      <c r="B1412" s="1010">
        <v>200</v>
      </c>
      <c r="C1412" s="1010">
        <v>200</v>
      </c>
      <c r="D1412" s="1011" t="s">
        <v>1036</v>
      </c>
    </row>
    <row r="1413" spans="1:4" s="994" customFormat="1" ht="11.25" customHeight="1" x14ac:dyDescent="0.2">
      <c r="A1413" s="1201"/>
      <c r="B1413" s="1010">
        <v>200</v>
      </c>
      <c r="C1413" s="1010">
        <v>200</v>
      </c>
      <c r="D1413" s="1011" t="s">
        <v>11</v>
      </c>
    </row>
    <row r="1414" spans="1:4" s="994" customFormat="1" ht="11.25" customHeight="1" x14ac:dyDescent="0.2">
      <c r="A1414" s="1200" t="s">
        <v>4366</v>
      </c>
      <c r="B1414" s="1008">
        <v>1782</v>
      </c>
      <c r="C1414" s="1008">
        <v>1782</v>
      </c>
      <c r="D1414" s="1009" t="s">
        <v>1915</v>
      </c>
    </row>
    <row r="1415" spans="1:4" s="994" customFormat="1" ht="11.25" customHeight="1" x14ac:dyDescent="0.2">
      <c r="A1415" s="1202"/>
      <c r="B1415" s="1012">
        <v>1782</v>
      </c>
      <c r="C1415" s="1012">
        <v>1782</v>
      </c>
      <c r="D1415" s="1013" t="s">
        <v>11</v>
      </c>
    </row>
    <row r="1416" spans="1:4" s="994" customFormat="1" ht="11.25" customHeight="1" x14ac:dyDescent="0.2">
      <c r="A1416" s="1201" t="s">
        <v>4367</v>
      </c>
      <c r="B1416" s="1010">
        <v>155</v>
      </c>
      <c r="C1416" s="1010">
        <v>0</v>
      </c>
      <c r="D1416" s="1011" t="s">
        <v>1724</v>
      </c>
    </row>
    <row r="1417" spans="1:4" s="994" customFormat="1" ht="11.25" customHeight="1" x14ac:dyDescent="0.2">
      <c r="A1417" s="1201"/>
      <c r="B1417" s="1010">
        <v>155</v>
      </c>
      <c r="C1417" s="1010">
        <v>0</v>
      </c>
      <c r="D1417" s="1011" t="s">
        <v>11</v>
      </c>
    </row>
    <row r="1418" spans="1:4" s="994" customFormat="1" ht="11.25" customHeight="1" x14ac:dyDescent="0.2">
      <c r="A1418" s="1200" t="s">
        <v>1051</v>
      </c>
      <c r="B1418" s="1008">
        <v>405</v>
      </c>
      <c r="C1418" s="1008">
        <v>200</v>
      </c>
      <c r="D1418" s="1009" t="s">
        <v>1036</v>
      </c>
    </row>
    <row r="1419" spans="1:4" s="994" customFormat="1" ht="11.25" customHeight="1" x14ac:dyDescent="0.2">
      <c r="A1419" s="1202"/>
      <c r="B1419" s="1012">
        <v>405</v>
      </c>
      <c r="C1419" s="1012">
        <v>200</v>
      </c>
      <c r="D1419" s="1013" t="s">
        <v>11</v>
      </c>
    </row>
    <row r="1420" spans="1:4" s="994" customFormat="1" ht="11.25" customHeight="1" x14ac:dyDescent="0.2">
      <c r="A1420" s="1201" t="s">
        <v>899</v>
      </c>
      <c r="B1420" s="1010">
        <v>300</v>
      </c>
      <c r="C1420" s="1010">
        <v>300</v>
      </c>
      <c r="D1420" s="1011" t="s">
        <v>863</v>
      </c>
    </row>
    <row r="1421" spans="1:4" s="994" customFormat="1" ht="11.25" customHeight="1" x14ac:dyDescent="0.2">
      <c r="A1421" s="1201"/>
      <c r="B1421" s="1010">
        <v>300</v>
      </c>
      <c r="C1421" s="1010">
        <v>300</v>
      </c>
      <c r="D1421" s="1011" t="s">
        <v>11</v>
      </c>
    </row>
    <row r="1422" spans="1:4" s="994" customFormat="1" ht="11.25" customHeight="1" x14ac:dyDescent="0.2">
      <c r="A1422" s="1200" t="s">
        <v>950</v>
      </c>
      <c r="B1422" s="1008">
        <v>10</v>
      </c>
      <c r="C1422" s="1008">
        <v>10</v>
      </c>
      <c r="D1422" s="1009" t="s">
        <v>946</v>
      </c>
    </row>
    <row r="1423" spans="1:4" s="994" customFormat="1" ht="11.25" customHeight="1" x14ac:dyDescent="0.2">
      <c r="A1423" s="1202"/>
      <c r="B1423" s="1012">
        <v>10</v>
      </c>
      <c r="C1423" s="1012">
        <v>10</v>
      </c>
      <c r="D1423" s="1013" t="s">
        <v>11</v>
      </c>
    </row>
    <row r="1424" spans="1:4" s="994" customFormat="1" ht="11.25" customHeight="1" x14ac:dyDescent="0.2">
      <c r="A1424" s="1201" t="s">
        <v>676</v>
      </c>
      <c r="B1424" s="1010">
        <v>100</v>
      </c>
      <c r="C1424" s="1010">
        <v>100</v>
      </c>
      <c r="D1424" s="1011" t="s">
        <v>644</v>
      </c>
    </row>
    <row r="1425" spans="1:4" s="994" customFormat="1" ht="11.25" customHeight="1" x14ac:dyDescent="0.2">
      <c r="A1425" s="1201"/>
      <c r="B1425" s="1010">
        <v>100</v>
      </c>
      <c r="C1425" s="1010">
        <v>100</v>
      </c>
      <c r="D1425" s="1011" t="s">
        <v>11</v>
      </c>
    </row>
    <row r="1426" spans="1:4" s="994" customFormat="1" ht="11.25" customHeight="1" x14ac:dyDescent="0.2">
      <c r="A1426" s="1200" t="s">
        <v>995</v>
      </c>
      <c r="B1426" s="1008">
        <v>150</v>
      </c>
      <c r="C1426" s="1008">
        <v>150</v>
      </c>
      <c r="D1426" s="1009" t="s">
        <v>992</v>
      </c>
    </row>
    <row r="1427" spans="1:4" s="994" customFormat="1" ht="11.25" customHeight="1" x14ac:dyDescent="0.2">
      <c r="A1427" s="1202"/>
      <c r="B1427" s="1012">
        <v>150</v>
      </c>
      <c r="C1427" s="1012">
        <v>150</v>
      </c>
      <c r="D1427" s="1013" t="s">
        <v>11</v>
      </c>
    </row>
    <row r="1428" spans="1:4" s="994" customFormat="1" ht="11.25" customHeight="1" x14ac:dyDescent="0.2">
      <c r="A1428" s="1201" t="s">
        <v>900</v>
      </c>
      <c r="B1428" s="1010">
        <v>2500</v>
      </c>
      <c r="C1428" s="1010">
        <v>2144.0909999999999</v>
      </c>
      <c r="D1428" s="1011" t="s">
        <v>863</v>
      </c>
    </row>
    <row r="1429" spans="1:4" s="994" customFormat="1" ht="11.25" customHeight="1" x14ac:dyDescent="0.2">
      <c r="A1429" s="1201"/>
      <c r="B1429" s="1010">
        <v>2500</v>
      </c>
      <c r="C1429" s="1010">
        <v>2144.0909999999999</v>
      </c>
      <c r="D1429" s="1011" t="s">
        <v>11</v>
      </c>
    </row>
    <row r="1430" spans="1:4" s="994" customFormat="1" ht="11.25" customHeight="1" x14ac:dyDescent="0.2">
      <c r="A1430" s="1200" t="s">
        <v>640</v>
      </c>
      <c r="B1430" s="1008">
        <v>200</v>
      </c>
      <c r="C1430" s="1008">
        <v>200</v>
      </c>
      <c r="D1430" s="1009" t="s">
        <v>632</v>
      </c>
    </row>
    <row r="1431" spans="1:4" s="994" customFormat="1" ht="11.25" customHeight="1" x14ac:dyDescent="0.2">
      <c r="A1431" s="1202"/>
      <c r="B1431" s="1012">
        <v>200</v>
      </c>
      <c r="C1431" s="1012">
        <v>200</v>
      </c>
      <c r="D1431" s="1013" t="s">
        <v>11</v>
      </c>
    </row>
    <row r="1432" spans="1:4" s="994" customFormat="1" ht="11.25" customHeight="1" x14ac:dyDescent="0.2">
      <c r="A1432" s="1200" t="s">
        <v>996</v>
      </c>
      <c r="B1432" s="1008">
        <v>40</v>
      </c>
      <c r="C1432" s="1008">
        <v>40</v>
      </c>
      <c r="D1432" s="1009" t="s">
        <v>992</v>
      </c>
    </row>
    <row r="1433" spans="1:4" s="994" customFormat="1" ht="11.25" customHeight="1" x14ac:dyDescent="0.2">
      <c r="A1433" s="1202"/>
      <c r="B1433" s="1012">
        <v>40</v>
      </c>
      <c r="C1433" s="1012">
        <v>40</v>
      </c>
      <c r="D1433" s="1013" t="s">
        <v>11</v>
      </c>
    </row>
    <row r="1434" spans="1:4" s="994" customFormat="1" ht="11.25" customHeight="1" x14ac:dyDescent="0.2">
      <c r="A1434" s="1200" t="s">
        <v>4368</v>
      </c>
      <c r="B1434" s="1008">
        <v>20</v>
      </c>
      <c r="C1434" s="1008">
        <v>20</v>
      </c>
      <c r="D1434" s="1009" t="s">
        <v>1830</v>
      </c>
    </row>
    <row r="1435" spans="1:4" s="994" customFormat="1" ht="11.25" customHeight="1" x14ac:dyDescent="0.2">
      <c r="A1435" s="1202"/>
      <c r="B1435" s="1012">
        <v>20</v>
      </c>
      <c r="C1435" s="1012">
        <v>20</v>
      </c>
      <c r="D1435" s="1013" t="s">
        <v>11</v>
      </c>
    </row>
    <row r="1436" spans="1:4" s="994" customFormat="1" ht="21" x14ac:dyDescent="0.2">
      <c r="A1436" s="1201" t="s">
        <v>4369</v>
      </c>
      <c r="B1436" s="1010">
        <v>63</v>
      </c>
      <c r="C1436" s="1010">
        <v>63</v>
      </c>
      <c r="D1436" s="1011" t="s">
        <v>1910</v>
      </c>
    </row>
    <row r="1437" spans="1:4" s="994" customFormat="1" ht="11.25" customHeight="1" x14ac:dyDescent="0.2">
      <c r="A1437" s="1201"/>
      <c r="B1437" s="1010">
        <v>63</v>
      </c>
      <c r="C1437" s="1010">
        <v>63</v>
      </c>
      <c r="D1437" s="1011" t="s">
        <v>11</v>
      </c>
    </row>
    <row r="1438" spans="1:4" s="994" customFormat="1" ht="11.25" customHeight="1" x14ac:dyDescent="0.2">
      <c r="A1438" s="1200" t="s">
        <v>4370</v>
      </c>
      <c r="B1438" s="1008">
        <v>110.6</v>
      </c>
      <c r="C1438" s="1008">
        <v>110.6</v>
      </c>
      <c r="D1438" s="1009" t="s">
        <v>2341</v>
      </c>
    </row>
    <row r="1439" spans="1:4" s="994" customFormat="1" ht="11.25" customHeight="1" x14ac:dyDescent="0.2">
      <c r="A1439" s="1202"/>
      <c r="B1439" s="1012">
        <v>110.6</v>
      </c>
      <c r="C1439" s="1012">
        <v>110.6</v>
      </c>
      <c r="D1439" s="1013" t="s">
        <v>11</v>
      </c>
    </row>
    <row r="1440" spans="1:4" s="994" customFormat="1" ht="11.25" customHeight="1" x14ac:dyDescent="0.2">
      <c r="A1440" s="1201" t="s">
        <v>4371</v>
      </c>
      <c r="B1440" s="1010">
        <v>60</v>
      </c>
      <c r="C1440" s="1010">
        <v>60</v>
      </c>
      <c r="D1440" s="1011" t="s">
        <v>1830</v>
      </c>
    </row>
    <row r="1441" spans="1:4" s="994" customFormat="1" ht="11.25" customHeight="1" x14ac:dyDescent="0.2">
      <c r="A1441" s="1201"/>
      <c r="B1441" s="1010">
        <v>60</v>
      </c>
      <c r="C1441" s="1010">
        <v>60</v>
      </c>
      <c r="D1441" s="1011" t="s">
        <v>11</v>
      </c>
    </row>
    <row r="1442" spans="1:4" s="994" customFormat="1" ht="11.25" customHeight="1" x14ac:dyDescent="0.2">
      <c r="A1442" s="1200" t="s">
        <v>779</v>
      </c>
      <c r="B1442" s="1008">
        <v>20</v>
      </c>
      <c r="C1442" s="1008">
        <v>20</v>
      </c>
      <c r="D1442" s="1009" t="s">
        <v>755</v>
      </c>
    </row>
    <row r="1443" spans="1:4" s="994" customFormat="1" ht="11.25" customHeight="1" x14ac:dyDescent="0.2">
      <c r="A1443" s="1202"/>
      <c r="B1443" s="1012">
        <v>20</v>
      </c>
      <c r="C1443" s="1012">
        <v>20</v>
      </c>
      <c r="D1443" s="1013" t="s">
        <v>11</v>
      </c>
    </row>
    <row r="1444" spans="1:4" s="994" customFormat="1" ht="11.25" customHeight="1" x14ac:dyDescent="0.2">
      <c r="A1444" s="1201" t="s">
        <v>4372</v>
      </c>
      <c r="B1444" s="1010">
        <v>63</v>
      </c>
      <c r="C1444" s="1010">
        <v>63</v>
      </c>
      <c r="D1444" s="1011" t="s">
        <v>2016</v>
      </c>
    </row>
    <row r="1445" spans="1:4" s="994" customFormat="1" ht="11.25" customHeight="1" x14ac:dyDescent="0.2">
      <c r="A1445" s="1201"/>
      <c r="B1445" s="1010">
        <v>63</v>
      </c>
      <c r="C1445" s="1010">
        <v>63</v>
      </c>
      <c r="D1445" s="1011" t="s">
        <v>11</v>
      </c>
    </row>
    <row r="1446" spans="1:4" s="994" customFormat="1" ht="11.25" customHeight="1" x14ac:dyDescent="0.2">
      <c r="A1446" s="1200" t="s">
        <v>4373</v>
      </c>
      <c r="B1446" s="1008">
        <v>1122</v>
      </c>
      <c r="C1446" s="1008">
        <v>1122</v>
      </c>
      <c r="D1446" s="1009" t="s">
        <v>1915</v>
      </c>
    </row>
    <row r="1447" spans="1:4" s="994" customFormat="1" ht="11.25" customHeight="1" x14ac:dyDescent="0.2">
      <c r="A1447" s="1201"/>
      <c r="B1447" s="1010">
        <v>115.1</v>
      </c>
      <c r="C1447" s="1010">
        <v>58.8</v>
      </c>
      <c r="D1447" s="1011" t="s">
        <v>1911</v>
      </c>
    </row>
    <row r="1448" spans="1:4" s="994" customFormat="1" ht="11.25" customHeight="1" x14ac:dyDescent="0.2">
      <c r="A1448" s="1202"/>
      <c r="B1448" s="1012">
        <v>1237.0999999999999</v>
      </c>
      <c r="C1448" s="1012">
        <v>1180.8</v>
      </c>
      <c r="D1448" s="1013" t="s">
        <v>11</v>
      </c>
    </row>
    <row r="1449" spans="1:4" s="994" customFormat="1" ht="11.25" customHeight="1" x14ac:dyDescent="0.2">
      <c r="A1449" s="1201" t="s">
        <v>4374</v>
      </c>
      <c r="B1449" s="1010">
        <v>1816</v>
      </c>
      <c r="C1449" s="1010">
        <v>1816</v>
      </c>
      <c r="D1449" s="1011" t="s">
        <v>1915</v>
      </c>
    </row>
    <row r="1450" spans="1:4" s="994" customFormat="1" ht="11.25" customHeight="1" x14ac:dyDescent="0.2">
      <c r="A1450" s="1201"/>
      <c r="B1450" s="1010">
        <v>1816</v>
      </c>
      <c r="C1450" s="1010">
        <v>1816</v>
      </c>
      <c r="D1450" s="1011" t="s">
        <v>11</v>
      </c>
    </row>
    <row r="1451" spans="1:4" s="994" customFormat="1" ht="11.25" customHeight="1" x14ac:dyDescent="0.2">
      <c r="A1451" s="1200" t="s">
        <v>586</v>
      </c>
      <c r="B1451" s="1008">
        <v>1500</v>
      </c>
      <c r="C1451" s="1008">
        <v>1500</v>
      </c>
      <c r="D1451" s="1009" t="s">
        <v>578</v>
      </c>
    </row>
    <row r="1452" spans="1:4" s="994" customFormat="1" ht="11.25" customHeight="1" x14ac:dyDescent="0.2">
      <c r="A1452" s="1201"/>
      <c r="B1452" s="1010">
        <v>880</v>
      </c>
      <c r="C1452" s="1010">
        <v>880</v>
      </c>
      <c r="D1452" s="1011" t="s">
        <v>632</v>
      </c>
    </row>
    <row r="1453" spans="1:4" s="994" customFormat="1" ht="11.25" customHeight="1" x14ac:dyDescent="0.2">
      <c r="A1453" s="1202"/>
      <c r="B1453" s="1012">
        <v>2380</v>
      </c>
      <c r="C1453" s="1012">
        <v>2380</v>
      </c>
      <c r="D1453" s="1013" t="s">
        <v>11</v>
      </c>
    </row>
    <row r="1454" spans="1:4" s="994" customFormat="1" ht="21" x14ac:dyDescent="0.2">
      <c r="A1454" s="1201" t="s">
        <v>989</v>
      </c>
      <c r="B1454" s="1010">
        <v>110</v>
      </c>
      <c r="C1454" s="1010">
        <v>110</v>
      </c>
      <c r="D1454" s="1011" t="s">
        <v>4375</v>
      </c>
    </row>
    <row r="1455" spans="1:4" s="994" customFormat="1" ht="11.25" customHeight="1" x14ac:dyDescent="0.2">
      <c r="A1455" s="1201"/>
      <c r="B1455" s="1010">
        <v>110</v>
      </c>
      <c r="C1455" s="1010">
        <v>110</v>
      </c>
      <c r="D1455" s="1011" t="s">
        <v>11</v>
      </c>
    </row>
    <row r="1456" spans="1:4" s="994" customFormat="1" ht="11.25" customHeight="1" x14ac:dyDescent="0.2">
      <c r="A1456" s="1200" t="s">
        <v>4376</v>
      </c>
      <c r="B1456" s="1008">
        <v>118.4</v>
      </c>
      <c r="C1456" s="1008">
        <v>99.664000000000001</v>
      </c>
      <c r="D1456" s="1009" t="s">
        <v>1837</v>
      </c>
    </row>
    <row r="1457" spans="1:4" s="994" customFormat="1" ht="11.25" customHeight="1" x14ac:dyDescent="0.2">
      <c r="A1457" s="1202"/>
      <c r="B1457" s="1012">
        <v>118.4</v>
      </c>
      <c r="C1457" s="1012">
        <v>99.664000000000001</v>
      </c>
      <c r="D1457" s="1013" t="s">
        <v>11</v>
      </c>
    </row>
    <row r="1458" spans="1:4" s="994" customFormat="1" ht="21" x14ac:dyDescent="0.2">
      <c r="A1458" s="1201" t="s">
        <v>4377</v>
      </c>
      <c r="B1458" s="1010">
        <v>56.3</v>
      </c>
      <c r="C1458" s="1010">
        <v>56.3</v>
      </c>
      <c r="D1458" s="1011" t="s">
        <v>1914</v>
      </c>
    </row>
    <row r="1459" spans="1:4" s="994" customFormat="1" ht="11.25" customHeight="1" x14ac:dyDescent="0.2">
      <c r="A1459" s="1201"/>
      <c r="B1459" s="1010">
        <v>56.3</v>
      </c>
      <c r="C1459" s="1010">
        <v>56.3</v>
      </c>
      <c r="D1459" s="1011" t="s">
        <v>11</v>
      </c>
    </row>
    <row r="1460" spans="1:4" s="994" customFormat="1" ht="21" x14ac:dyDescent="0.2">
      <c r="A1460" s="1200" t="s">
        <v>4378</v>
      </c>
      <c r="B1460" s="1008">
        <v>43</v>
      </c>
      <c r="C1460" s="1008">
        <v>39.159999999999997</v>
      </c>
      <c r="D1460" s="1009" t="s">
        <v>1913</v>
      </c>
    </row>
    <row r="1461" spans="1:4" s="994" customFormat="1" ht="11.25" customHeight="1" x14ac:dyDescent="0.2">
      <c r="A1461" s="1201"/>
      <c r="B1461" s="1010">
        <v>300</v>
      </c>
      <c r="C1461" s="1010">
        <v>300</v>
      </c>
      <c r="D1461" s="1011" t="s">
        <v>1911</v>
      </c>
    </row>
    <row r="1462" spans="1:4" s="994" customFormat="1" ht="11.25" customHeight="1" x14ac:dyDescent="0.2">
      <c r="A1462" s="1201"/>
      <c r="B1462" s="1010">
        <v>3458.5099999999998</v>
      </c>
      <c r="C1462" s="1010">
        <v>3458.5</v>
      </c>
      <c r="D1462" s="1011" t="s">
        <v>1352</v>
      </c>
    </row>
    <row r="1463" spans="1:4" s="994" customFormat="1" ht="11.25" customHeight="1" x14ac:dyDescent="0.2">
      <c r="A1463" s="1202"/>
      <c r="B1463" s="1012">
        <v>3801.5099999999998</v>
      </c>
      <c r="C1463" s="1012">
        <v>3797.66</v>
      </c>
      <c r="D1463" s="1013" t="s">
        <v>11</v>
      </c>
    </row>
    <row r="1464" spans="1:4" s="994" customFormat="1" ht="11.25" customHeight="1" x14ac:dyDescent="0.2">
      <c r="A1464" s="1201" t="s">
        <v>955</v>
      </c>
      <c r="B1464" s="1010">
        <v>120</v>
      </c>
      <c r="C1464" s="1010">
        <v>120</v>
      </c>
      <c r="D1464" s="1011" t="s">
        <v>953</v>
      </c>
    </row>
    <row r="1465" spans="1:4" s="994" customFormat="1" ht="11.25" customHeight="1" x14ac:dyDescent="0.2">
      <c r="A1465" s="1201"/>
      <c r="B1465" s="1010">
        <v>120</v>
      </c>
      <c r="C1465" s="1010">
        <v>120</v>
      </c>
      <c r="D1465" s="1011" t="s">
        <v>11</v>
      </c>
    </row>
    <row r="1466" spans="1:4" s="994" customFormat="1" ht="11.25" customHeight="1" x14ac:dyDescent="0.2">
      <c r="A1466" s="1200" t="s">
        <v>4379</v>
      </c>
      <c r="B1466" s="1008">
        <v>289.2</v>
      </c>
      <c r="C1466" s="1008">
        <v>289.2</v>
      </c>
      <c r="D1466" s="1009" t="s">
        <v>1881</v>
      </c>
    </row>
    <row r="1467" spans="1:4" s="994" customFormat="1" ht="11.25" customHeight="1" x14ac:dyDescent="0.2">
      <c r="A1467" s="1202"/>
      <c r="B1467" s="1012">
        <v>289.2</v>
      </c>
      <c r="C1467" s="1012">
        <v>289.2</v>
      </c>
      <c r="D1467" s="1013" t="s">
        <v>11</v>
      </c>
    </row>
    <row r="1468" spans="1:4" s="994" customFormat="1" ht="11.25" customHeight="1" x14ac:dyDescent="0.2">
      <c r="A1468" s="1201" t="s">
        <v>679</v>
      </c>
      <c r="B1468" s="1010">
        <v>190.6</v>
      </c>
      <c r="C1468" s="1010">
        <v>180.82399999999998</v>
      </c>
      <c r="D1468" s="1011" t="s">
        <v>644</v>
      </c>
    </row>
    <row r="1469" spans="1:4" s="994" customFormat="1" ht="11.25" customHeight="1" x14ac:dyDescent="0.2">
      <c r="A1469" s="1201"/>
      <c r="B1469" s="1010">
        <v>190.6</v>
      </c>
      <c r="C1469" s="1010">
        <v>180.82399999999998</v>
      </c>
      <c r="D1469" s="1011" t="s">
        <v>11</v>
      </c>
    </row>
    <row r="1470" spans="1:4" s="994" customFormat="1" ht="11.25" customHeight="1" x14ac:dyDescent="0.2">
      <c r="A1470" s="1200" t="s">
        <v>968</v>
      </c>
      <c r="B1470" s="1008">
        <v>200</v>
      </c>
      <c r="C1470" s="1008">
        <v>200</v>
      </c>
      <c r="D1470" s="1009" t="s">
        <v>957</v>
      </c>
    </row>
    <row r="1471" spans="1:4" s="994" customFormat="1" ht="11.25" customHeight="1" x14ac:dyDescent="0.2">
      <c r="A1471" s="1202"/>
      <c r="B1471" s="1012">
        <v>200</v>
      </c>
      <c r="C1471" s="1012">
        <v>200</v>
      </c>
      <c r="D1471" s="1013" t="s">
        <v>11</v>
      </c>
    </row>
    <row r="1472" spans="1:4" s="994" customFormat="1" ht="11.25" customHeight="1" x14ac:dyDescent="0.2">
      <c r="A1472" s="1200" t="s">
        <v>4380</v>
      </c>
      <c r="B1472" s="1008">
        <v>76</v>
      </c>
      <c r="C1472" s="1008">
        <v>76</v>
      </c>
      <c r="D1472" s="1009" t="s">
        <v>1723</v>
      </c>
    </row>
    <row r="1473" spans="1:4" s="994" customFormat="1" ht="11.25" customHeight="1" x14ac:dyDescent="0.2">
      <c r="A1473" s="1201"/>
      <c r="B1473" s="1010">
        <v>194</v>
      </c>
      <c r="C1473" s="1010">
        <v>194</v>
      </c>
      <c r="D1473" s="1011" t="s">
        <v>1726</v>
      </c>
    </row>
    <row r="1474" spans="1:4" s="994" customFormat="1" ht="11.25" customHeight="1" x14ac:dyDescent="0.2">
      <c r="A1474" s="1202"/>
      <c r="B1474" s="1012">
        <v>270</v>
      </c>
      <c r="C1474" s="1012">
        <v>270</v>
      </c>
      <c r="D1474" s="1013" t="s">
        <v>11</v>
      </c>
    </row>
    <row r="1475" spans="1:4" s="994" customFormat="1" ht="11.25" customHeight="1" x14ac:dyDescent="0.2">
      <c r="A1475" s="1200" t="s">
        <v>4381</v>
      </c>
      <c r="B1475" s="1008">
        <v>52.4</v>
      </c>
      <c r="C1475" s="1008">
        <v>52.4</v>
      </c>
      <c r="D1475" s="1009" t="s">
        <v>1723</v>
      </c>
    </row>
    <row r="1476" spans="1:4" s="994" customFormat="1" ht="11.25" customHeight="1" x14ac:dyDescent="0.2">
      <c r="A1476" s="1202"/>
      <c r="B1476" s="1012">
        <v>52.4</v>
      </c>
      <c r="C1476" s="1012">
        <v>52.4</v>
      </c>
      <c r="D1476" s="1013" t="s">
        <v>11</v>
      </c>
    </row>
    <row r="1477" spans="1:4" s="994" customFormat="1" ht="21" x14ac:dyDescent="0.2">
      <c r="A1477" s="1201" t="s">
        <v>4382</v>
      </c>
      <c r="B1477" s="1010">
        <v>50</v>
      </c>
      <c r="C1477" s="1010">
        <v>42.392000000000003</v>
      </c>
      <c r="D1477" s="1011" t="s">
        <v>1912</v>
      </c>
    </row>
    <row r="1478" spans="1:4" s="994" customFormat="1" ht="11.25" customHeight="1" x14ac:dyDescent="0.2">
      <c r="A1478" s="1201"/>
      <c r="B1478" s="1010">
        <v>50</v>
      </c>
      <c r="C1478" s="1010">
        <v>42.392000000000003</v>
      </c>
      <c r="D1478" s="1011" t="s">
        <v>11</v>
      </c>
    </row>
    <row r="1479" spans="1:4" s="994" customFormat="1" ht="21" x14ac:dyDescent="0.2">
      <c r="A1479" s="1200" t="s">
        <v>4383</v>
      </c>
      <c r="B1479" s="1008">
        <v>447</v>
      </c>
      <c r="C1479" s="1008">
        <v>447</v>
      </c>
      <c r="D1479" s="1009" t="s">
        <v>1913</v>
      </c>
    </row>
    <row r="1480" spans="1:4" s="994" customFormat="1" ht="11.25" customHeight="1" x14ac:dyDescent="0.2">
      <c r="A1480" s="1201"/>
      <c r="B1480" s="1010">
        <v>2086</v>
      </c>
      <c r="C1480" s="1010">
        <v>2086</v>
      </c>
      <c r="D1480" s="1011" t="s">
        <v>1915</v>
      </c>
    </row>
    <row r="1481" spans="1:4" s="994" customFormat="1" ht="11.25" customHeight="1" x14ac:dyDescent="0.2">
      <c r="A1481" s="1201"/>
      <c r="B1481" s="1010">
        <v>197.1</v>
      </c>
      <c r="C1481" s="1010">
        <v>197.1</v>
      </c>
      <c r="D1481" s="1011" t="s">
        <v>1911</v>
      </c>
    </row>
    <row r="1482" spans="1:4" s="994" customFormat="1" ht="11.25" customHeight="1" x14ac:dyDescent="0.2">
      <c r="A1482" s="1202"/>
      <c r="B1482" s="1012">
        <v>2730.1</v>
      </c>
      <c r="C1482" s="1012">
        <v>2730.1</v>
      </c>
      <c r="D1482" s="1013" t="s">
        <v>11</v>
      </c>
    </row>
    <row r="1483" spans="1:4" s="994" customFormat="1" ht="11.25" customHeight="1" x14ac:dyDescent="0.2">
      <c r="A1483" s="1201" t="s">
        <v>4384</v>
      </c>
      <c r="B1483" s="1010">
        <v>5152.01</v>
      </c>
      <c r="C1483" s="1010">
        <v>5152.0060000000003</v>
      </c>
      <c r="D1483" s="1011" t="s">
        <v>3964</v>
      </c>
    </row>
    <row r="1484" spans="1:4" s="994" customFormat="1" ht="11.25" customHeight="1" x14ac:dyDescent="0.2">
      <c r="A1484" s="1201"/>
      <c r="B1484" s="1010">
        <v>5152.01</v>
      </c>
      <c r="C1484" s="1010">
        <v>5152.0060000000003</v>
      </c>
      <c r="D1484" s="1011" t="s">
        <v>11</v>
      </c>
    </row>
    <row r="1485" spans="1:4" s="994" customFormat="1" ht="11.25" customHeight="1" x14ac:dyDescent="0.2">
      <c r="A1485" s="1200" t="s">
        <v>4385</v>
      </c>
      <c r="B1485" s="1008">
        <v>4080</v>
      </c>
      <c r="C1485" s="1008">
        <v>4080</v>
      </c>
      <c r="D1485" s="1009" t="s">
        <v>1915</v>
      </c>
    </row>
    <row r="1486" spans="1:4" s="994" customFormat="1" ht="11.25" customHeight="1" x14ac:dyDescent="0.2">
      <c r="A1486" s="1202"/>
      <c r="B1486" s="1012">
        <v>4080</v>
      </c>
      <c r="C1486" s="1012">
        <v>4080</v>
      </c>
      <c r="D1486" s="1013" t="s">
        <v>11</v>
      </c>
    </row>
    <row r="1487" spans="1:4" s="994" customFormat="1" ht="11.25" customHeight="1" x14ac:dyDescent="0.2">
      <c r="A1487" s="1201" t="s">
        <v>503</v>
      </c>
      <c r="B1487" s="1010">
        <v>79.5</v>
      </c>
      <c r="C1487" s="1010">
        <v>79.5</v>
      </c>
      <c r="D1487" s="1011" t="s">
        <v>2222</v>
      </c>
    </row>
    <row r="1488" spans="1:4" s="994" customFormat="1" ht="11.25" customHeight="1" x14ac:dyDescent="0.2">
      <c r="A1488" s="1201"/>
      <c r="B1488" s="1010">
        <v>48</v>
      </c>
      <c r="C1488" s="1010">
        <v>48</v>
      </c>
      <c r="D1488" s="1011" t="s">
        <v>992</v>
      </c>
    </row>
    <row r="1489" spans="1:4" s="994" customFormat="1" ht="11.25" customHeight="1" x14ac:dyDescent="0.2">
      <c r="A1489" s="1201"/>
      <c r="B1489" s="1010">
        <v>200</v>
      </c>
      <c r="C1489" s="1010">
        <v>200</v>
      </c>
      <c r="D1489" s="1011" t="s">
        <v>500</v>
      </c>
    </row>
    <row r="1490" spans="1:4" s="994" customFormat="1" ht="11.25" customHeight="1" x14ac:dyDescent="0.2">
      <c r="A1490" s="1201"/>
      <c r="B1490" s="1010">
        <v>327.5</v>
      </c>
      <c r="C1490" s="1010">
        <v>327.5</v>
      </c>
      <c r="D1490" s="1011" t="s">
        <v>11</v>
      </c>
    </row>
    <row r="1491" spans="1:4" s="994" customFormat="1" ht="11.25" customHeight="1" x14ac:dyDescent="0.2">
      <c r="A1491" s="1200" t="s">
        <v>4386</v>
      </c>
      <c r="B1491" s="1008">
        <v>50.38</v>
      </c>
      <c r="C1491" s="1008">
        <v>50.383000000000003</v>
      </c>
      <c r="D1491" s="1009" t="s">
        <v>1878</v>
      </c>
    </row>
    <row r="1492" spans="1:4" s="994" customFormat="1" ht="11.25" customHeight="1" x14ac:dyDescent="0.2">
      <c r="A1492" s="1202"/>
      <c r="B1492" s="1012">
        <v>50.38</v>
      </c>
      <c r="C1492" s="1012">
        <v>50.383000000000003</v>
      </c>
      <c r="D1492" s="1013" t="s">
        <v>11</v>
      </c>
    </row>
    <row r="1493" spans="1:4" s="994" customFormat="1" ht="11.25" customHeight="1" x14ac:dyDescent="0.2">
      <c r="A1493" s="1201" t="s">
        <v>4387</v>
      </c>
      <c r="B1493" s="1010">
        <v>380</v>
      </c>
      <c r="C1493" s="1010">
        <v>0</v>
      </c>
      <c r="D1493" s="1011" t="s">
        <v>2329</v>
      </c>
    </row>
    <row r="1494" spans="1:4" s="994" customFormat="1" ht="11.25" customHeight="1" x14ac:dyDescent="0.2">
      <c r="A1494" s="1201"/>
      <c r="B1494" s="1010">
        <v>380</v>
      </c>
      <c r="C1494" s="1010">
        <v>0</v>
      </c>
      <c r="D1494" s="1011" t="s">
        <v>11</v>
      </c>
    </row>
    <row r="1495" spans="1:4" s="994" customFormat="1" ht="11.25" customHeight="1" x14ac:dyDescent="0.2">
      <c r="A1495" s="1200" t="s">
        <v>858</v>
      </c>
      <c r="B1495" s="1008">
        <v>50</v>
      </c>
      <c r="C1495" s="1008">
        <v>50</v>
      </c>
      <c r="D1495" s="1009" t="s">
        <v>856</v>
      </c>
    </row>
    <row r="1496" spans="1:4" s="994" customFormat="1" ht="11.25" customHeight="1" x14ac:dyDescent="0.2">
      <c r="A1496" s="1202"/>
      <c r="B1496" s="1012">
        <v>50</v>
      </c>
      <c r="C1496" s="1012">
        <v>50</v>
      </c>
      <c r="D1496" s="1013" t="s">
        <v>11</v>
      </c>
    </row>
    <row r="1497" spans="1:4" s="994" customFormat="1" ht="11.25" customHeight="1" x14ac:dyDescent="0.2">
      <c r="A1497" s="1201" t="s">
        <v>901</v>
      </c>
      <c r="B1497" s="1010">
        <v>10600</v>
      </c>
      <c r="C1497" s="1010">
        <v>4240</v>
      </c>
      <c r="D1497" s="1011" t="s">
        <v>863</v>
      </c>
    </row>
    <row r="1498" spans="1:4" s="994" customFormat="1" ht="11.25" customHeight="1" x14ac:dyDescent="0.2">
      <c r="A1498" s="1201"/>
      <c r="B1498" s="1010">
        <v>10600</v>
      </c>
      <c r="C1498" s="1010">
        <v>4240</v>
      </c>
      <c r="D1498" s="1011" t="s">
        <v>11</v>
      </c>
    </row>
    <row r="1499" spans="1:4" s="994" customFormat="1" ht="11.25" customHeight="1" x14ac:dyDescent="0.2">
      <c r="A1499" s="1200" t="s">
        <v>4388</v>
      </c>
      <c r="B1499" s="1008">
        <v>400</v>
      </c>
      <c r="C1499" s="1008">
        <v>0</v>
      </c>
      <c r="D1499" s="1009" t="s">
        <v>1724</v>
      </c>
    </row>
    <row r="1500" spans="1:4" s="994" customFormat="1" ht="11.25" customHeight="1" x14ac:dyDescent="0.2">
      <c r="A1500" s="1202"/>
      <c r="B1500" s="1012">
        <v>400</v>
      </c>
      <c r="C1500" s="1012">
        <v>0</v>
      </c>
      <c r="D1500" s="1013" t="s">
        <v>11</v>
      </c>
    </row>
    <row r="1501" spans="1:4" s="994" customFormat="1" ht="11.25" customHeight="1" x14ac:dyDescent="0.2">
      <c r="A1501" s="1201" t="s">
        <v>4389</v>
      </c>
      <c r="B1501" s="1010">
        <v>35</v>
      </c>
      <c r="C1501" s="1010">
        <v>35</v>
      </c>
      <c r="D1501" s="1011" t="s">
        <v>2222</v>
      </c>
    </row>
    <row r="1502" spans="1:4" s="994" customFormat="1" ht="11.25" customHeight="1" x14ac:dyDescent="0.2">
      <c r="A1502" s="1201"/>
      <c r="B1502" s="1010">
        <v>35</v>
      </c>
      <c r="C1502" s="1010">
        <v>35</v>
      </c>
      <c r="D1502" s="1011" t="s">
        <v>11</v>
      </c>
    </row>
    <row r="1503" spans="1:4" s="994" customFormat="1" ht="11.25" customHeight="1" x14ac:dyDescent="0.2">
      <c r="A1503" s="1200" t="s">
        <v>4390</v>
      </c>
      <c r="B1503" s="1008">
        <v>487</v>
      </c>
      <c r="C1503" s="1008">
        <v>487</v>
      </c>
      <c r="D1503" s="1009" t="s">
        <v>1915</v>
      </c>
    </row>
    <row r="1504" spans="1:4" s="994" customFormat="1" ht="21" x14ac:dyDescent="0.2">
      <c r="A1504" s="1201"/>
      <c r="B1504" s="1010">
        <v>50</v>
      </c>
      <c r="C1504" s="1010">
        <v>50</v>
      </c>
      <c r="D1504" s="1011" t="s">
        <v>1912</v>
      </c>
    </row>
    <row r="1505" spans="1:4" s="994" customFormat="1" ht="11.25" customHeight="1" x14ac:dyDescent="0.2">
      <c r="A1505" s="1202"/>
      <c r="B1505" s="1012">
        <v>537</v>
      </c>
      <c r="C1505" s="1012">
        <v>537</v>
      </c>
      <c r="D1505" s="1013" t="s">
        <v>11</v>
      </c>
    </row>
    <row r="1506" spans="1:4" s="994" customFormat="1" ht="11.25" customHeight="1" x14ac:dyDescent="0.2">
      <c r="A1506" s="1201" t="s">
        <v>4391</v>
      </c>
      <c r="B1506" s="1010">
        <v>83.1</v>
      </c>
      <c r="C1506" s="1010">
        <v>83.1</v>
      </c>
      <c r="D1506" s="1011" t="s">
        <v>2014</v>
      </c>
    </row>
    <row r="1507" spans="1:4" s="994" customFormat="1" ht="21" x14ac:dyDescent="0.2">
      <c r="A1507" s="1201"/>
      <c r="B1507" s="1010">
        <v>177</v>
      </c>
      <c r="C1507" s="1010">
        <v>177</v>
      </c>
      <c r="D1507" s="1011" t="s">
        <v>1913</v>
      </c>
    </row>
    <row r="1508" spans="1:4" s="994" customFormat="1" ht="11.25" customHeight="1" x14ac:dyDescent="0.2">
      <c r="A1508" s="1201"/>
      <c r="B1508" s="1010">
        <v>60</v>
      </c>
      <c r="C1508" s="1010">
        <v>60</v>
      </c>
      <c r="D1508" s="1011" t="s">
        <v>1909</v>
      </c>
    </row>
    <row r="1509" spans="1:4" s="994" customFormat="1" ht="11.25" customHeight="1" x14ac:dyDescent="0.2">
      <c r="A1509" s="1201"/>
      <c r="B1509" s="1010">
        <v>2162</v>
      </c>
      <c r="C1509" s="1010">
        <v>2072.9879999999998</v>
      </c>
      <c r="D1509" s="1011" t="s">
        <v>1915</v>
      </c>
    </row>
    <row r="1510" spans="1:4" s="994" customFormat="1" ht="11.25" customHeight="1" x14ac:dyDescent="0.2">
      <c r="A1510" s="1201"/>
      <c r="B1510" s="1010">
        <v>2482.1</v>
      </c>
      <c r="C1510" s="1010">
        <v>2393.0879999999997</v>
      </c>
      <c r="D1510" s="1011" t="s">
        <v>11</v>
      </c>
    </row>
    <row r="1511" spans="1:4" s="994" customFormat="1" ht="21" x14ac:dyDescent="0.2">
      <c r="A1511" s="1200" t="s">
        <v>1009</v>
      </c>
      <c r="B1511" s="1008">
        <v>92.5</v>
      </c>
      <c r="C1511" s="1008">
        <v>88.75</v>
      </c>
      <c r="D1511" s="1009" t="s">
        <v>4392</v>
      </c>
    </row>
    <row r="1512" spans="1:4" s="994" customFormat="1" ht="11.25" customHeight="1" x14ac:dyDescent="0.2">
      <c r="A1512" s="1202"/>
      <c r="B1512" s="1012">
        <v>92.5</v>
      </c>
      <c r="C1512" s="1012">
        <v>88.75</v>
      </c>
      <c r="D1512" s="1013" t="s">
        <v>11</v>
      </c>
    </row>
    <row r="1513" spans="1:4" s="994" customFormat="1" ht="21" x14ac:dyDescent="0.2">
      <c r="A1513" s="1200" t="s">
        <v>4393</v>
      </c>
      <c r="B1513" s="1008">
        <v>300</v>
      </c>
      <c r="C1513" s="1008">
        <v>300</v>
      </c>
      <c r="D1513" s="1009" t="s">
        <v>2015</v>
      </c>
    </row>
    <row r="1514" spans="1:4" s="994" customFormat="1" ht="11.25" customHeight="1" x14ac:dyDescent="0.2">
      <c r="A1514" s="1202"/>
      <c r="B1514" s="1012">
        <v>300</v>
      </c>
      <c r="C1514" s="1012">
        <v>300</v>
      </c>
      <c r="D1514" s="1013" t="s">
        <v>11</v>
      </c>
    </row>
    <row r="1515" spans="1:4" s="994" customFormat="1" ht="11.25" customHeight="1" x14ac:dyDescent="0.2">
      <c r="A1515" s="1200" t="s">
        <v>4394</v>
      </c>
      <c r="B1515" s="1008">
        <v>100</v>
      </c>
      <c r="C1515" s="1008">
        <v>100</v>
      </c>
      <c r="D1515" s="1009" t="s">
        <v>2017</v>
      </c>
    </row>
    <row r="1516" spans="1:4" s="994" customFormat="1" ht="21" x14ac:dyDescent="0.2">
      <c r="A1516" s="1201"/>
      <c r="B1516" s="1010">
        <v>260</v>
      </c>
      <c r="C1516" s="1010">
        <v>260</v>
      </c>
      <c r="D1516" s="1011" t="s">
        <v>2015</v>
      </c>
    </row>
    <row r="1517" spans="1:4" s="994" customFormat="1" ht="11.25" customHeight="1" x14ac:dyDescent="0.2">
      <c r="A1517" s="1202"/>
      <c r="B1517" s="1012">
        <v>360</v>
      </c>
      <c r="C1517" s="1012">
        <v>360</v>
      </c>
      <c r="D1517" s="1013" t="s">
        <v>11</v>
      </c>
    </row>
    <row r="1518" spans="1:4" s="994" customFormat="1" ht="11.25" customHeight="1" x14ac:dyDescent="0.2">
      <c r="A1518" s="1201" t="s">
        <v>820</v>
      </c>
      <c r="B1518" s="1010">
        <v>310</v>
      </c>
      <c r="C1518" s="1010">
        <v>310</v>
      </c>
      <c r="D1518" s="1011" t="s">
        <v>807</v>
      </c>
    </row>
    <row r="1519" spans="1:4" s="994" customFormat="1" ht="11.25" customHeight="1" x14ac:dyDescent="0.2">
      <c r="A1519" s="1201"/>
      <c r="B1519" s="1010">
        <v>310</v>
      </c>
      <c r="C1519" s="1010">
        <v>310</v>
      </c>
      <c r="D1519" s="1011" t="s">
        <v>11</v>
      </c>
    </row>
    <row r="1520" spans="1:4" s="994" customFormat="1" ht="21" x14ac:dyDescent="0.2">
      <c r="A1520" s="1200" t="s">
        <v>4395</v>
      </c>
      <c r="B1520" s="1008">
        <v>150</v>
      </c>
      <c r="C1520" s="1008">
        <v>150</v>
      </c>
      <c r="D1520" s="1009" t="s">
        <v>2015</v>
      </c>
    </row>
    <row r="1521" spans="1:4" s="994" customFormat="1" ht="11.25" customHeight="1" x14ac:dyDescent="0.2">
      <c r="A1521" s="1202"/>
      <c r="B1521" s="1012">
        <v>150</v>
      </c>
      <c r="C1521" s="1012">
        <v>150</v>
      </c>
      <c r="D1521" s="1013" t="s">
        <v>11</v>
      </c>
    </row>
    <row r="1522" spans="1:4" s="994" customFormat="1" ht="11.25" customHeight="1" x14ac:dyDescent="0.2">
      <c r="A1522" s="1201" t="s">
        <v>902</v>
      </c>
      <c r="B1522" s="1010">
        <v>100</v>
      </c>
      <c r="C1522" s="1010">
        <v>100</v>
      </c>
      <c r="D1522" s="1011" t="s">
        <v>863</v>
      </c>
    </row>
    <row r="1523" spans="1:4" s="994" customFormat="1" ht="11.25" customHeight="1" x14ac:dyDescent="0.2">
      <c r="A1523" s="1201"/>
      <c r="B1523" s="1010">
        <v>100</v>
      </c>
      <c r="C1523" s="1010">
        <v>100</v>
      </c>
      <c r="D1523" s="1011" t="s">
        <v>11</v>
      </c>
    </row>
    <row r="1524" spans="1:4" s="994" customFormat="1" ht="11.25" customHeight="1" x14ac:dyDescent="0.2">
      <c r="A1524" s="1200" t="s">
        <v>780</v>
      </c>
      <c r="B1524" s="1008">
        <v>39.42</v>
      </c>
      <c r="C1524" s="1008">
        <v>39.414999999999999</v>
      </c>
      <c r="D1524" s="1009" t="s">
        <v>755</v>
      </c>
    </row>
    <row r="1525" spans="1:4" s="994" customFormat="1" ht="11.25" customHeight="1" x14ac:dyDescent="0.2">
      <c r="A1525" s="1202"/>
      <c r="B1525" s="1012">
        <v>39.42</v>
      </c>
      <c r="C1525" s="1012">
        <v>39.414999999999999</v>
      </c>
      <c r="D1525" s="1013" t="s">
        <v>11</v>
      </c>
    </row>
    <row r="1526" spans="1:4" s="994" customFormat="1" ht="11.25" customHeight="1" x14ac:dyDescent="0.2">
      <c r="A1526" s="1201" t="s">
        <v>903</v>
      </c>
      <c r="B1526" s="1010">
        <v>50</v>
      </c>
      <c r="C1526" s="1010">
        <v>49.530999999999999</v>
      </c>
      <c r="D1526" s="1011" t="s">
        <v>863</v>
      </c>
    </row>
    <row r="1527" spans="1:4" s="994" customFormat="1" ht="11.25" customHeight="1" x14ac:dyDescent="0.2">
      <c r="A1527" s="1201"/>
      <c r="B1527" s="1010">
        <v>50</v>
      </c>
      <c r="C1527" s="1010">
        <v>49.530999999999999</v>
      </c>
      <c r="D1527" s="1011" t="s">
        <v>11</v>
      </c>
    </row>
    <row r="1528" spans="1:4" s="994" customFormat="1" ht="11.25" customHeight="1" x14ac:dyDescent="0.2">
      <c r="A1528" s="1200" t="s">
        <v>489</v>
      </c>
      <c r="B1528" s="1008">
        <v>5049.8999999999996</v>
      </c>
      <c r="C1528" s="1008">
        <v>5049.8999999999996</v>
      </c>
      <c r="D1528" s="1009" t="s">
        <v>1832</v>
      </c>
    </row>
    <row r="1529" spans="1:4" s="994" customFormat="1" ht="11.25" customHeight="1" x14ac:dyDescent="0.2">
      <c r="A1529" s="1201"/>
      <c r="B1529" s="1010">
        <v>86</v>
      </c>
      <c r="C1529" s="1010">
        <v>86</v>
      </c>
      <c r="D1529" s="1011" t="s">
        <v>992</v>
      </c>
    </row>
    <row r="1530" spans="1:4" s="994" customFormat="1" ht="11.25" customHeight="1" x14ac:dyDescent="0.2">
      <c r="A1530" s="1201"/>
      <c r="B1530" s="1010">
        <v>100</v>
      </c>
      <c r="C1530" s="1010">
        <v>100</v>
      </c>
      <c r="D1530" s="1011" t="s">
        <v>1384</v>
      </c>
    </row>
    <row r="1531" spans="1:4" s="994" customFormat="1" ht="11.25" customHeight="1" x14ac:dyDescent="0.2">
      <c r="A1531" s="1201"/>
      <c r="B1531" s="1010">
        <v>70</v>
      </c>
      <c r="C1531" s="1010">
        <v>0</v>
      </c>
      <c r="D1531" s="1011" t="s">
        <v>4396</v>
      </c>
    </row>
    <row r="1532" spans="1:4" s="994" customFormat="1" ht="11.25" customHeight="1" x14ac:dyDescent="0.2">
      <c r="A1532" s="1201"/>
      <c r="B1532" s="1010">
        <v>25</v>
      </c>
      <c r="C1532" s="1010">
        <v>25</v>
      </c>
      <c r="D1532" s="1011" t="s">
        <v>4397</v>
      </c>
    </row>
    <row r="1533" spans="1:4" s="994" customFormat="1" ht="11.25" customHeight="1" x14ac:dyDescent="0.2">
      <c r="A1533" s="1201"/>
      <c r="B1533" s="1010">
        <v>6000</v>
      </c>
      <c r="C1533" s="1010">
        <v>6000</v>
      </c>
      <c r="D1533" s="1011" t="s">
        <v>726</v>
      </c>
    </row>
    <row r="1534" spans="1:4" s="994" customFormat="1" ht="11.25" customHeight="1" x14ac:dyDescent="0.2">
      <c r="A1534" s="1201"/>
      <c r="B1534" s="1010">
        <v>345</v>
      </c>
      <c r="C1534" s="1010">
        <v>345</v>
      </c>
      <c r="D1534" s="1011" t="s">
        <v>860</v>
      </c>
    </row>
    <row r="1535" spans="1:4" s="994" customFormat="1" ht="11.25" customHeight="1" x14ac:dyDescent="0.2">
      <c r="A1535" s="1201"/>
      <c r="B1535" s="1010">
        <v>375</v>
      </c>
      <c r="C1535" s="1010">
        <v>0</v>
      </c>
      <c r="D1535" s="1011" t="s">
        <v>728</v>
      </c>
    </row>
    <row r="1536" spans="1:4" s="994" customFormat="1" ht="11.25" customHeight="1" x14ac:dyDescent="0.2">
      <c r="A1536" s="1201"/>
      <c r="B1536" s="1010">
        <v>310</v>
      </c>
      <c r="C1536" s="1010">
        <v>310</v>
      </c>
      <c r="D1536" s="1011" t="s">
        <v>861</v>
      </c>
    </row>
    <row r="1537" spans="1:4" s="994" customFormat="1" ht="11.25" customHeight="1" x14ac:dyDescent="0.2">
      <c r="A1537" s="1201"/>
      <c r="B1537" s="1010">
        <v>176.05</v>
      </c>
      <c r="C1537" s="1010">
        <v>173.60915</v>
      </c>
      <c r="D1537" s="1011" t="s">
        <v>1331</v>
      </c>
    </row>
    <row r="1538" spans="1:4" s="994" customFormat="1" ht="11.25" customHeight="1" x14ac:dyDescent="0.2">
      <c r="A1538" s="1201"/>
      <c r="B1538" s="1010">
        <v>100</v>
      </c>
      <c r="C1538" s="1010">
        <v>100</v>
      </c>
      <c r="D1538" s="1011" t="s">
        <v>644</v>
      </c>
    </row>
    <row r="1539" spans="1:4" s="994" customFormat="1" ht="11.25" customHeight="1" x14ac:dyDescent="0.2">
      <c r="A1539" s="1201"/>
      <c r="B1539" s="1010">
        <v>350</v>
      </c>
      <c r="C1539" s="1010">
        <v>350</v>
      </c>
      <c r="D1539" s="1011" t="s">
        <v>1000</v>
      </c>
    </row>
    <row r="1540" spans="1:4" s="994" customFormat="1" ht="11.25" customHeight="1" x14ac:dyDescent="0.2">
      <c r="A1540" s="1202"/>
      <c r="B1540" s="1012">
        <v>12986.949999999999</v>
      </c>
      <c r="C1540" s="1012">
        <v>12539.50915</v>
      </c>
      <c r="D1540" s="1013" t="s">
        <v>11</v>
      </c>
    </row>
    <row r="1541" spans="1:4" s="994" customFormat="1" ht="11.25" customHeight="1" x14ac:dyDescent="0.2">
      <c r="A1541" s="1201" t="s">
        <v>681</v>
      </c>
      <c r="B1541" s="1010">
        <v>500</v>
      </c>
      <c r="C1541" s="1010">
        <v>300</v>
      </c>
      <c r="D1541" s="1011" t="s">
        <v>644</v>
      </c>
    </row>
    <row r="1542" spans="1:4" s="994" customFormat="1" ht="11.25" customHeight="1" x14ac:dyDescent="0.2">
      <c r="A1542" s="1201"/>
      <c r="B1542" s="1010">
        <v>500</v>
      </c>
      <c r="C1542" s="1010">
        <v>300</v>
      </c>
      <c r="D1542" s="1011" t="s">
        <v>11</v>
      </c>
    </row>
    <row r="1543" spans="1:4" s="994" customFormat="1" ht="11.25" customHeight="1" x14ac:dyDescent="0.2">
      <c r="A1543" s="1200" t="s">
        <v>4398</v>
      </c>
      <c r="B1543" s="1008">
        <v>496</v>
      </c>
      <c r="C1543" s="1008">
        <v>0</v>
      </c>
      <c r="D1543" s="1009" t="s">
        <v>2329</v>
      </c>
    </row>
    <row r="1544" spans="1:4" s="994" customFormat="1" ht="11.25" customHeight="1" x14ac:dyDescent="0.2">
      <c r="A1544" s="1202"/>
      <c r="B1544" s="1012">
        <v>496</v>
      </c>
      <c r="C1544" s="1012">
        <v>0</v>
      </c>
      <c r="D1544" s="1013" t="s">
        <v>11</v>
      </c>
    </row>
    <row r="1545" spans="1:4" s="994" customFormat="1" ht="11.25" customHeight="1" x14ac:dyDescent="0.2">
      <c r="A1545" s="1201" t="s">
        <v>781</v>
      </c>
      <c r="B1545" s="1010">
        <v>100</v>
      </c>
      <c r="C1545" s="1010">
        <v>100</v>
      </c>
      <c r="D1545" s="1011" t="s">
        <v>755</v>
      </c>
    </row>
    <row r="1546" spans="1:4" s="994" customFormat="1" ht="11.25" customHeight="1" x14ac:dyDescent="0.2">
      <c r="A1546" s="1201"/>
      <c r="B1546" s="1010">
        <v>100</v>
      </c>
      <c r="C1546" s="1010">
        <v>100</v>
      </c>
      <c r="D1546" s="1011" t="s">
        <v>11</v>
      </c>
    </row>
    <row r="1547" spans="1:4" s="994" customFormat="1" ht="21" x14ac:dyDescent="0.2">
      <c r="A1547" s="1200" t="s">
        <v>4399</v>
      </c>
      <c r="B1547" s="1008">
        <v>100</v>
      </c>
      <c r="C1547" s="1008">
        <v>100</v>
      </c>
      <c r="D1547" s="1009" t="s">
        <v>2015</v>
      </c>
    </row>
    <row r="1548" spans="1:4" s="994" customFormat="1" ht="11.25" customHeight="1" x14ac:dyDescent="0.2">
      <c r="A1548" s="1202"/>
      <c r="B1548" s="1012">
        <v>100</v>
      </c>
      <c r="C1548" s="1012">
        <v>100</v>
      </c>
      <c r="D1548" s="1013" t="s">
        <v>11</v>
      </c>
    </row>
    <row r="1549" spans="1:4" s="994" customFormat="1" ht="21" x14ac:dyDescent="0.2">
      <c r="A1549" s="1201" t="s">
        <v>4400</v>
      </c>
      <c r="B1549" s="1010">
        <v>150</v>
      </c>
      <c r="C1549" s="1010">
        <v>150</v>
      </c>
      <c r="D1549" s="1011" t="s">
        <v>2015</v>
      </c>
    </row>
    <row r="1550" spans="1:4" s="994" customFormat="1" ht="11.25" customHeight="1" x14ac:dyDescent="0.2">
      <c r="A1550" s="1201"/>
      <c r="B1550" s="1010">
        <v>150</v>
      </c>
      <c r="C1550" s="1010">
        <v>150</v>
      </c>
      <c r="D1550" s="1011" t="s">
        <v>11</v>
      </c>
    </row>
    <row r="1551" spans="1:4" s="994" customFormat="1" ht="11.25" customHeight="1" x14ac:dyDescent="0.2">
      <c r="A1551" s="1200" t="s">
        <v>587</v>
      </c>
      <c r="B1551" s="1008">
        <v>800</v>
      </c>
      <c r="C1551" s="1008">
        <v>800</v>
      </c>
      <c r="D1551" s="1009" t="s">
        <v>578</v>
      </c>
    </row>
    <row r="1552" spans="1:4" s="994" customFormat="1" ht="11.25" customHeight="1" x14ac:dyDescent="0.2">
      <c r="A1552" s="1202"/>
      <c r="B1552" s="1012">
        <v>800</v>
      </c>
      <c r="C1552" s="1012">
        <v>800</v>
      </c>
      <c r="D1552" s="1013" t="s">
        <v>11</v>
      </c>
    </row>
    <row r="1553" spans="1:4" s="994" customFormat="1" ht="11.25" customHeight="1" x14ac:dyDescent="0.2">
      <c r="A1553" s="1201" t="s">
        <v>4401</v>
      </c>
      <c r="B1553" s="1010">
        <v>57.5</v>
      </c>
      <c r="C1553" s="1010">
        <v>0</v>
      </c>
      <c r="D1553" s="1011" t="s">
        <v>2329</v>
      </c>
    </row>
    <row r="1554" spans="1:4" s="994" customFormat="1" ht="11.25" customHeight="1" x14ac:dyDescent="0.2">
      <c r="A1554" s="1201"/>
      <c r="B1554" s="1010">
        <v>57.5</v>
      </c>
      <c r="C1554" s="1010">
        <v>0</v>
      </c>
      <c r="D1554" s="1011" t="s">
        <v>11</v>
      </c>
    </row>
    <row r="1555" spans="1:4" s="994" customFormat="1" ht="11.25" customHeight="1" x14ac:dyDescent="0.2">
      <c r="A1555" s="1200" t="s">
        <v>4402</v>
      </c>
      <c r="B1555" s="1008">
        <v>80.55</v>
      </c>
      <c r="C1555" s="1008">
        <v>80.55</v>
      </c>
      <c r="D1555" s="1009" t="s">
        <v>1833</v>
      </c>
    </row>
    <row r="1556" spans="1:4" s="994" customFormat="1" ht="11.25" customHeight="1" x14ac:dyDescent="0.2">
      <c r="A1556" s="1202"/>
      <c r="B1556" s="1012">
        <v>80.55</v>
      </c>
      <c r="C1556" s="1012">
        <v>80.55</v>
      </c>
      <c r="D1556" s="1013" t="s">
        <v>11</v>
      </c>
    </row>
    <row r="1557" spans="1:4" s="994" customFormat="1" ht="11.25" customHeight="1" x14ac:dyDescent="0.2">
      <c r="A1557" s="1201" t="s">
        <v>4403</v>
      </c>
      <c r="B1557" s="1010">
        <v>61.9</v>
      </c>
      <c r="C1557" s="1010">
        <v>61.9</v>
      </c>
      <c r="D1557" s="1011" t="s">
        <v>1837</v>
      </c>
    </row>
    <row r="1558" spans="1:4" s="994" customFormat="1" ht="11.25" customHeight="1" x14ac:dyDescent="0.2">
      <c r="A1558" s="1201"/>
      <c r="B1558" s="1010">
        <v>61.9</v>
      </c>
      <c r="C1558" s="1010">
        <v>61.9</v>
      </c>
      <c r="D1558" s="1011" t="s">
        <v>11</v>
      </c>
    </row>
    <row r="1559" spans="1:4" s="994" customFormat="1" ht="11.25" customHeight="1" x14ac:dyDescent="0.2">
      <c r="A1559" s="1200" t="s">
        <v>4404</v>
      </c>
      <c r="B1559" s="1008">
        <v>63</v>
      </c>
      <c r="C1559" s="1008">
        <v>59.7</v>
      </c>
      <c r="D1559" s="1009" t="s">
        <v>2329</v>
      </c>
    </row>
    <row r="1560" spans="1:4" s="994" customFormat="1" ht="11.25" customHeight="1" x14ac:dyDescent="0.2">
      <c r="A1560" s="1202"/>
      <c r="B1560" s="1012">
        <v>63</v>
      </c>
      <c r="C1560" s="1012">
        <v>59.7</v>
      </c>
      <c r="D1560" s="1013" t="s">
        <v>11</v>
      </c>
    </row>
    <row r="1561" spans="1:4" s="994" customFormat="1" ht="11.25" customHeight="1" x14ac:dyDescent="0.2">
      <c r="A1561" s="1201" t="s">
        <v>708</v>
      </c>
      <c r="B1561" s="1010">
        <v>50</v>
      </c>
      <c r="C1561" s="1010">
        <v>50</v>
      </c>
      <c r="D1561" s="1011" t="s">
        <v>4405</v>
      </c>
    </row>
    <row r="1562" spans="1:4" s="994" customFormat="1" ht="11.25" customHeight="1" x14ac:dyDescent="0.2">
      <c r="A1562" s="1201"/>
      <c r="B1562" s="1010">
        <v>50</v>
      </c>
      <c r="C1562" s="1010">
        <v>50</v>
      </c>
      <c r="D1562" s="1011" t="s">
        <v>11</v>
      </c>
    </row>
    <row r="1563" spans="1:4" s="994" customFormat="1" ht="11.25" customHeight="1" x14ac:dyDescent="0.2">
      <c r="A1563" s="1200" t="s">
        <v>4406</v>
      </c>
      <c r="B1563" s="1008">
        <v>143.69999999999999</v>
      </c>
      <c r="C1563" s="1008">
        <v>107.77500000000001</v>
      </c>
      <c r="D1563" s="1009" t="s">
        <v>1833</v>
      </c>
    </row>
    <row r="1564" spans="1:4" s="994" customFormat="1" ht="11.25" customHeight="1" x14ac:dyDescent="0.2">
      <c r="A1564" s="1202"/>
      <c r="B1564" s="1012">
        <v>143.69999999999999</v>
      </c>
      <c r="C1564" s="1012">
        <v>107.77500000000001</v>
      </c>
      <c r="D1564" s="1013" t="s">
        <v>11</v>
      </c>
    </row>
    <row r="1565" spans="1:4" s="994" customFormat="1" ht="11.25" customHeight="1" x14ac:dyDescent="0.2">
      <c r="A1565" s="1201" t="s">
        <v>4407</v>
      </c>
      <c r="B1565" s="1010">
        <v>58</v>
      </c>
      <c r="C1565" s="1010">
        <v>58</v>
      </c>
      <c r="D1565" s="1011" t="s">
        <v>2016</v>
      </c>
    </row>
    <row r="1566" spans="1:4" s="994" customFormat="1" ht="11.25" customHeight="1" x14ac:dyDescent="0.2">
      <c r="A1566" s="1201"/>
      <c r="B1566" s="1010">
        <v>811</v>
      </c>
      <c r="C1566" s="1010">
        <v>811</v>
      </c>
      <c r="D1566" s="1011" t="s">
        <v>1915</v>
      </c>
    </row>
    <row r="1567" spans="1:4" s="994" customFormat="1" ht="11.25" customHeight="1" x14ac:dyDescent="0.2">
      <c r="A1567" s="1201"/>
      <c r="B1567" s="1010">
        <v>869</v>
      </c>
      <c r="C1567" s="1010">
        <v>869</v>
      </c>
      <c r="D1567" s="1011" t="s">
        <v>11</v>
      </c>
    </row>
    <row r="1568" spans="1:4" s="994" customFormat="1" ht="21" x14ac:dyDescent="0.2">
      <c r="A1568" s="1200" t="s">
        <v>4408</v>
      </c>
      <c r="B1568" s="1008">
        <v>216</v>
      </c>
      <c r="C1568" s="1008">
        <v>216</v>
      </c>
      <c r="D1568" s="1009" t="s">
        <v>1913</v>
      </c>
    </row>
    <row r="1569" spans="1:4" s="994" customFormat="1" ht="11.25" customHeight="1" x14ac:dyDescent="0.2">
      <c r="A1569" s="1201"/>
      <c r="B1569" s="1010">
        <v>1845</v>
      </c>
      <c r="C1569" s="1010">
        <v>1845</v>
      </c>
      <c r="D1569" s="1011" t="s">
        <v>1915</v>
      </c>
    </row>
    <row r="1570" spans="1:4" s="994" customFormat="1" ht="11.25" customHeight="1" x14ac:dyDescent="0.2">
      <c r="A1570" s="1201"/>
      <c r="B1570" s="1010">
        <v>86.6</v>
      </c>
      <c r="C1570" s="1010">
        <v>86.6</v>
      </c>
      <c r="D1570" s="1011" t="s">
        <v>1911</v>
      </c>
    </row>
    <row r="1571" spans="1:4" s="994" customFormat="1" ht="11.25" customHeight="1" x14ac:dyDescent="0.2">
      <c r="A1571" s="1202"/>
      <c r="B1571" s="1012">
        <v>2147.6</v>
      </c>
      <c r="C1571" s="1012">
        <v>2147.6</v>
      </c>
      <c r="D1571" s="1013" t="s">
        <v>11</v>
      </c>
    </row>
    <row r="1572" spans="1:4" s="994" customFormat="1" ht="11.25" customHeight="1" x14ac:dyDescent="0.2">
      <c r="A1572" s="1201" t="s">
        <v>4409</v>
      </c>
      <c r="B1572" s="1010">
        <v>500</v>
      </c>
      <c r="C1572" s="1010">
        <v>500</v>
      </c>
      <c r="D1572" s="1011" t="s">
        <v>1915</v>
      </c>
    </row>
    <row r="1573" spans="1:4" s="994" customFormat="1" ht="11.25" customHeight="1" x14ac:dyDescent="0.2">
      <c r="A1573" s="1201"/>
      <c r="B1573" s="1010">
        <v>500</v>
      </c>
      <c r="C1573" s="1010">
        <v>500</v>
      </c>
      <c r="D1573" s="1011" t="s">
        <v>11</v>
      </c>
    </row>
    <row r="1574" spans="1:4" s="994" customFormat="1" ht="11.25" customHeight="1" x14ac:dyDescent="0.2">
      <c r="A1574" s="1200" t="s">
        <v>4410</v>
      </c>
      <c r="B1574" s="1008">
        <v>2817</v>
      </c>
      <c r="C1574" s="1008">
        <v>2817</v>
      </c>
      <c r="D1574" s="1009" t="s">
        <v>1915</v>
      </c>
    </row>
    <row r="1575" spans="1:4" s="994" customFormat="1" ht="11.25" customHeight="1" x14ac:dyDescent="0.2">
      <c r="A1575" s="1201"/>
      <c r="B1575" s="1010">
        <v>297.60000000000002</v>
      </c>
      <c r="C1575" s="1010">
        <v>253.93200000000002</v>
      </c>
      <c r="D1575" s="1011" t="s">
        <v>1911</v>
      </c>
    </row>
    <row r="1576" spans="1:4" s="994" customFormat="1" ht="11.25" customHeight="1" x14ac:dyDescent="0.2">
      <c r="A1576" s="1202"/>
      <c r="B1576" s="1012">
        <v>3114.6</v>
      </c>
      <c r="C1576" s="1012">
        <v>3070.9319999999998</v>
      </c>
      <c r="D1576" s="1013" t="s">
        <v>11</v>
      </c>
    </row>
    <row r="1577" spans="1:4" s="994" customFormat="1" ht="11.25" customHeight="1" x14ac:dyDescent="0.2">
      <c r="A1577" s="1201" t="s">
        <v>4411</v>
      </c>
      <c r="B1577" s="1010">
        <v>87.13</v>
      </c>
      <c r="C1577" s="1010">
        <v>87.132999999999996</v>
      </c>
      <c r="D1577" s="1011" t="s">
        <v>1878</v>
      </c>
    </row>
    <row r="1578" spans="1:4" s="994" customFormat="1" ht="11.25" customHeight="1" x14ac:dyDescent="0.2">
      <c r="A1578" s="1201"/>
      <c r="B1578" s="1010">
        <v>87.13</v>
      </c>
      <c r="C1578" s="1010">
        <v>87.132999999999996</v>
      </c>
      <c r="D1578" s="1011" t="s">
        <v>11</v>
      </c>
    </row>
    <row r="1579" spans="1:4" s="994" customFormat="1" ht="11.25" customHeight="1" x14ac:dyDescent="0.2">
      <c r="A1579" s="1200" t="s">
        <v>4412</v>
      </c>
      <c r="B1579" s="1008">
        <v>300</v>
      </c>
      <c r="C1579" s="1008">
        <v>300</v>
      </c>
      <c r="D1579" s="1009" t="s">
        <v>1726</v>
      </c>
    </row>
    <row r="1580" spans="1:4" s="994" customFormat="1" ht="11.25" customHeight="1" x14ac:dyDescent="0.2">
      <c r="A1580" s="1202"/>
      <c r="B1580" s="1012">
        <v>300</v>
      </c>
      <c r="C1580" s="1012">
        <v>300</v>
      </c>
      <c r="D1580" s="1013" t="s">
        <v>11</v>
      </c>
    </row>
    <row r="1581" spans="1:4" s="994" customFormat="1" ht="11.25" customHeight="1" x14ac:dyDescent="0.2">
      <c r="A1581" s="1201" t="s">
        <v>904</v>
      </c>
      <c r="B1581" s="1010">
        <v>120</v>
      </c>
      <c r="C1581" s="1010">
        <v>120</v>
      </c>
      <c r="D1581" s="1011" t="s">
        <v>863</v>
      </c>
    </row>
    <row r="1582" spans="1:4" s="994" customFormat="1" ht="11.25" customHeight="1" x14ac:dyDescent="0.2">
      <c r="A1582" s="1201"/>
      <c r="B1582" s="1010">
        <v>120</v>
      </c>
      <c r="C1582" s="1010">
        <v>120</v>
      </c>
      <c r="D1582" s="1011" t="s">
        <v>11</v>
      </c>
    </row>
    <row r="1583" spans="1:4" s="994" customFormat="1" ht="11.25" customHeight="1" x14ac:dyDescent="0.2">
      <c r="A1583" s="1200" t="s">
        <v>4413</v>
      </c>
      <c r="B1583" s="1008">
        <v>90.3</v>
      </c>
      <c r="C1583" s="1008">
        <v>90.3</v>
      </c>
      <c r="D1583" s="1009" t="s">
        <v>1837</v>
      </c>
    </row>
    <row r="1584" spans="1:4" s="994" customFormat="1" ht="11.25" customHeight="1" x14ac:dyDescent="0.2">
      <c r="A1584" s="1202"/>
      <c r="B1584" s="1012">
        <v>90.3</v>
      </c>
      <c r="C1584" s="1012">
        <v>90.3</v>
      </c>
      <c r="D1584" s="1013" t="s">
        <v>11</v>
      </c>
    </row>
    <row r="1585" spans="1:4" s="994" customFormat="1" ht="11.25" customHeight="1" x14ac:dyDescent="0.2">
      <c r="A1585" s="1201" t="s">
        <v>4414</v>
      </c>
      <c r="B1585" s="1010">
        <v>169.07</v>
      </c>
      <c r="C1585" s="1010">
        <v>169.05</v>
      </c>
      <c r="D1585" s="1011" t="s">
        <v>1355</v>
      </c>
    </row>
    <row r="1586" spans="1:4" s="994" customFormat="1" ht="11.25" customHeight="1" x14ac:dyDescent="0.2">
      <c r="A1586" s="1201"/>
      <c r="B1586" s="1010">
        <v>169.07</v>
      </c>
      <c r="C1586" s="1010">
        <v>169.05</v>
      </c>
      <c r="D1586" s="1011" t="s">
        <v>11</v>
      </c>
    </row>
    <row r="1587" spans="1:4" s="994" customFormat="1" ht="11.25" customHeight="1" x14ac:dyDescent="0.2">
      <c r="A1587" s="1200" t="s">
        <v>4415</v>
      </c>
      <c r="B1587" s="1008">
        <v>72.099999999999994</v>
      </c>
      <c r="C1587" s="1008">
        <v>72.099999999999994</v>
      </c>
      <c r="D1587" s="1009" t="s">
        <v>2016</v>
      </c>
    </row>
    <row r="1588" spans="1:4" s="994" customFormat="1" ht="11.25" customHeight="1" x14ac:dyDescent="0.2">
      <c r="A1588" s="1202"/>
      <c r="B1588" s="1012">
        <v>72.099999999999994</v>
      </c>
      <c r="C1588" s="1012">
        <v>72.099999999999994</v>
      </c>
      <c r="D1588" s="1013" t="s">
        <v>11</v>
      </c>
    </row>
    <row r="1589" spans="1:4" s="994" customFormat="1" ht="11.25" customHeight="1" x14ac:dyDescent="0.2">
      <c r="A1589" s="1201" t="s">
        <v>4416</v>
      </c>
      <c r="B1589" s="1010">
        <v>70</v>
      </c>
      <c r="C1589" s="1010">
        <v>70</v>
      </c>
      <c r="D1589" s="1011" t="s">
        <v>2016</v>
      </c>
    </row>
    <row r="1590" spans="1:4" s="994" customFormat="1" ht="11.25" customHeight="1" x14ac:dyDescent="0.2">
      <c r="A1590" s="1201"/>
      <c r="B1590" s="1010">
        <v>70</v>
      </c>
      <c r="C1590" s="1010">
        <v>70</v>
      </c>
      <c r="D1590" s="1011" t="s">
        <v>11</v>
      </c>
    </row>
    <row r="1591" spans="1:4" s="994" customFormat="1" ht="11.25" customHeight="1" x14ac:dyDescent="0.2">
      <c r="A1591" s="1200" t="s">
        <v>4417</v>
      </c>
      <c r="B1591" s="1008">
        <v>497.88</v>
      </c>
      <c r="C1591" s="1008">
        <v>497.87800000000004</v>
      </c>
      <c r="D1591" s="1009" t="s">
        <v>3964</v>
      </c>
    </row>
    <row r="1592" spans="1:4" s="994" customFormat="1" ht="11.25" customHeight="1" x14ac:dyDescent="0.2">
      <c r="A1592" s="1202"/>
      <c r="B1592" s="1012">
        <v>497.88</v>
      </c>
      <c r="C1592" s="1012">
        <v>497.87800000000004</v>
      </c>
      <c r="D1592" s="1013" t="s">
        <v>11</v>
      </c>
    </row>
    <row r="1593" spans="1:4" s="994" customFormat="1" ht="11.25" customHeight="1" x14ac:dyDescent="0.2">
      <c r="A1593" s="1201" t="s">
        <v>4418</v>
      </c>
      <c r="B1593" s="1010">
        <v>150</v>
      </c>
      <c r="C1593" s="1010">
        <v>150</v>
      </c>
      <c r="D1593" s="1011" t="s">
        <v>2017</v>
      </c>
    </row>
    <row r="1594" spans="1:4" s="994" customFormat="1" ht="11.25" customHeight="1" x14ac:dyDescent="0.2">
      <c r="A1594" s="1201"/>
      <c r="B1594" s="1010">
        <v>150</v>
      </c>
      <c r="C1594" s="1010">
        <v>150</v>
      </c>
      <c r="D1594" s="1011" t="s">
        <v>11</v>
      </c>
    </row>
    <row r="1595" spans="1:4" s="994" customFormat="1" ht="11.25" customHeight="1" x14ac:dyDescent="0.2">
      <c r="A1595" s="1200" t="s">
        <v>4419</v>
      </c>
      <c r="B1595" s="1008">
        <v>77.5</v>
      </c>
      <c r="C1595" s="1008">
        <v>0</v>
      </c>
      <c r="D1595" s="1009" t="s">
        <v>1833</v>
      </c>
    </row>
    <row r="1596" spans="1:4" s="994" customFormat="1" ht="11.25" customHeight="1" x14ac:dyDescent="0.2">
      <c r="A1596" s="1202"/>
      <c r="B1596" s="1012">
        <v>77.5</v>
      </c>
      <c r="C1596" s="1012">
        <v>0</v>
      </c>
      <c r="D1596" s="1013" t="s">
        <v>11</v>
      </c>
    </row>
    <row r="1597" spans="1:4" s="994" customFormat="1" ht="11.25" customHeight="1" x14ac:dyDescent="0.2">
      <c r="A1597" s="1201" t="s">
        <v>4420</v>
      </c>
      <c r="B1597" s="1010">
        <v>300</v>
      </c>
      <c r="C1597" s="1010">
        <v>300</v>
      </c>
      <c r="D1597" s="1011" t="s">
        <v>1726</v>
      </c>
    </row>
    <row r="1598" spans="1:4" s="994" customFormat="1" ht="11.25" customHeight="1" x14ac:dyDescent="0.2">
      <c r="A1598" s="1201"/>
      <c r="B1598" s="1010">
        <v>300</v>
      </c>
      <c r="C1598" s="1010">
        <v>300</v>
      </c>
      <c r="D1598" s="1011" t="s">
        <v>11</v>
      </c>
    </row>
    <row r="1599" spans="1:4" s="994" customFormat="1" ht="21" x14ac:dyDescent="0.2">
      <c r="A1599" s="1200" t="s">
        <v>4421</v>
      </c>
      <c r="B1599" s="1008">
        <v>1700</v>
      </c>
      <c r="C1599" s="1008">
        <v>1700</v>
      </c>
      <c r="D1599" s="1009" t="s">
        <v>1913</v>
      </c>
    </row>
    <row r="1600" spans="1:4" s="994" customFormat="1" ht="11.25" customHeight="1" x14ac:dyDescent="0.2">
      <c r="A1600" s="1201"/>
      <c r="B1600" s="1010">
        <v>21150</v>
      </c>
      <c r="C1600" s="1010">
        <v>21150</v>
      </c>
      <c r="D1600" s="1011" t="s">
        <v>1915</v>
      </c>
    </row>
    <row r="1601" spans="1:4" s="994" customFormat="1" ht="11.25" customHeight="1" x14ac:dyDescent="0.2">
      <c r="A1601" s="1201"/>
      <c r="B1601" s="1010">
        <v>97.2</v>
      </c>
      <c r="C1601" s="1010">
        <v>97.2</v>
      </c>
      <c r="D1601" s="1011" t="s">
        <v>1911</v>
      </c>
    </row>
    <row r="1602" spans="1:4" s="994" customFormat="1" ht="11.25" customHeight="1" x14ac:dyDescent="0.2">
      <c r="A1602" s="1202"/>
      <c r="B1602" s="1012">
        <v>22947.200000000001</v>
      </c>
      <c r="C1602" s="1012">
        <v>22947.200000000001</v>
      </c>
      <c r="D1602" s="1013" t="s">
        <v>11</v>
      </c>
    </row>
    <row r="1603" spans="1:4" s="994" customFormat="1" ht="11.25" customHeight="1" x14ac:dyDescent="0.2">
      <c r="A1603" s="1201" t="s">
        <v>4422</v>
      </c>
      <c r="B1603" s="1010">
        <v>1802</v>
      </c>
      <c r="C1603" s="1010">
        <v>1802</v>
      </c>
      <c r="D1603" s="1011" t="s">
        <v>1915</v>
      </c>
    </row>
    <row r="1604" spans="1:4" s="994" customFormat="1" ht="11.25" customHeight="1" x14ac:dyDescent="0.2">
      <c r="A1604" s="1201"/>
      <c r="B1604" s="1010">
        <v>172.2</v>
      </c>
      <c r="C1604" s="1010">
        <v>172.2</v>
      </c>
      <c r="D1604" s="1011" t="s">
        <v>1911</v>
      </c>
    </row>
    <row r="1605" spans="1:4" s="994" customFormat="1" ht="11.25" customHeight="1" x14ac:dyDescent="0.2">
      <c r="A1605" s="1201"/>
      <c r="B1605" s="1010">
        <v>1974.2</v>
      </c>
      <c r="C1605" s="1010">
        <v>1974.2</v>
      </c>
      <c r="D1605" s="1011" t="s">
        <v>11</v>
      </c>
    </row>
    <row r="1606" spans="1:4" s="994" customFormat="1" ht="11.25" customHeight="1" x14ac:dyDescent="0.2">
      <c r="A1606" s="1200" t="s">
        <v>682</v>
      </c>
      <c r="B1606" s="1008">
        <v>32.5</v>
      </c>
      <c r="C1606" s="1008">
        <v>32.5</v>
      </c>
      <c r="D1606" s="1009" t="s">
        <v>644</v>
      </c>
    </row>
    <row r="1607" spans="1:4" s="994" customFormat="1" ht="11.25" customHeight="1" x14ac:dyDescent="0.2">
      <c r="A1607" s="1202"/>
      <c r="B1607" s="1012">
        <v>32.5</v>
      </c>
      <c r="C1607" s="1012">
        <v>32.5</v>
      </c>
      <c r="D1607" s="1013" t="s">
        <v>11</v>
      </c>
    </row>
    <row r="1608" spans="1:4" s="994" customFormat="1" ht="11.25" customHeight="1" x14ac:dyDescent="0.2">
      <c r="A1608" s="1201" t="s">
        <v>4423</v>
      </c>
      <c r="B1608" s="1010">
        <v>150</v>
      </c>
      <c r="C1608" s="1010">
        <v>150</v>
      </c>
      <c r="D1608" s="1011" t="s">
        <v>863</v>
      </c>
    </row>
    <row r="1609" spans="1:4" s="994" customFormat="1" ht="11.25" customHeight="1" x14ac:dyDescent="0.2">
      <c r="A1609" s="1201"/>
      <c r="B1609" s="1010">
        <v>150</v>
      </c>
      <c r="C1609" s="1010">
        <v>150</v>
      </c>
      <c r="D1609" s="1011" t="s">
        <v>11</v>
      </c>
    </row>
    <row r="1610" spans="1:4" s="994" customFormat="1" ht="11.25" customHeight="1" x14ac:dyDescent="0.2">
      <c r="A1610" s="1200" t="s">
        <v>4424</v>
      </c>
      <c r="B1610" s="1008">
        <v>128</v>
      </c>
      <c r="C1610" s="1008">
        <v>128</v>
      </c>
      <c r="D1610" s="1009" t="s">
        <v>1723</v>
      </c>
    </row>
    <row r="1611" spans="1:4" s="994" customFormat="1" ht="11.25" customHeight="1" x14ac:dyDescent="0.2">
      <c r="A1611" s="1202"/>
      <c r="B1611" s="1012">
        <v>128</v>
      </c>
      <c r="C1611" s="1012">
        <v>128</v>
      </c>
      <c r="D1611" s="1013" t="s">
        <v>11</v>
      </c>
    </row>
    <row r="1612" spans="1:4" s="994" customFormat="1" ht="11.25" customHeight="1" x14ac:dyDescent="0.2">
      <c r="A1612" s="1201" t="s">
        <v>4425</v>
      </c>
      <c r="B1612" s="1010">
        <v>296</v>
      </c>
      <c r="C1612" s="1010">
        <v>296</v>
      </c>
      <c r="D1612" s="1011" t="s">
        <v>1726</v>
      </c>
    </row>
    <row r="1613" spans="1:4" s="994" customFormat="1" ht="11.25" customHeight="1" x14ac:dyDescent="0.2">
      <c r="A1613" s="1201"/>
      <c r="B1613" s="1010">
        <v>296</v>
      </c>
      <c r="C1613" s="1010">
        <v>296</v>
      </c>
      <c r="D1613" s="1011" t="s">
        <v>11</v>
      </c>
    </row>
    <row r="1614" spans="1:4" s="994" customFormat="1" ht="11.25" customHeight="1" x14ac:dyDescent="0.2">
      <c r="A1614" s="1200" t="s">
        <v>4426</v>
      </c>
      <c r="B1614" s="1008">
        <v>2543</v>
      </c>
      <c r="C1614" s="1008">
        <v>2543</v>
      </c>
      <c r="D1614" s="1009" t="s">
        <v>1915</v>
      </c>
    </row>
    <row r="1615" spans="1:4" s="994" customFormat="1" ht="11.25" customHeight="1" x14ac:dyDescent="0.2">
      <c r="A1615" s="1202"/>
      <c r="B1615" s="1012">
        <v>2543</v>
      </c>
      <c r="C1615" s="1012">
        <v>2543</v>
      </c>
      <c r="D1615" s="1013" t="s">
        <v>11</v>
      </c>
    </row>
    <row r="1616" spans="1:4" s="994" customFormat="1" ht="11.25" customHeight="1" x14ac:dyDescent="0.2">
      <c r="A1616" s="1201" t="s">
        <v>4427</v>
      </c>
      <c r="B1616" s="1010">
        <v>67.2</v>
      </c>
      <c r="C1616" s="1010">
        <v>67.2</v>
      </c>
      <c r="D1616" s="1011" t="s">
        <v>1837</v>
      </c>
    </row>
    <row r="1617" spans="1:4" s="994" customFormat="1" ht="11.25" customHeight="1" x14ac:dyDescent="0.2">
      <c r="A1617" s="1201"/>
      <c r="B1617" s="1010">
        <v>67.2</v>
      </c>
      <c r="C1617" s="1010">
        <v>67.2</v>
      </c>
      <c r="D1617" s="1011" t="s">
        <v>11</v>
      </c>
    </row>
    <row r="1618" spans="1:4" s="994" customFormat="1" ht="11.25" customHeight="1" x14ac:dyDescent="0.2">
      <c r="A1618" s="1200" t="s">
        <v>1025</v>
      </c>
      <c r="B1618" s="1008">
        <v>3000</v>
      </c>
      <c r="C1618" s="1008">
        <v>3000</v>
      </c>
      <c r="D1618" s="1009" t="s">
        <v>1024</v>
      </c>
    </row>
    <row r="1619" spans="1:4" s="994" customFormat="1" ht="11.25" customHeight="1" x14ac:dyDescent="0.2">
      <c r="A1619" s="1202"/>
      <c r="B1619" s="1012">
        <v>3000</v>
      </c>
      <c r="C1619" s="1012">
        <v>3000</v>
      </c>
      <c r="D1619" s="1013" t="s">
        <v>11</v>
      </c>
    </row>
    <row r="1620" spans="1:4" s="994" customFormat="1" ht="11.25" customHeight="1" x14ac:dyDescent="0.2">
      <c r="A1620" s="1201" t="s">
        <v>4428</v>
      </c>
      <c r="B1620" s="1010">
        <v>1000</v>
      </c>
      <c r="C1620" s="1010">
        <v>1000</v>
      </c>
      <c r="D1620" s="1011" t="s">
        <v>4429</v>
      </c>
    </row>
    <row r="1621" spans="1:4" s="994" customFormat="1" ht="11.25" customHeight="1" x14ac:dyDescent="0.2">
      <c r="A1621" s="1201"/>
      <c r="B1621" s="1010">
        <v>1000</v>
      </c>
      <c r="C1621" s="1010">
        <v>1000</v>
      </c>
      <c r="D1621" s="1011" t="s">
        <v>11</v>
      </c>
    </row>
    <row r="1622" spans="1:4" s="994" customFormat="1" ht="21" x14ac:dyDescent="0.2">
      <c r="A1622" s="1200" t="s">
        <v>4430</v>
      </c>
      <c r="B1622" s="1008">
        <v>300</v>
      </c>
      <c r="C1622" s="1008">
        <v>300</v>
      </c>
      <c r="D1622" s="1009" t="s">
        <v>1910</v>
      </c>
    </row>
    <row r="1623" spans="1:4" s="994" customFormat="1" ht="11.25" customHeight="1" x14ac:dyDescent="0.2">
      <c r="A1623" s="1202"/>
      <c r="B1623" s="1012">
        <v>300</v>
      </c>
      <c r="C1623" s="1012">
        <v>300</v>
      </c>
      <c r="D1623" s="1013" t="s">
        <v>11</v>
      </c>
    </row>
    <row r="1624" spans="1:4" s="994" customFormat="1" ht="21" x14ac:dyDescent="0.2">
      <c r="A1624" s="1201" t="s">
        <v>782</v>
      </c>
      <c r="B1624" s="1010">
        <v>30</v>
      </c>
      <c r="C1624" s="1010">
        <v>30</v>
      </c>
      <c r="D1624" s="1011" t="s">
        <v>2015</v>
      </c>
    </row>
    <row r="1625" spans="1:4" s="994" customFormat="1" ht="11.25" customHeight="1" x14ac:dyDescent="0.2">
      <c r="A1625" s="1201"/>
      <c r="B1625" s="1010">
        <v>50</v>
      </c>
      <c r="C1625" s="1010">
        <v>50</v>
      </c>
      <c r="D1625" s="1011" t="s">
        <v>755</v>
      </c>
    </row>
    <row r="1626" spans="1:4" s="994" customFormat="1" ht="11.25" customHeight="1" x14ac:dyDescent="0.2">
      <c r="A1626" s="1201"/>
      <c r="B1626" s="1010">
        <v>80</v>
      </c>
      <c r="C1626" s="1010">
        <v>80</v>
      </c>
      <c r="D1626" s="1011" t="s">
        <v>11</v>
      </c>
    </row>
    <row r="1627" spans="1:4" s="994" customFormat="1" ht="21" x14ac:dyDescent="0.2">
      <c r="A1627" s="1200" t="s">
        <v>4431</v>
      </c>
      <c r="B1627" s="1008">
        <v>611</v>
      </c>
      <c r="C1627" s="1008">
        <v>611</v>
      </c>
      <c r="D1627" s="1009" t="s">
        <v>1913</v>
      </c>
    </row>
    <row r="1628" spans="1:4" s="994" customFormat="1" ht="11.25" customHeight="1" x14ac:dyDescent="0.2">
      <c r="A1628" s="1201"/>
      <c r="B1628" s="1010">
        <v>994</v>
      </c>
      <c r="C1628" s="1010">
        <v>994</v>
      </c>
      <c r="D1628" s="1011" t="s">
        <v>1915</v>
      </c>
    </row>
    <row r="1629" spans="1:4" s="994" customFormat="1" ht="11.25" customHeight="1" x14ac:dyDescent="0.2">
      <c r="A1629" s="1201"/>
      <c r="B1629" s="1010">
        <v>45.9</v>
      </c>
      <c r="C1629" s="1010">
        <v>45.9</v>
      </c>
      <c r="D1629" s="1011" t="s">
        <v>1911</v>
      </c>
    </row>
    <row r="1630" spans="1:4" s="994" customFormat="1" ht="11.25" customHeight="1" x14ac:dyDescent="0.2">
      <c r="A1630" s="1201"/>
      <c r="B1630" s="1010">
        <v>1654.0000000000002</v>
      </c>
      <c r="C1630" s="1010">
        <v>1654.0000000000002</v>
      </c>
      <c r="D1630" s="1011" t="s">
        <v>1346</v>
      </c>
    </row>
    <row r="1631" spans="1:4" s="994" customFormat="1" ht="11.25" customHeight="1" x14ac:dyDescent="0.2">
      <c r="A1631" s="1202"/>
      <c r="B1631" s="1012">
        <v>3304.9000000000005</v>
      </c>
      <c r="C1631" s="1012">
        <v>3304.9000000000005</v>
      </c>
      <c r="D1631" s="1013" t="s">
        <v>11</v>
      </c>
    </row>
    <row r="1632" spans="1:4" s="994" customFormat="1" ht="11.25" customHeight="1" x14ac:dyDescent="0.2">
      <c r="A1632" s="1201" t="s">
        <v>751</v>
      </c>
      <c r="B1632" s="1010">
        <v>60</v>
      </c>
      <c r="C1632" s="1010">
        <v>60</v>
      </c>
      <c r="D1632" s="1011" t="s">
        <v>4432</v>
      </c>
    </row>
    <row r="1633" spans="1:4" s="994" customFormat="1" ht="11.25" customHeight="1" x14ac:dyDescent="0.2">
      <c r="A1633" s="1201"/>
      <c r="B1633" s="1010">
        <v>60</v>
      </c>
      <c r="C1633" s="1010">
        <v>60</v>
      </c>
      <c r="D1633" s="1011" t="s">
        <v>4433</v>
      </c>
    </row>
    <row r="1634" spans="1:4" s="994" customFormat="1" ht="11.25" customHeight="1" x14ac:dyDescent="0.2">
      <c r="A1634" s="1201"/>
      <c r="B1634" s="1010">
        <v>120</v>
      </c>
      <c r="C1634" s="1010">
        <v>120</v>
      </c>
      <c r="D1634" s="1011" t="s">
        <v>11</v>
      </c>
    </row>
    <row r="1635" spans="1:4" s="994" customFormat="1" ht="11.25" customHeight="1" x14ac:dyDescent="0.2">
      <c r="A1635" s="1200" t="s">
        <v>4434</v>
      </c>
      <c r="B1635" s="1008">
        <v>7075.8499999999995</v>
      </c>
      <c r="C1635" s="1008">
        <v>7071.3490000000002</v>
      </c>
      <c r="D1635" s="1009" t="s">
        <v>3964</v>
      </c>
    </row>
    <row r="1636" spans="1:4" s="994" customFormat="1" ht="11.25" customHeight="1" x14ac:dyDescent="0.2">
      <c r="A1636" s="1202"/>
      <c r="B1636" s="1012">
        <v>7075.8499999999995</v>
      </c>
      <c r="C1636" s="1012">
        <v>7071.3490000000002</v>
      </c>
      <c r="D1636" s="1013" t="s">
        <v>11</v>
      </c>
    </row>
    <row r="1637" spans="1:4" s="994" customFormat="1" ht="11.25" customHeight="1" x14ac:dyDescent="0.2">
      <c r="A1637" s="1201" t="s">
        <v>4435</v>
      </c>
      <c r="B1637" s="1010">
        <v>78.550000000000011</v>
      </c>
      <c r="C1637" s="1010">
        <v>78.550000000000011</v>
      </c>
      <c r="D1637" s="1011" t="s">
        <v>1837</v>
      </c>
    </row>
    <row r="1638" spans="1:4" s="994" customFormat="1" ht="11.25" customHeight="1" x14ac:dyDescent="0.2">
      <c r="A1638" s="1201"/>
      <c r="B1638" s="1010">
        <v>78.550000000000011</v>
      </c>
      <c r="C1638" s="1010">
        <v>78.550000000000011</v>
      </c>
      <c r="D1638" s="1011" t="s">
        <v>11</v>
      </c>
    </row>
    <row r="1639" spans="1:4" s="994" customFormat="1" ht="11.25" customHeight="1" x14ac:dyDescent="0.2">
      <c r="A1639" s="1200" t="s">
        <v>783</v>
      </c>
      <c r="B1639" s="1008">
        <v>200</v>
      </c>
      <c r="C1639" s="1008">
        <v>0</v>
      </c>
      <c r="D1639" s="1009" t="s">
        <v>755</v>
      </c>
    </row>
    <row r="1640" spans="1:4" s="994" customFormat="1" ht="11.25" customHeight="1" x14ac:dyDescent="0.2">
      <c r="A1640" s="1202"/>
      <c r="B1640" s="1012">
        <v>200</v>
      </c>
      <c r="C1640" s="1012">
        <v>0</v>
      </c>
      <c r="D1640" s="1013" t="s">
        <v>11</v>
      </c>
    </row>
    <row r="1641" spans="1:4" s="994" customFormat="1" ht="11.25" customHeight="1" x14ac:dyDescent="0.2">
      <c r="A1641" s="1201" t="s">
        <v>588</v>
      </c>
      <c r="B1641" s="1010">
        <v>800</v>
      </c>
      <c r="C1641" s="1010">
        <v>800</v>
      </c>
      <c r="D1641" s="1011" t="s">
        <v>578</v>
      </c>
    </row>
    <row r="1642" spans="1:4" s="994" customFormat="1" ht="11.25" customHeight="1" x14ac:dyDescent="0.2">
      <c r="A1642" s="1201"/>
      <c r="B1642" s="1010">
        <v>800</v>
      </c>
      <c r="C1642" s="1010">
        <v>800</v>
      </c>
      <c r="D1642" s="1011" t="s">
        <v>11</v>
      </c>
    </row>
    <row r="1643" spans="1:4" s="994" customFormat="1" ht="11.25" customHeight="1" x14ac:dyDescent="0.2">
      <c r="A1643" s="1200" t="s">
        <v>979</v>
      </c>
      <c r="B1643" s="1008">
        <v>100</v>
      </c>
      <c r="C1643" s="1008">
        <v>100</v>
      </c>
      <c r="D1643" s="1009" t="s">
        <v>4436</v>
      </c>
    </row>
    <row r="1644" spans="1:4" s="994" customFormat="1" ht="11.25" customHeight="1" x14ac:dyDescent="0.2">
      <c r="A1644" s="1202"/>
      <c r="B1644" s="1012">
        <v>100</v>
      </c>
      <c r="C1644" s="1012">
        <v>100</v>
      </c>
      <c r="D1644" s="1013" t="s">
        <v>11</v>
      </c>
    </row>
    <row r="1645" spans="1:4" s="994" customFormat="1" ht="21" x14ac:dyDescent="0.2">
      <c r="A1645" s="1200" t="s">
        <v>4437</v>
      </c>
      <c r="B1645" s="1008">
        <v>300</v>
      </c>
      <c r="C1645" s="1008">
        <v>300</v>
      </c>
      <c r="D1645" s="1009" t="s">
        <v>2015</v>
      </c>
    </row>
    <row r="1646" spans="1:4" s="994" customFormat="1" ht="11.25" customHeight="1" x14ac:dyDescent="0.2">
      <c r="A1646" s="1202"/>
      <c r="B1646" s="1012">
        <v>300</v>
      </c>
      <c r="C1646" s="1012">
        <v>300</v>
      </c>
      <c r="D1646" s="1013" t="s">
        <v>11</v>
      </c>
    </row>
    <row r="1647" spans="1:4" s="994" customFormat="1" ht="11.25" customHeight="1" x14ac:dyDescent="0.2">
      <c r="A1647" s="1200" t="s">
        <v>4438</v>
      </c>
      <c r="B1647" s="1008">
        <v>12936.2</v>
      </c>
      <c r="C1647" s="1008">
        <v>12936.197</v>
      </c>
      <c r="D1647" s="1009" t="s">
        <v>3964</v>
      </c>
    </row>
    <row r="1648" spans="1:4" s="994" customFormat="1" ht="11.25" customHeight="1" x14ac:dyDescent="0.2">
      <c r="A1648" s="1202"/>
      <c r="B1648" s="1012">
        <v>12936.2</v>
      </c>
      <c r="C1648" s="1012">
        <v>12936.197</v>
      </c>
      <c r="D1648" s="1013" t="s">
        <v>11</v>
      </c>
    </row>
    <row r="1649" spans="1:4" s="994" customFormat="1" ht="11.25" customHeight="1" x14ac:dyDescent="0.2">
      <c r="A1649" s="1201" t="s">
        <v>4439</v>
      </c>
      <c r="B1649" s="1010">
        <v>537.5</v>
      </c>
      <c r="C1649" s="1010">
        <v>509.81</v>
      </c>
      <c r="D1649" s="1011" t="s">
        <v>1881</v>
      </c>
    </row>
    <row r="1650" spans="1:4" s="994" customFormat="1" ht="11.25" customHeight="1" x14ac:dyDescent="0.2">
      <c r="A1650" s="1201"/>
      <c r="B1650" s="1010">
        <v>141</v>
      </c>
      <c r="C1650" s="1010">
        <v>141</v>
      </c>
      <c r="D1650" s="1011" t="s">
        <v>2341</v>
      </c>
    </row>
    <row r="1651" spans="1:4" s="994" customFormat="1" ht="11.25" customHeight="1" x14ac:dyDescent="0.2">
      <c r="A1651" s="1201"/>
      <c r="B1651" s="1010">
        <v>678.5</v>
      </c>
      <c r="C1651" s="1010">
        <v>650.80999999999995</v>
      </c>
      <c r="D1651" s="1011" t="s">
        <v>11</v>
      </c>
    </row>
    <row r="1652" spans="1:4" s="994" customFormat="1" ht="21" x14ac:dyDescent="0.2">
      <c r="A1652" s="1200" t="s">
        <v>4440</v>
      </c>
      <c r="B1652" s="1008">
        <v>300</v>
      </c>
      <c r="C1652" s="1008">
        <v>300</v>
      </c>
      <c r="D1652" s="1009" t="s">
        <v>1910</v>
      </c>
    </row>
    <row r="1653" spans="1:4" s="994" customFormat="1" ht="11.25" customHeight="1" x14ac:dyDescent="0.2">
      <c r="A1653" s="1202"/>
      <c r="B1653" s="1012">
        <v>300</v>
      </c>
      <c r="C1653" s="1012">
        <v>300</v>
      </c>
      <c r="D1653" s="1013" t="s">
        <v>11</v>
      </c>
    </row>
    <row r="1654" spans="1:4" s="994" customFormat="1" ht="11.25" customHeight="1" x14ac:dyDescent="0.2">
      <c r="A1654" s="1201" t="s">
        <v>784</v>
      </c>
      <c r="B1654" s="1010">
        <v>158.48000000000002</v>
      </c>
      <c r="C1654" s="1010">
        <v>158.47200000000001</v>
      </c>
      <c r="D1654" s="1011" t="s">
        <v>1878</v>
      </c>
    </row>
    <row r="1655" spans="1:4" s="994" customFormat="1" ht="11.25" customHeight="1" x14ac:dyDescent="0.2">
      <c r="A1655" s="1201"/>
      <c r="B1655" s="1010">
        <v>670</v>
      </c>
      <c r="C1655" s="1010">
        <v>669.85</v>
      </c>
      <c r="D1655" s="1011" t="s">
        <v>755</v>
      </c>
    </row>
    <row r="1656" spans="1:4" s="994" customFormat="1" ht="11.25" customHeight="1" x14ac:dyDescent="0.2">
      <c r="A1656" s="1201"/>
      <c r="B1656" s="1010">
        <v>828.48</v>
      </c>
      <c r="C1656" s="1010">
        <v>828.322</v>
      </c>
      <c r="D1656" s="1011" t="s">
        <v>11</v>
      </c>
    </row>
    <row r="1657" spans="1:4" s="994" customFormat="1" ht="11.25" customHeight="1" x14ac:dyDescent="0.2">
      <c r="A1657" s="1200" t="s">
        <v>4441</v>
      </c>
      <c r="B1657" s="1008">
        <v>25.69</v>
      </c>
      <c r="C1657" s="1008">
        <v>25.684999999999999</v>
      </c>
      <c r="D1657" s="1009" t="s">
        <v>1837</v>
      </c>
    </row>
    <row r="1658" spans="1:4" s="994" customFormat="1" ht="11.25" customHeight="1" x14ac:dyDescent="0.2">
      <c r="A1658" s="1202"/>
      <c r="B1658" s="1012">
        <v>25.69</v>
      </c>
      <c r="C1658" s="1012">
        <v>25.684999999999999</v>
      </c>
      <c r="D1658" s="1013" t="s">
        <v>11</v>
      </c>
    </row>
    <row r="1659" spans="1:4" s="994" customFormat="1" ht="21" x14ac:dyDescent="0.2">
      <c r="A1659" s="1201" t="s">
        <v>906</v>
      </c>
      <c r="B1659" s="1010">
        <v>300</v>
      </c>
      <c r="C1659" s="1010">
        <v>300</v>
      </c>
      <c r="D1659" s="1011" t="s">
        <v>2015</v>
      </c>
    </row>
    <row r="1660" spans="1:4" s="994" customFormat="1" ht="11.25" customHeight="1" x14ac:dyDescent="0.2">
      <c r="A1660" s="1201"/>
      <c r="B1660" s="1010">
        <v>200</v>
      </c>
      <c r="C1660" s="1010">
        <v>200</v>
      </c>
      <c r="D1660" s="1011" t="s">
        <v>863</v>
      </c>
    </row>
    <row r="1661" spans="1:4" s="994" customFormat="1" ht="11.25" customHeight="1" x14ac:dyDescent="0.2">
      <c r="A1661" s="1201"/>
      <c r="B1661" s="1010">
        <v>500</v>
      </c>
      <c r="C1661" s="1010">
        <v>500</v>
      </c>
      <c r="D1661" s="1011" t="s">
        <v>11</v>
      </c>
    </row>
    <row r="1662" spans="1:4" s="994" customFormat="1" ht="21" x14ac:dyDescent="0.2">
      <c r="A1662" s="1200" t="s">
        <v>4442</v>
      </c>
      <c r="B1662" s="1008">
        <v>150</v>
      </c>
      <c r="C1662" s="1008">
        <v>150</v>
      </c>
      <c r="D1662" s="1009" t="s">
        <v>2015</v>
      </c>
    </row>
    <row r="1663" spans="1:4" s="994" customFormat="1" ht="11.25" customHeight="1" x14ac:dyDescent="0.2">
      <c r="A1663" s="1202"/>
      <c r="B1663" s="1012">
        <v>150</v>
      </c>
      <c r="C1663" s="1012">
        <v>150</v>
      </c>
      <c r="D1663" s="1013" t="s">
        <v>11</v>
      </c>
    </row>
    <row r="1664" spans="1:4" s="994" customFormat="1" ht="11.25" customHeight="1" x14ac:dyDescent="0.2">
      <c r="A1664" s="1201" t="s">
        <v>969</v>
      </c>
      <c r="B1664" s="1010">
        <v>50</v>
      </c>
      <c r="C1664" s="1010">
        <v>50</v>
      </c>
      <c r="D1664" s="1011" t="s">
        <v>2016</v>
      </c>
    </row>
    <row r="1665" spans="1:4" s="994" customFormat="1" ht="11.25" customHeight="1" x14ac:dyDescent="0.2">
      <c r="A1665" s="1201"/>
      <c r="B1665" s="1010">
        <v>100</v>
      </c>
      <c r="C1665" s="1010">
        <v>100</v>
      </c>
      <c r="D1665" s="1011" t="s">
        <v>957</v>
      </c>
    </row>
    <row r="1666" spans="1:4" s="994" customFormat="1" ht="11.25" customHeight="1" x14ac:dyDescent="0.2">
      <c r="A1666" s="1201"/>
      <c r="B1666" s="1010">
        <v>150</v>
      </c>
      <c r="C1666" s="1010">
        <v>150</v>
      </c>
      <c r="D1666" s="1011" t="s">
        <v>11</v>
      </c>
    </row>
    <row r="1667" spans="1:4" s="994" customFormat="1" ht="11.25" customHeight="1" x14ac:dyDescent="0.2">
      <c r="A1667" s="1200" t="s">
        <v>4443</v>
      </c>
      <c r="B1667" s="1008">
        <v>141.30000000000001</v>
      </c>
      <c r="C1667" s="1008">
        <v>141.30000000000001</v>
      </c>
      <c r="D1667" s="1009" t="s">
        <v>1837</v>
      </c>
    </row>
    <row r="1668" spans="1:4" s="994" customFormat="1" ht="11.25" customHeight="1" x14ac:dyDescent="0.2">
      <c r="A1668" s="1202"/>
      <c r="B1668" s="1012">
        <v>141.30000000000001</v>
      </c>
      <c r="C1668" s="1012">
        <v>141.30000000000001</v>
      </c>
      <c r="D1668" s="1013" t="s">
        <v>11</v>
      </c>
    </row>
    <row r="1669" spans="1:4" s="994" customFormat="1" ht="11.25" customHeight="1" x14ac:dyDescent="0.2">
      <c r="A1669" s="1201" t="s">
        <v>490</v>
      </c>
      <c r="B1669" s="1010">
        <v>190</v>
      </c>
      <c r="C1669" s="1010">
        <v>190</v>
      </c>
      <c r="D1669" s="1011" t="s">
        <v>4444</v>
      </c>
    </row>
    <row r="1670" spans="1:4" s="994" customFormat="1" ht="11.25" customHeight="1" x14ac:dyDescent="0.2">
      <c r="A1670" s="1201"/>
      <c r="B1670" s="1010">
        <v>190</v>
      </c>
      <c r="C1670" s="1010">
        <v>190</v>
      </c>
      <c r="D1670" s="1011" t="s">
        <v>11</v>
      </c>
    </row>
    <row r="1671" spans="1:4" s="994" customFormat="1" ht="11.25" customHeight="1" x14ac:dyDescent="0.2">
      <c r="A1671" s="1200" t="s">
        <v>4445</v>
      </c>
      <c r="B1671" s="1008">
        <v>60</v>
      </c>
      <c r="C1671" s="1008">
        <v>60</v>
      </c>
      <c r="D1671" s="1009" t="s">
        <v>2016</v>
      </c>
    </row>
    <row r="1672" spans="1:4" s="994" customFormat="1" ht="11.25" customHeight="1" x14ac:dyDescent="0.2">
      <c r="A1672" s="1202"/>
      <c r="B1672" s="1012">
        <v>60</v>
      </c>
      <c r="C1672" s="1012">
        <v>60</v>
      </c>
      <c r="D1672" s="1013" t="s">
        <v>11</v>
      </c>
    </row>
    <row r="1673" spans="1:4" s="994" customFormat="1" ht="11.25" customHeight="1" x14ac:dyDescent="0.2">
      <c r="A1673" s="1201" t="s">
        <v>4446</v>
      </c>
      <c r="B1673" s="1010">
        <v>180.01</v>
      </c>
      <c r="C1673" s="1010">
        <v>180</v>
      </c>
      <c r="D1673" s="1011" t="s">
        <v>1355</v>
      </c>
    </row>
    <row r="1674" spans="1:4" s="994" customFormat="1" ht="11.25" customHeight="1" x14ac:dyDescent="0.2">
      <c r="A1674" s="1201"/>
      <c r="B1674" s="1010">
        <v>180.01</v>
      </c>
      <c r="C1674" s="1010">
        <v>180</v>
      </c>
      <c r="D1674" s="1011" t="s">
        <v>11</v>
      </c>
    </row>
    <row r="1675" spans="1:4" s="994" customFormat="1" ht="11.25" customHeight="1" x14ac:dyDescent="0.2">
      <c r="A1675" s="1200" t="s">
        <v>907</v>
      </c>
      <c r="B1675" s="1008">
        <v>4000</v>
      </c>
      <c r="C1675" s="1008">
        <v>4000</v>
      </c>
      <c r="D1675" s="1009" t="s">
        <v>863</v>
      </c>
    </row>
    <row r="1676" spans="1:4" s="994" customFormat="1" ht="11.25" customHeight="1" x14ac:dyDescent="0.2">
      <c r="A1676" s="1202"/>
      <c r="B1676" s="1012">
        <v>4000</v>
      </c>
      <c r="C1676" s="1012">
        <v>4000</v>
      </c>
      <c r="D1676" s="1013" t="s">
        <v>11</v>
      </c>
    </row>
    <row r="1677" spans="1:4" s="994" customFormat="1" ht="11.25" customHeight="1" x14ac:dyDescent="0.2">
      <c r="A1677" s="1201" t="s">
        <v>4447</v>
      </c>
      <c r="B1677" s="1010">
        <v>10668.55</v>
      </c>
      <c r="C1677" s="1010">
        <v>10585.713</v>
      </c>
      <c r="D1677" s="1011" t="s">
        <v>3964</v>
      </c>
    </row>
    <row r="1678" spans="1:4" s="994" customFormat="1" ht="11.25" customHeight="1" x14ac:dyDescent="0.2">
      <c r="A1678" s="1201"/>
      <c r="B1678" s="1010">
        <v>10668.55</v>
      </c>
      <c r="C1678" s="1010">
        <v>10585.713</v>
      </c>
      <c r="D1678" s="1011" t="s">
        <v>11</v>
      </c>
    </row>
    <row r="1679" spans="1:4" s="994" customFormat="1" ht="11.25" customHeight="1" x14ac:dyDescent="0.2">
      <c r="A1679" s="1200" t="s">
        <v>4448</v>
      </c>
      <c r="B1679" s="1008">
        <v>79.5</v>
      </c>
      <c r="C1679" s="1008">
        <v>72.5</v>
      </c>
      <c r="D1679" s="1009" t="s">
        <v>2341</v>
      </c>
    </row>
    <row r="1680" spans="1:4" s="994" customFormat="1" ht="11.25" customHeight="1" x14ac:dyDescent="0.2">
      <c r="A1680" s="1202"/>
      <c r="B1680" s="1012">
        <v>79.5</v>
      </c>
      <c r="C1680" s="1012">
        <v>72.5</v>
      </c>
      <c r="D1680" s="1013" t="s">
        <v>11</v>
      </c>
    </row>
    <row r="1681" spans="1:4" s="994" customFormat="1" ht="11.25" customHeight="1" x14ac:dyDescent="0.2">
      <c r="A1681" s="1201" t="s">
        <v>641</v>
      </c>
      <c r="B1681" s="1010">
        <v>100</v>
      </c>
      <c r="C1681" s="1010">
        <v>100</v>
      </c>
      <c r="D1681" s="1011" t="s">
        <v>632</v>
      </c>
    </row>
    <row r="1682" spans="1:4" s="994" customFormat="1" ht="11.25" customHeight="1" x14ac:dyDescent="0.2">
      <c r="A1682" s="1201"/>
      <c r="B1682" s="1010">
        <v>100</v>
      </c>
      <c r="C1682" s="1010">
        <v>100</v>
      </c>
      <c r="D1682" s="1011" t="s">
        <v>11</v>
      </c>
    </row>
    <row r="1683" spans="1:4" s="994" customFormat="1" ht="11.25" customHeight="1" x14ac:dyDescent="0.2">
      <c r="A1683" s="1200" t="s">
        <v>908</v>
      </c>
      <c r="B1683" s="1008">
        <v>20</v>
      </c>
      <c r="C1683" s="1008">
        <v>20</v>
      </c>
      <c r="D1683" s="1009" t="s">
        <v>863</v>
      </c>
    </row>
    <row r="1684" spans="1:4" s="994" customFormat="1" ht="11.25" customHeight="1" x14ac:dyDescent="0.2">
      <c r="A1684" s="1201"/>
      <c r="B1684" s="1010">
        <v>50</v>
      </c>
      <c r="C1684" s="1010">
        <v>50</v>
      </c>
      <c r="D1684" s="1011" t="s">
        <v>1036</v>
      </c>
    </row>
    <row r="1685" spans="1:4" s="994" customFormat="1" ht="11.25" customHeight="1" x14ac:dyDescent="0.2">
      <c r="A1685" s="1202"/>
      <c r="B1685" s="1012">
        <v>70</v>
      </c>
      <c r="C1685" s="1012">
        <v>70</v>
      </c>
      <c r="D1685" s="1013" t="s">
        <v>11</v>
      </c>
    </row>
    <row r="1686" spans="1:4" s="994" customFormat="1" ht="11.25" customHeight="1" x14ac:dyDescent="0.2">
      <c r="A1686" s="1201" t="s">
        <v>4449</v>
      </c>
      <c r="B1686" s="1010">
        <v>898.12</v>
      </c>
      <c r="C1686" s="1010">
        <v>860.4069199999999</v>
      </c>
      <c r="D1686" s="1011" t="s">
        <v>1885</v>
      </c>
    </row>
    <row r="1687" spans="1:4" s="994" customFormat="1" ht="11.25" customHeight="1" x14ac:dyDescent="0.2">
      <c r="A1687" s="1201"/>
      <c r="B1687" s="1010">
        <v>898.12</v>
      </c>
      <c r="C1687" s="1010">
        <v>860.4069199999999</v>
      </c>
      <c r="D1687" s="1011" t="s">
        <v>11</v>
      </c>
    </row>
    <row r="1688" spans="1:4" s="994" customFormat="1" ht="11.25" customHeight="1" x14ac:dyDescent="0.2">
      <c r="A1688" s="1200" t="s">
        <v>4450</v>
      </c>
      <c r="B1688" s="1008">
        <v>340</v>
      </c>
      <c r="C1688" s="1008">
        <v>340</v>
      </c>
      <c r="D1688" s="1009" t="s">
        <v>1915</v>
      </c>
    </row>
    <row r="1689" spans="1:4" s="994" customFormat="1" ht="11.25" customHeight="1" x14ac:dyDescent="0.2">
      <c r="A1689" s="1202"/>
      <c r="B1689" s="1012">
        <v>340</v>
      </c>
      <c r="C1689" s="1012">
        <v>340</v>
      </c>
      <c r="D1689" s="1013" t="s">
        <v>11</v>
      </c>
    </row>
    <row r="1690" spans="1:4" s="994" customFormat="1" ht="11.25" customHeight="1" x14ac:dyDescent="0.2">
      <c r="A1690" s="1200" t="s">
        <v>4451</v>
      </c>
      <c r="B1690" s="1008">
        <v>395</v>
      </c>
      <c r="C1690" s="1008">
        <v>387.32991999999996</v>
      </c>
      <c r="D1690" s="1009" t="s">
        <v>1881</v>
      </c>
    </row>
    <row r="1691" spans="1:4" s="994" customFormat="1" ht="11.25" customHeight="1" x14ac:dyDescent="0.2">
      <c r="A1691" s="1202"/>
      <c r="B1691" s="1012">
        <v>395</v>
      </c>
      <c r="C1691" s="1012">
        <v>387.32991999999996</v>
      </c>
      <c r="D1691" s="1013" t="s">
        <v>11</v>
      </c>
    </row>
    <row r="1692" spans="1:4" s="994" customFormat="1" ht="11.25" customHeight="1" x14ac:dyDescent="0.2">
      <c r="A1692" s="1200" t="s">
        <v>4452</v>
      </c>
      <c r="B1692" s="1008">
        <v>52</v>
      </c>
      <c r="C1692" s="1008">
        <v>52</v>
      </c>
      <c r="D1692" s="1009" t="s">
        <v>1837</v>
      </c>
    </row>
    <row r="1693" spans="1:4" s="994" customFormat="1" ht="11.25" customHeight="1" x14ac:dyDescent="0.2">
      <c r="A1693" s="1202"/>
      <c r="B1693" s="1012">
        <v>52</v>
      </c>
      <c r="C1693" s="1012">
        <v>52</v>
      </c>
      <c r="D1693" s="1013" t="s">
        <v>11</v>
      </c>
    </row>
    <row r="1694" spans="1:4" s="994" customFormat="1" ht="11.25" customHeight="1" x14ac:dyDescent="0.2">
      <c r="A1694" s="1201" t="s">
        <v>4453</v>
      </c>
      <c r="B1694" s="1010">
        <v>206.03</v>
      </c>
      <c r="C1694" s="1010">
        <v>205.77</v>
      </c>
      <c r="D1694" s="1011" t="s">
        <v>1833</v>
      </c>
    </row>
    <row r="1695" spans="1:4" s="994" customFormat="1" ht="11.25" customHeight="1" x14ac:dyDescent="0.2">
      <c r="A1695" s="1201"/>
      <c r="B1695" s="1010">
        <v>206.03</v>
      </c>
      <c r="C1695" s="1010">
        <v>205.77</v>
      </c>
      <c r="D1695" s="1011" t="s">
        <v>11</v>
      </c>
    </row>
    <row r="1696" spans="1:4" s="994" customFormat="1" ht="11.25" customHeight="1" x14ac:dyDescent="0.2">
      <c r="A1696" s="1200" t="s">
        <v>4454</v>
      </c>
      <c r="B1696" s="1008">
        <v>56.95</v>
      </c>
      <c r="C1696" s="1008">
        <v>0</v>
      </c>
      <c r="D1696" s="1009" t="s">
        <v>1837</v>
      </c>
    </row>
    <row r="1697" spans="1:4" s="994" customFormat="1" ht="11.25" customHeight="1" x14ac:dyDescent="0.2">
      <c r="A1697" s="1202"/>
      <c r="B1697" s="1012">
        <v>56.95</v>
      </c>
      <c r="C1697" s="1012">
        <v>0</v>
      </c>
      <c r="D1697" s="1013" t="s">
        <v>11</v>
      </c>
    </row>
    <row r="1698" spans="1:4" s="994" customFormat="1" ht="21" x14ac:dyDescent="0.2">
      <c r="A1698" s="1201" t="s">
        <v>4455</v>
      </c>
      <c r="B1698" s="1010">
        <v>2920</v>
      </c>
      <c r="C1698" s="1010">
        <v>2850.9549999999999</v>
      </c>
      <c r="D1698" s="1011" t="s">
        <v>1913</v>
      </c>
    </row>
    <row r="1699" spans="1:4" s="994" customFormat="1" ht="11.25" customHeight="1" x14ac:dyDescent="0.2">
      <c r="A1699" s="1201"/>
      <c r="B1699" s="1010">
        <v>5486</v>
      </c>
      <c r="C1699" s="1010">
        <v>5457.1360000000004</v>
      </c>
      <c r="D1699" s="1011" t="s">
        <v>1915</v>
      </c>
    </row>
    <row r="1700" spans="1:4" s="994" customFormat="1" ht="11.25" customHeight="1" x14ac:dyDescent="0.2">
      <c r="A1700" s="1201"/>
      <c r="B1700" s="1010">
        <v>98.8</v>
      </c>
      <c r="C1700" s="1010">
        <v>65.301999999999992</v>
      </c>
      <c r="D1700" s="1011" t="s">
        <v>1911</v>
      </c>
    </row>
    <row r="1701" spans="1:4" s="994" customFormat="1" ht="11.25" customHeight="1" x14ac:dyDescent="0.2">
      <c r="A1701" s="1201"/>
      <c r="B1701" s="1010">
        <v>8504.7999999999993</v>
      </c>
      <c r="C1701" s="1010">
        <v>8373.393</v>
      </c>
      <c r="D1701" s="1011" t="s">
        <v>11</v>
      </c>
    </row>
    <row r="1702" spans="1:4" s="994" customFormat="1" ht="11.25" customHeight="1" x14ac:dyDescent="0.2">
      <c r="A1702" s="1200" t="s">
        <v>4456</v>
      </c>
      <c r="B1702" s="1008">
        <v>157.11000000000001</v>
      </c>
      <c r="C1702" s="1008">
        <v>157.08500000000004</v>
      </c>
      <c r="D1702" s="1009" t="s">
        <v>1355</v>
      </c>
    </row>
    <row r="1703" spans="1:4" s="994" customFormat="1" ht="11.25" customHeight="1" x14ac:dyDescent="0.2">
      <c r="A1703" s="1202"/>
      <c r="B1703" s="1012">
        <v>157.11000000000001</v>
      </c>
      <c r="C1703" s="1012">
        <v>157.08500000000004</v>
      </c>
      <c r="D1703" s="1013" t="s">
        <v>11</v>
      </c>
    </row>
    <row r="1704" spans="1:4" s="994" customFormat="1" ht="11.25" customHeight="1" x14ac:dyDescent="0.2">
      <c r="A1704" s="1201" t="s">
        <v>4457</v>
      </c>
      <c r="B1704" s="1010">
        <v>380</v>
      </c>
      <c r="C1704" s="1010">
        <v>377.26900000000001</v>
      </c>
      <c r="D1704" s="1011" t="s">
        <v>1881</v>
      </c>
    </row>
    <row r="1705" spans="1:4" s="994" customFormat="1" ht="11.25" customHeight="1" x14ac:dyDescent="0.2">
      <c r="A1705" s="1201"/>
      <c r="B1705" s="1010">
        <v>380</v>
      </c>
      <c r="C1705" s="1010">
        <v>377.26900000000001</v>
      </c>
      <c r="D1705" s="1011" t="s">
        <v>11</v>
      </c>
    </row>
    <row r="1706" spans="1:4" s="994" customFormat="1" ht="11.25" customHeight="1" x14ac:dyDescent="0.2">
      <c r="A1706" s="1200" t="s">
        <v>4458</v>
      </c>
      <c r="B1706" s="1008">
        <v>124.83000000000001</v>
      </c>
      <c r="C1706" s="1008">
        <v>0</v>
      </c>
      <c r="D1706" s="1009" t="s">
        <v>1833</v>
      </c>
    </row>
    <row r="1707" spans="1:4" s="994" customFormat="1" ht="11.25" customHeight="1" x14ac:dyDescent="0.2">
      <c r="A1707" s="1202"/>
      <c r="B1707" s="1012">
        <v>124.83000000000001</v>
      </c>
      <c r="C1707" s="1012">
        <v>0</v>
      </c>
      <c r="D1707" s="1013" t="s">
        <v>11</v>
      </c>
    </row>
    <row r="1708" spans="1:4" s="994" customFormat="1" ht="11.25" customHeight="1" x14ac:dyDescent="0.2">
      <c r="A1708" s="1201" t="s">
        <v>4459</v>
      </c>
      <c r="B1708" s="1010">
        <v>78.95</v>
      </c>
      <c r="C1708" s="1010">
        <v>68.805999999999997</v>
      </c>
      <c r="D1708" s="1011" t="s">
        <v>1837</v>
      </c>
    </row>
    <row r="1709" spans="1:4" s="994" customFormat="1" ht="11.25" customHeight="1" x14ac:dyDescent="0.2">
      <c r="A1709" s="1201"/>
      <c r="B1709" s="1010">
        <v>78.95</v>
      </c>
      <c r="C1709" s="1010">
        <v>68.805999999999997</v>
      </c>
      <c r="D1709" s="1011" t="s">
        <v>11</v>
      </c>
    </row>
    <row r="1710" spans="1:4" s="994" customFormat="1" ht="11.25" customHeight="1" x14ac:dyDescent="0.2">
      <c r="A1710" s="1200" t="s">
        <v>909</v>
      </c>
      <c r="B1710" s="1008">
        <v>125</v>
      </c>
      <c r="C1710" s="1008">
        <v>125</v>
      </c>
      <c r="D1710" s="1009" t="s">
        <v>863</v>
      </c>
    </row>
    <row r="1711" spans="1:4" s="994" customFormat="1" ht="11.25" customHeight="1" x14ac:dyDescent="0.2">
      <c r="A1711" s="1202"/>
      <c r="B1711" s="1012">
        <v>125</v>
      </c>
      <c r="C1711" s="1012">
        <v>125</v>
      </c>
      <c r="D1711" s="1013" t="s">
        <v>11</v>
      </c>
    </row>
    <row r="1712" spans="1:4" s="994" customFormat="1" ht="11.25" customHeight="1" x14ac:dyDescent="0.2">
      <c r="A1712" s="1201" t="s">
        <v>4460</v>
      </c>
      <c r="B1712" s="1010">
        <v>180</v>
      </c>
      <c r="C1712" s="1010">
        <v>0</v>
      </c>
      <c r="D1712" s="1011" t="s">
        <v>1355</v>
      </c>
    </row>
    <row r="1713" spans="1:4" s="994" customFormat="1" ht="11.25" customHeight="1" x14ac:dyDescent="0.2">
      <c r="A1713" s="1201"/>
      <c r="B1713" s="1010">
        <v>180</v>
      </c>
      <c r="C1713" s="1010">
        <v>0</v>
      </c>
      <c r="D1713" s="1011" t="s">
        <v>11</v>
      </c>
    </row>
    <row r="1714" spans="1:4" s="994" customFormat="1" ht="11.25" customHeight="1" x14ac:dyDescent="0.2">
      <c r="A1714" s="1200" t="s">
        <v>910</v>
      </c>
      <c r="B1714" s="1008">
        <v>200</v>
      </c>
      <c r="C1714" s="1008">
        <v>200</v>
      </c>
      <c r="D1714" s="1009" t="s">
        <v>863</v>
      </c>
    </row>
    <row r="1715" spans="1:4" s="994" customFormat="1" ht="11.25" customHeight="1" x14ac:dyDescent="0.2">
      <c r="A1715" s="1202"/>
      <c r="B1715" s="1012">
        <v>200</v>
      </c>
      <c r="C1715" s="1012">
        <v>200</v>
      </c>
      <c r="D1715" s="1013" t="s">
        <v>11</v>
      </c>
    </row>
    <row r="1716" spans="1:4" s="994" customFormat="1" ht="11.25" customHeight="1" x14ac:dyDescent="0.2">
      <c r="A1716" s="1201" t="s">
        <v>970</v>
      </c>
      <c r="B1716" s="1010">
        <v>25</v>
      </c>
      <c r="C1716" s="1010">
        <v>25</v>
      </c>
      <c r="D1716" s="1011" t="s">
        <v>957</v>
      </c>
    </row>
    <row r="1717" spans="1:4" s="994" customFormat="1" ht="11.25" customHeight="1" x14ac:dyDescent="0.2">
      <c r="A1717" s="1201"/>
      <c r="B1717" s="1010">
        <v>25</v>
      </c>
      <c r="C1717" s="1010">
        <v>25</v>
      </c>
      <c r="D1717" s="1011" t="s">
        <v>11</v>
      </c>
    </row>
    <row r="1718" spans="1:4" s="994" customFormat="1" ht="11.25" customHeight="1" x14ac:dyDescent="0.2">
      <c r="A1718" s="1200" t="s">
        <v>4461</v>
      </c>
      <c r="B1718" s="1008">
        <v>70</v>
      </c>
      <c r="C1718" s="1008">
        <v>70</v>
      </c>
      <c r="D1718" s="1009" t="s">
        <v>1909</v>
      </c>
    </row>
    <row r="1719" spans="1:4" s="994" customFormat="1" ht="21" x14ac:dyDescent="0.2">
      <c r="A1719" s="1201"/>
      <c r="B1719" s="1010">
        <v>150</v>
      </c>
      <c r="C1719" s="1010">
        <v>150</v>
      </c>
      <c r="D1719" s="1011" t="s">
        <v>1912</v>
      </c>
    </row>
    <row r="1720" spans="1:4" s="994" customFormat="1" ht="11.25" customHeight="1" x14ac:dyDescent="0.2">
      <c r="A1720" s="1202"/>
      <c r="B1720" s="1012">
        <v>220</v>
      </c>
      <c r="C1720" s="1012">
        <v>220</v>
      </c>
      <c r="D1720" s="1013" t="s">
        <v>11</v>
      </c>
    </row>
    <row r="1721" spans="1:4" s="994" customFormat="1" ht="11.25" customHeight="1" x14ac:dyDescent="0.2">
      <c r="A1721" s="1201" t="s">
        <v>4462</v>
      </c>
      <c r="B1721" s="1010">
        <v>70</v>
      </c>
      <c r="C1721" s="1010">
        <v>70</v>
      </c>
      <c r="D1721" s="1011" t="s">
        <v>2016</v>
      </c>
    </row>
    <row r="1722" spans="1:4" s="994" customFormat="1" ht="11.25" customHeight="1" x14ac:dyDescent="0.2">
      <c r="A1722" s="1201"/>
      <c r="B1722" s="1010">
        <v>79.900000000000006</v>
      </c>
      <c r="C1722" s="1010">
        <v>79.900000000000006</v>
      </c>
      <c r="D1722" s="1011" t="s">
        <v>2222</v>
      </c>
    </row>
    <row r="1723" spans="1:4" s="994" customFormat="1" ht="11.25" customHeight="1" x14ac:dyDescent="0.2">
      <c r="A1723" s="1201"/>
      <c r="B1723" s="1010">
        <v>149.9</v>
      </c>
      <c r="C1723" s="1010">
        <v>149.9</v>
      </c>
      <c r="D1723" s="1011" t="s">
        <v>11</v>
      </c>
    </row>
    <row r="1724" spans="1:4" s="994" customFormat="1" ht="11.25" customHeight="1" x14ac:dyDescent="0.2">
      <c r="A1724" s="1200" t="s">
        <v>4463</v>
      </c>
      <c r="B1724" s="1008">
        <v>1581</v>
      </c>
      <c r="C1724" s="1008">
        <v>1581</v>
      </c>
      <c r="D1724" s="1009" t="s">
        <v>1915</v>
      </c>
    </row>
    <row r="1725" spans="1:4" s="994" customFormat="1" ht="11.25" customHeight="1" x14ac:dyDescent="0.2">
      <c r="A1725" s="1201"/>
      <c r="B1725" s="1010">
        <v>33.5</v>
      </c>
      <c r="C1725" s="1010">
        <v>8.6900000000000013</v>
      </c>
      <c r="D1725" s="1011" t="s">
        <v>1911</v>
      </c>
    </row>
    <row r="1726" spans="1:4" s="994" customFormat="1" ht="11.25" customHeight="1" x14ac:dyDescent="0.2">
      <c r="A1726" s="1202"/>
      <c r="B1726" s="1012">
        <v>1614.5</v>
      </c>
      <c r="C1726" s="1012">
        <v>1589.69</v>
      </c>
      <c r="D1726" s="1013" t="s">
        <v>11</v>
      </c>
    </row>
    <row r="1727" spans="1:4" s="994" customFormat="1" ht="11.25" customHeight="1" x14ac:dyDescent="0.2">
      <c r="A1727" s="1201" t="s">
        <v>4464</v>
      </c>
      <c r="B1727" s="1010">
        <v>50</v>
      </c>
      <c r="C1727" s="1010">
        <v>50</v>
      </c>
      <c r="D1727" s="1011" t="s">
        <v>4465</v>
      </c>
    </row>
    <row r="1728" spans="1:4" s="994" customFormat="1" ht="11.25" customHeight="1" x14ac:dyDescent="0.2">
      <c r="A1728" s="1201"/>
      <c r="B1728" s="1010">
        <v>50</v>
      </c>
      <c r="C1728" s="1010">
        <v>50</v>
      </c>
      <c r="D1728" s="1011" t="s">
        <v>11</v>
      </c>
    </row>
    <row r="1729" spans="1:4" s="994" customFormat="1" ht="11.25" customHeight="1" x14ac:dyDescent="0.2">
      <c r="A1729" s="1200" t="s">
        <v>842</v>
      </c>
      <c r="B1729" s="1008">
        <v>50</v>
      </c>
      <c r="C1729" s="1008">
        <v>0</v>
      </c>
      <c r="D1729" s="1009" t="s">
        <v>836</v>
      </c>
    </row>
    <row r="1730" spans="1:4" s="994" customFormat="1" ht="11.25" customHeight="1" x14ac:dyDescent="0.2">
      <c r="A1730" s="1202"/>
      <c r="B1730" s="1012">
        <v>50</v>
      </c>
      <c r="C1730" s="1012">
        <v>0</v>
      </c>
      <c r="D1730" s="1013" t="s">
        <v>11</v>
      </c>
    </row>
    <row r="1731" spans="1:4" s="994" customFormat="1" ht="11.25" customHeight="1" x14ac:dyDescent="0.2">
      <c r="A1731" s="1201" t="s">
        <v>851</v>
      </c>
      <c r="B1731" s="1010">
        <v>196</v>
      </c>
      <c r="C1731" s="1010">
        <v>196</v>
      </c>
      <c r="D1731" s="1011" t="s">
        <v>4466</v>
      </c>
    </row>
    <row r="1732" spans="1:4" s="994" customFormat="1" ht="11.25" customHeight="1" x14ac:dyDescent="0.2">
      <c r="A1732" s="1201"/>
      <c r="B1732" s="1010">
        <v>196</v>
      </c>
      <c r="C1732" s="1010">
        <v>196</v>
      </c>
      <c r="D1732" s="1011" t="s">
        <v>11</v>
      </c>
    </row>
    <row r="1733" spans="1:4" s="994" customFormat="1" ht="11.25" customHeight="1" x14ac:dyDescent="0.2">
      <c r="A1733" s="1200" t="s">
        <v>4467</v>
      </c>
      <c r="B1733" s="1008">
        <v>70</v>
      </c>
      <c r="C1733" s="1008">
        <v>70</v>
      </c>
      <c r="D1733" s="1009" t="s">
        <v>2016</v>
      </c>
    </row>
    <row r="1734" spans="1:4" s="994" customFormat="1" ht="11.25" customHeight="1" x14ac:dyDescent="0.2">
      <c r="A1734" s="1202"/>
      <c r="B1734" s="1012">
        <v>70</v>
      </c>
      <c r="C1734" s="1012">
        <v>70</v>
      </c>
      <c r="D1734" s="1013" t="s">
        <v>11</v>
      </c>
    </row>
    <row r="1735" spans="1:4" s="994" customFormat="1" ht="21" x14ac:dyDescent="0.2">
      <c r="A1735" s="1200" t="s">
        <v>4468</v>
      </c>
      <c r="B1735" s="1008">
        <v>50</v>
      </c>
      <c r="C1735" s="1008">
        <v>50</v>
      </c>
      <c r="D1735" s="1009" t="s">
        <v>2015</v>
      </c>
    </row>
    <row r="1736" spans="1:4" s="994" customFormat="1" ht="11.25" customHeight="1" x14ac:dyDescent="0.2">
      <c r="A1736" s="1202"/>
      <c r="B1736" s="1012">
        <v>50</v>
      </c>
      <c r="C1736" s="1012">
        <v>50</v>
      </c>
      <c r="D1736" s="1013" t="s">
        <v>11</v>
      </c>
    </row>
    <row r="1737" spans="1:4" s="994" customFormat="1" ht="11.25" customHeight="1" x14ac:dyDescent="0.2">
      <c r="A1737" s="1200" t="s">
        <v>683</v>
      </c>
      <c r="B1737" s="1008">
        <v>150</v>
      </c>
      <c r="C1737" s="1008">
        <v>150</v>
      </c>
      <c r="D1737" s="1009" t="s">
        <v>644</v>
      </c>
    </row>
    <row r="1738" spans="1:4" s="994" customFormat="1" ht="11.25" customHeight="1" x14ac:dyDescent="0.2">
      <c r="A1738" s="1202"/>
      <c r="B1738" s="1012">
        <v>150</v>
      </c>
      <c r="C1738" s="1012">
        <v>150</v>
      </c>
      <c r="D1738" s="1013" t="s">
        <v>11</v>
      </c>
    </row>
    <row r="1739" spans="1:4" s="994" customFormat="1" ht="11.25" customHeight="1" x14ac:dyDescent="0.2">
      <c r="A1739" s="1201" t="s">
        <v>911</v>
      </c>
      <c r="B1739" s="1010">
        <v>600</v>
      </c>
      <c r="C1739" s="1010">
        <v>600</v>
      </c>
      <c r="D1739" s="1011" t="s">
        <v>863</v>
      </c>
    </row>
    <row r="1740" spans="1:4" s="994" customFormat="1" ht="11.25" customHeight="1" x14ac:dyDescent="0.2">
      <c r="A1740" s="1201"/>
      <c r="B1740" s="1010">
        <v>600</v>
      </c>
      <c r="C1740" s="1010">
        <v>600</v>
      </c>
      <c r="D1740" s="1011" t="s">
        <v>11</v>
      </c>
    </row>
    <row r="1741" spans="1:4" s="994" customFormat="1" ht="11.25" customHeight="1" x14ac:dyDescent="0.2">
      <c r="A1741" s="1200" t="s">
        <v>4469</v>
      </c>
      <c r="B1741" s="1008">
        <v>40</v>
      </c>
      <c r="C1741" s="1008">
        <v>40</v>
      </c>
      <c r="D1741" s="1009" t="s">
        <v>1723</v>
      </c>
    </row>
    <row r="1742" spans="1:4" s="994" customFormat="1" ht="11.25" customHeight="1" x14ac:dyDescent="0.2">
      <c r="A1742" s="1202"/>
      <c r="B1742" s="1012">
        <v>40</v>
      </c>
      <c r="C1742" s="1012">
        <v>40</v>
      </c>
      <c r="D1742" s="1013" t="s">
        <v>11</v>
      </c>
    </row>
    <row r="1743" spans="1:4" s="994" customFormat="1" ht="11.25" customHeight="1" x14ac:dyDescent="0.2">
      <c r="A1743" s="1201" t="s">
        <v>603</v>
      </c>
      <c r="B1743" s="1010">
        <v>90</v>
      </c>
      <c r="C1743" s="1010">
        <v>90</v>
      </c>
      <c r="D1743" s="1011" t="s">
        <v>592</v>
      </c>
    </row>
    <row r="1744" spans="1:4" s="994" customFormat="1" ht="11.25" customHeight="1" x14ac:dyDescent="0.2">
      <c r="A1744" s="1201"/>
      <c r="B1744" s="1010">
        <v>90</v>
      </c>
      <c r="C1744" s="1010">
        <v>90</v>
      </c>
      <c r="D1744" s="1011" t="s">
        <v>11</v>
      </c>
    </row>
    <row r="1745" spans="1:4" s="994" customFormat="1" ht="11.25" customHeight="1" x14ac:dyDescent="0.2">
      <c r="A1745" s="1200" t="s">
        <v>604</v>
      </c>
      <c r="B1745" s="1008">
        <v>420</v>
      </c>
      <c r="C1745" s="1008">
        <v>388</v>
      </c>
      <c r="D1745" s="1009" t="s">
        <v>1724</v>
      </c>
    </row>
    <row r="1746" spans="1:4" s="994" customFormat="1" ht="11.25" customHeight="1" x14ac:dyDescent="0.2">
      <c r="A1746" s="1201"/>
      <c r="B1746" s="1010">
        <v>200</v>
      </c>
      <c r="C1746" s="1010">
        <v>200</v>
      </c>
      <c r="D1746" s="1011" t="s">
        <v>592</v>
      </c>
    </row>
    <row r="1747" spans="1:4" s="994" customFormat="1" ht="11.25" customHeight="1" x14ac:dyDescent="0.2">
      <c r="A1747" s="1202"/>
      <c r="B1747" s="1012">
        <v>620</v>
      </c>
      <c r="C1747" s="1012">
        <v>588</v>
      </c>
      <c r="D1747" s="1013" t="s">
        <v>11</v>
      </c>
    </row>
    <row r="1748" spans="1:4" s="994" customFormat="1" ht="11.25" customHeight="1" x14ac:dyDescent="0.2">
      <c r="A1748" s="1201" t="s">
        <v>4470</v>
      </c>
      <c r="B1748" s="1010">
        <v>500</v>
      </c>
      <c r="C1748" s="1010">
        <v>500</v>
      </c>
      <c r="D1748" s="1011" t="s">
        <v>1724</v>
      </c>
    </row>
    <row r="1749" spans="1:4" s="994" customFormat="1" ht="11.25" customHeight="1" x14ac:dyDescent="0.2">
      <c r="A1749" s="1201"/>
      <c r="B1749" s="1010">
        <v>500</v>
      </c>
      <c r="C1749" s="1010">
        <v>500</v>
      </c>
      <c r="D1749" s="1011" t="s">
        <v>11</v>
      </c>
    </row>
    <row r="1750" spans="1:4" s="994" customFormat="1" ht="11.25" customHeight="1" x14ac:dyDescent="0.2">
      <c r="A1750" s="1200" t="s">
        <v>605</v>
      </c>
      <c r="B1750" s="1008">
        <v>200</v>
      </c>
      <c r="C1750" s="1008">
        <v>200</v>
      </c>
      <c r="D1750" s="1009" t="s">
        <v>592</v>
      </c>
    </row>
    <row r="1751" spans="1:4" s="994" customFormat="1" ht="11.25" customHeight="1" x14ac:dyDescent="0.2">
      <c r="A1751" s="1202"/>
      <c r="B1751" s="1012">
        <v>200</v>
      </c>
      <c r="C1751" s="1012">
        <v>200</v>
      </c>
      <c r="D1751" s="1013" t="s">
        <v>11</v>
      </c>
    </row>
    <row r="1752" spans="1:4" s="994" customFormat="1" ht="11.25" customHeight="1" x14ac:dyDescent="0.2">
      <c r="A1752" s="1201" t="s">
        <v>606</v>
      </c>
      <c r="B1752" s="1010">
        <v>4500</v>
      </c>
      <c r="C1752" s="1010">
        <v>0</v>
      </c>
      <c r="D1752" s="1011" t="s">
        <v>592</v>
      </c>
    </row>
    <row r="1753" spans="1:4" s="994" customFormat="1" ht="11.25" customHeight="1" x14ac:dyDescent="0.2">
      <c r="A1753" s="1201"/>
      <c r="B1753" s="1010">
        <v>4500</v>
      </c>
      <c r="C1753" s="1010">
        <v>0</v>
      </c>
      <c r="D1753" s="1011" t="s">
        <v>11</v>
      </c>
    </row>
    <row r="1754" spans="1:4" s="994" customFormat="1" ht="11.25" customHeight="1" x14ac:dyDescent="0.2">
      <c r="A1754" s="1200" t="s">
        <v>607</v>
      </c>
      <c r="B1754" s="1008">
        <v>129</v>
      </c>
      <c r="C1754" s="1008">
        <v>126</v>
      </c>
      <c r="D1754" s="1009" t="s">
        <v>592</v>
      </c>
    </row>
    <row r="1755" spans="1:4" s="994" customFormat="1" ht="11.25" customHeight="1" x14ac:dyDescent="0.2">
      <c r="A1755" s="1202"/>
      <c r="B1755" s="1012">
        <v>129</v>
      </c>
      <c r="C1755" s="1012">
        <v>126</v>
      </c>
      <c r="D1755" s="1013" t="s">
        <v>11</v>
      </c>
    </row>
    <row r="1756" spans="1:4" s="994" customFormat="1" ht="11.25" customHeight="1" x14ac:dyDescent="0.2">
      <c r="A1756" s="1201" t="s">
        <v>608</v>
      </c>
      <c r="B1756" s="1010">
        <v>180</v>
      </c>
      <c r="C1756" s="1010">
        <v>0</v>
      </c>
      <c r="D1756" s="1011" t="s">
        <v>592</v>
      </c>
    </row>
    <row r="1757" spans="1:4" s="994" customFormat="1" ht="11.25" customHeight="1" x14ac:dyDescent="0.2">
      <c r="A1757" s="1201"/>
      <c r="B1757" s="1010">
        <v>180</v>
      </c>
      <c r="C1757" s="1010">
        <v>0</v>
      </c>
      <c r="D1757" s="1011" t="s">
        <v>11</v>
      </c>
    </row>
    <row r="1758" spans="1:4" s="994" customFormat="1" ht="11.25" customHeight="1" x14ac:dyDescent="0.2">
      <c r="A1758" s="1200" t="s">
        <v>609</v>
      </c>
      <c r="B1758" s="1008">
        <v>200</v>
      </c>
      <c r="C1758" s="1008">
        <v>200</v>
      </c>
      <c r="D1758" s="1009" t="s">
        <v>592</v>
      </c>
    </row>
    <row r="1759" spans="1:4" s="994" customFormat="1" ht="11.25" customHeight="1" x14ac:dyDescent="0.2">
      <c r="A1759" s="1202"/>
      <c r="B1759" s="1012">
        <v>200</v>
      </c>
      <c r="C1759" s="1012">
        <v>200</v>
      </c>
      <c r="D1759" s="1013" t="s">
        <v>11</v>
      </c>
    </row>
    <row r="1760" spans="1:4" s="994" customFormat="1" ht="11.25" customHeight="1" x14ac:dyDescent="0.2">
      <c r="A1760" s="1201" t="s">
        <v>4471</v>
      </c>
      <c r="B1760" s="1010">
        <v>3000</v>
      </c>
      <c r="C1760" s="1010">
        <v>0</v>
      </c>
      <c r="D1760" s="1011" t="s">
        <v>1728</v>
      </c>
    </row>
    <row r="1761" spans="1:4" s="994" customFormat="1" ht="11.25" customHeight="1" x14ac:dyDescent="0.2">
      <c r="A1761" s="1201"/>
      <c r="B1761" s="1010">
        <v>3000</v>
      </c>
      <c r="C1761" s="1010">
        <v>0</v>
      </c>
      <c r="D1761" s="1011" t="s">
        <v>11</v>
      </c>
    </row>
    <row r="1762" spans="1:4" s="994" customFormat="1" ht="11.25" customHeight="1" x14ac:dyDescent="0.2">
      <c r="A1762" s="1200" t="s">
        <v>4472</v>
      </c>
      <c r="B1762" s="1008">
        <v>500</v>
      </c>
      <c r="C1762" s="1008">
        <v>500</v>
      </c>
      <c r="D1762" s="1009" t="s">
        <v>1724</v>
      </c>
    </row>
    <row r="1763" spans="1:4" s="994" customFormat="1" ht="11.25" customHeight="1" x14ac:dyDescent="0.2">
      <c r="A1763" s="1202"/>
      <c r="B1763" s="1012">
        <v>500</v>
      </c>
      <c r="C1763" s="1012">
        <v>500</v>
      </c>
      <c r="D1763" s="1013" t="s">
        <v>11</v>
      </c>
    </row>
    <row r="1764" spans="1:4" s="994" customFormat="1" ht="11.25" customHeight="1" x14ac:dyDescent="0.2">
      <c r="A1764" s="1201" t="s">
        <v>4473</v>
      </c>
      <c r="B1764" s="1010">
        <v>500</v>
      </c>
      <c r="C1764" s="1010">
        <v>500</v>
      </c>
      <c r="D1764" s="1011" t="s">
        <v>1724</v>
      </c>
    </row>
    <row r="1765" spans="1:4" s="994" customFormat="1" ht="11.25" customHeight="1" x14ac:dyDescent="0.2">
      <c r="A1765" s="1201"/>
      <c r="B1765" s="1010">
        <v>500</v>
      </c>
      <c r="C1765" s="1010">
        <v>500</v>
      </c>
      <c r="D1765" s="1011" t="s">
        <v>11</v>
      </c>
    </row>
    <row r="1766" spans="1:4" s="994" customFormat="1" ht="11.25" customHeight="1" x14ac:dyDescent="0.2">
      <c r="A1766" s="1200" t="s">
        <v>610</v>
      </c>
      <c r="B1766" s="1008">
        <v>500</v>
      </c>
      <c r="C1766" s="1008">
        <v>500</v>
      </c>
      <c r="D1766" s="1009" t="s">
        <v>1724</v>
      </c>
    </row>
    <row r="1767" spans="1:4" s="994" customFormat="1" ht="11.25" customHeight="1" x14ac:dyDescent="0.2">
      <c r="A1767" s="1201"/>
      <c r="B1767" s="1010">
        <v>100</v>
      </c>
      <c r="C1767" s="1010">
        <v>100</v>
      </c>
      <c r="D1767" s="1011" t="s">
        <v>592</v>
      </c>
    </row>
    <row r="1768" spans="1:4" s="994" customFormat="1" ht="11.25" customHeight="1" x14ac:dyDescent="0.2">
      <c r="A1768" s="1202"/>
      <c r="B1768" s="1012">
        <v>600</v>
      </c>
      <c r="C1768" s="1012">
        <v>600</v>
      </c>
      <c r="D1768" s="1013" t="s">
        <v>11</v>
      </c>
    </row>
    <row r="1769" spans="1:4" s="994" customFormat="1" ht="11.25" customHeight="1" x14ac:dyDescent="0.2">
      <c r="A1769" s="1201" t="s">
        <v>611</v>
      </c>
      <c r="B1769" s="1010">
        <v>190</v>
      </c>
      <c r="C1769" s="1010">
        <v>190</v>
      </c>
      <c r="D1769" s="1011" t="s">
        <v>592</v>
      </c>
    </row>
    <row r="1770" spans="1:4" s="994" customFormat="1" ht="11.25" customHeight="1" x14ac:dyDescent="0.2">
      <c r="A1770" s="1201"/>
      <c r="B1770" s="1010">
        <v>190</v>
      </c>
      <c r="C1770" s="1010">
        <v>190</v>
      </c>
      <c r="D1770" s="1011" t="s">
        <v>11</v>
      </c>
    </row>
    <row r="1771" spans="1:4" s="994" customFormat="1" ht="11.25" customHeight="1" x14ac:dyDescent="0.2">
      <c r="A1771" s="1200" t="s">
        <v>612</v>
      </c>
      <c r="B1771" s="1008">
        <v>90</v>
      </c>
      <c r="C1771" s="1008">
        <v>90</v>
      </c>
      <c r="D1771" s="1009" t="s">
        <v>592</v>
      </c>
    </row>
    <row r="1772" spans="1:4" s="994" customFormat="1" ht="11.25" customHeight="1" x14ac:dyDescent="0.2">
      <c r="A1772" s="1202"/>
      <c r="B1772" s="1012">
        <v>90</v>
      </c>
      <c r="C1772" s="1012">
        <v>90</v>
      </c>
      <c r="D1772" s="1013" t="s">
        <v>11</v>
      </c>
    </row>
    <row r="1773" spans="1:4" s="994" customFormat="1" ht="11.25" customHeight="1" x14ac:dyDescent="0.2">
      <c r="A1773" s="1201" t="s">
        <v>4474</v>
      </c>
      <c r="B1773" s="1010">
        <v>500</v>
      </c>
      <c r="C1773" s="1010">
        <v>500</v>
      </c>
      <c r="D1773" s="1011" t="s">
        <v>1724</v>
      </c>
    </row>
    <row r="1774" spans="1:4" s="994" customFormat="1" ht="11.25" customHeight="1" x14ac:dyDescent="0.2">
      <c r="A1774" s="1201"/>
      <c r="B1774" s="1010">
        <v>500</v>
      </c>
      <c r="C1774" s="1010">
        <v>500</v>
      </c>
      <c r="D1774" s="1011" t="s">
        <v>11</v>
      </c>
    </row>
    <row r="1775" spans="1:4" s="994" customFormat="1" ht="11.25" customHeight="1" x14ac:dyDescent="0.2">
      <c r="A1775" s="1200" t="s">
        <v>613</v>
      </c>
      <c r="B1775" s="1008">
        <v>190</v>
      </c>
      <c r="C1775" s="1008">
        <v>190</v>
      </c>
      <c r="D1775" s="1009" t="s">
        <v>592</v>
      </c>
    </row>
    <row r="1776" spans="1:4" s="994" customFormat="1" ht="11.25" customHeight="1" x14ac:dyDescent="0.2">
      <c r="A1776" s="1202"/>
      <c r="B1776" s="1012">
        <v>190</v>
      </c>
      <c r="C1776" s="1012">
        <v>190</v>
      </c>
      <c r="D1776" s="1013" t="s">
        <v>11</v>
      </c>
    </row>
    <row r="1777" spans="1:4" s="994" customFormat="1" ht="11.25" customHeight="1" x14ac:dyDescent="0.2">
      <c r="A1777" s="1201" t="s">
        <v>614</v>
      </c>
      <c r="B1777" s="1010">
        <v>200</v>
      </c>
      <c r="C1777" s="1010">
        <v>200</v>
      </c>
      <c r="D1777" s="1011" t="s">
        <v>592</v>
      </c>
    </row>
    <row r="1778" spans="1:4" s="994" customFormat="1" ht="11.25" customHeight="1" x14ac:dyDescent="0.2">
      <c r="A1778" s="1201"/>
      <c r="B1778" s="1010">
        <v>200</v>
      </c>
      <c r="C1778" s="1010">
        <v>200</v>
      </c>
      <c r="D1778" s="1011" t="s">
        <v>11</v>
      </c>
    </row>
    <row r="1779" spans="1:4" s="994" customFormat="1" ht="11.25" customHeight="1" x14ac:dyDescent="0.2">
      <c r="A1779" s="1200" t="s">
        <v>4475</v>
      </c>
      <c r="B1779" s="1008">
        <v>132</v>
      </c>
      <c r="C1779" s="1008">
        <v>132</v>
      </c>
      <c r="D1779" s="1009" t="s">
        <v>1724</v>
      </c>
    </row>
    <row r="1780" spans="1:4" s="994" customFormat="1" ht="11.25" customHeight="1" x14ac:dyDescent="0.2">
      <c r="A1780" s="1202"/>
      <c r="B1780" s="1012">
        <v>132</v>
      </c>
      <c r="C1780" s="1012">
        <v>132</v>
      </c>
      <c r="D1780" s="1013" t="s">
        <v>11</v>
      </c>
    </row>
    <row r="1781" spans="1:4" s="994" customFormat="1" ht="11.25" customHeight="1" x14ac:dyDescent="0.2">
      <c r="A1781" s="1200" t="s">
        <v>615</v>
      </c>
      <c r="B1781" s="1008">
        <v>200</v>
      </c>
      <c r="C1781" s="1008">
        <v>200</v>
      </c>
      <c r="D1781" s="1009" t="s">
        <v>592</v>
      </c>
    </row>
    <row r="1782" spans="1:4" s="994" customFormat="1" ht="11.25" customHeight="1" x14ac:dyDescent="0.2">
      <c r="A1782" s="1202"/>
      <c r="B1782" s="1012">
        <v>200</v>
      </c>
      <c r="C1782" s="1012">
        <v>200</v>
      </c>
      <c r="D1782" s="1013" t="s">
        <v>11</v>
      </c>
    </row>
    <row r="1783" spans="1:4" s="994" customFormat="1" ht="11.25" customHeight="1" x14ac:dyDescent="0.2">
      <c r="A1783" s="1200" t="s">
        <v>4476</v>
      </c>
      <c r="B1783" s="1008">
        <v>250</v>
      </c>
      <c r="C1783" s="1008">
        <v>250</v>
      </c>
      <c r="D1783" s="1009" t="s">
        <v>1726</v>
      </c>
    </row>
    <row r="1784" spans="1:4" s="994" customFormat="1" ht="11.25" customHeight="1" x14ac:dyDescent="0.2">
      <c r="A1784" s="1202"/>
      <c r="B1784" s="1012">
        <v>250</v>
      </c>
      <c r="C1784" s="1012">
        <v>250</v>
      </c>
      <c r="D1784" s="1013" t="s">
        <v>11</v>
      </c>
    </row>
    <row r="1785" spans="1:4" s="994" customFormat="1" ht="11.25" customHeight="1" x14ac:dyDescent="0.2">
      <c r="A1785" s="1201" t="s">
        <v>4477</v>
      </c>
      <c r="B1785" s="1010">
        <v>50</v>
      </c>
      <c r="C1785" s="1010">
        <v>50</v>
      </c>
      <c r="D1785" s="1011" t="s">
        <v>1726</v>
      </c>
    </row>
    <row r="1786" spans="1:4" s="994" customFormat="1" ht="11.25" customHeight="1" x14ac:dyDescent="0.2">
      <c r="A1786" s="1201"/>
      <c r="B1786" s="1010">
        <v>50</v>
      </c>
      <c r="C1786" s="1010">
        <v>50</v>
      </c>
      <c r="D1786" s="1011" t="s">
        <v>11</v>
      </c>
    </row>
    <row r="1787" spans="1:4" s="994" customFormat="1" ht="11.25" customHeight="1" x14ac:dyDescent="0.2">
      <c r="A1787" s="1200" t="s">
        <v>616</v>
      </c>
      <c r="B1787" s="1008">
        <v>300</v>
      </c>
      <c r="C1787" s="1008">
        <v>300</v>
      </c>
      <c r="D1787" s="1009" t="s">
        <v>592</v>
      </c>
    </row>
    <row r="1788" spans="1:4" s="994" customFormat="1" ht="11.25" customHeight="1" x14ac:dyDescent="0.2">
      <c r="A1788" s="1202"/>
      <c r="B1788" s="1012">
        <v>300</v>
      </c>
      <c r="C1788" s="1012">
        <v>300</v>
      </c>
      <c r="D1788" s="1013" t="s">
        <v>11</v>
      </c>
    </row>
    <row r="1789" spans="1:4" s="994" customFormat="1" ht="11.25" customHeight="1" x14ac:dyDescent="0.2">
      <c r="A1789" s="1201" t="s">
        <v>617</v>
      </c>
      <c r="B1789" s="1010">
        <v>110</v>
      </c>
      <c r="C1789" s="1010">
        <v>110</v>
      </c>
      <c r="D1789" s="1011" t="s">
        <v>592</v>
      </c>
    </row>
    <row r="1790" spans="1:4" s="994" customFormat="1" ht="11.25" customHeight="1" x14ac:dyDescent="0.2">
      <c r="A1790" s="1201"/>
      <c r="B1790" s="1010">
        <v>110</v>
      </c>
      <c r="C1790" s="1010">
        <v>110</v>
      </c>
      <c r="D1790" s="1011" t="s">
        <v>11</v>
      </c>
    </row>
    <row r="1791" spans="1:4" s="994" customFormat="1" ht="11.25" customHeight="1" x14ac:dyDescent="0.2">
      <c r="A1791" s="1200" t="s">
        <v>618</v>
      </c>
      <c r="B1791" s="1008">
        <v>1000</v>
      </c>
      <c r="C1791" s="1008">
        <v>0</v>
      </c>
      <c r="D1791" s="1009" t="s">
        <v>592</v>
      </c>
    </row>
    <row r="1792" spans="1:4" s="994" customFormat="1" ht="11.25" customHeight="1" x14ac:dyDescent="0.2">
      <c r="A1792" s="1202"/>
      <c r="B1792" s="1012">
        <v>1000</v>
      </c>
      <c r="C1792" s="1012">
        <v>0</v>
      </c>
      <c r="D1792" s="1013" t="s">
        <v>11</v>
      </c>
    </row>
    <row r="1793" spans="1:4" s="994" customFormat="1" ht="11.25" customHeight="1" x14ac:dyDescent="0.2">
      <c r="A1793" s="1201" t="s">
        <v>619</v>
      </c>
      <c r="B1793" s="1010">
        <v>199</v>
      </c>
      <c r="C1793" s="1010">
        <v>199</v>
      </c>
      <c r="D1793" s="1011" t="s">
        <v>592</v>
      </c>
    </row>
    <row r="1794" spans="1:4" s="994" customFormat="1" ht="11.25" customHeight="1" x14ac:dyDescent="0.2">
      <c r="A1794" s="1201"/>
      <c r="B1794" s="1010">
        <v>199</v>
      </c>
      <c r="C1794" s="1010">
        <v>199</v>
      </c>
      <c r="D1794" s="1011" t="s">
        <v>11</v>
      </c>
    </row>
    <row r="1795" spans="1:4" s="994" customFormat="1" ht="11.25" customHeight="1" x14ac:dyDescent="0.2">
      <c r="A1795" s="1200" t="s">
        <v>4478</v>
      </c>
      <c r="B1795" s="1008">
        <v>5907</v>
      </c>
      <c r="C1795" s="1008">
        <v>0</v>
      </c>
      <c r="D1795" s="1009" t="s">
        <v>1728</v>
      </c>
    </row>
    <row r="1796" spans="1:4" s="994" customFormat="1" ht="11.25" customHeight="1" x14ac:dyDescent="0.2">
      <c r="A1796" s="1202"/>
      <c r="B1796" s="1012">
        <v>5907</v>
      </c>
      <c r="C1796" s="1012">
        <v>0</v>
      </c>
      <c r="D1796" s="1013" t="s">
        <v>11</v>
      </c>
    </row>
    <row r="1797" spans="1:4" s="994" customFormat="1" ht="11.25" customHeight="1" x14ac:dyDescent="0.2">
      <c r="A1797" s="1201" t="s">
        <v>620</v>
      </c>
      <c r="B1797" s="1010">
        <v>165</v>
      </c>
      <c r="C1797" s="1010">
        <v>0</v>
      </c>
      <c r="D1797" s="1011" t="s">
        <v>592</v>
      </c>
    </row>
    <row r="1798" spans="1:4" s="994" customFormat="1" ht="11.25" customHeight="1" x14ac:dyDescent="0.2">
      <c r="A1798" s="1201"/>
      <c r="B1798" s="1010">
        <v>165</v>
      </c>
      <c r="C1798" s="1010">
        <v>0</v>
      </c>
      <c r="D1798" s="1011" t="s">
        <v>11</v>
      </c>
    </row>
    <row r="1799" spans="1:4" s="994" customFormat="1" ht="11.25" customHeight="1" x14ac:dyDescent="0.2">
      <c r="A1799" s="1200" t="s">
        <v>621</v>
      </c>
      <c r="B1799" s="1008">
        <v>170</v>
      </c>
      <c r="C1799" s="1008">
        <v>170</v>
      </c>
      <c r="D1799" s="1009" t="s">
        <v>592</v>
      </c>
    </row>
    <row r="1800" spans="1:4" s="994" customFormat="1" ht="11.25" customHeight="1" x14ac:dyDescent="0.2">
      <c r="A1800" s="1202"/>
      <c r="B1800" s="1012">
        <v>170</v>
      </c>
      <c r="C1800" s="1012">
        <v>170</v>
      </c>
      <c r="D1800" s="1013" t="s">
        <v>11</v>
      </c>
    </row>
    <row r="1801" spans="1:4" s="994" customFormat="1" ht="11.25" customHeight="1" x14ac:dyDescent="0.2">
      <c r="A1801" s="1201" t="s">
        <v>622</v>
      </c>
      <c r="B1801" s="1010">
        <v>263</v>
      </c>
      <c r="C1801" s="1010">
        <v>263</v>
      </c>
      <c r="D1801" s="1011" t="s">
        <v>1724</v>
      </c>
    </row>
    <row r="1802" spans="1:4" s="994" customFormat="1" ht="11.25" customHeight="1" x14ac:dyDescent="0.2">
      <c r="A1802" s="1201"/>
      <c r="B1802" s="1010">
        <v>500</v>
      </c>
      <c r="C1802" s="1010">
        <v>500</v>
      </c>
      <c r="D1802" s="1011" t="s">
        <v>592</v>
      </c>
    </row>
    <row r="1803" spans="1:4" s="994" customFormat="1" ht="11.25" customHeight="1" x14ac:dyDescent="0.2">
      <c r="A1803" s="1201"/>
      <c r="B1803" s="1010">
        <v>763</v>
      </c>
      <c r="C1803" s="1010">
        <v>763</v>
      </c>
      <c r="D1803" s="1011" t="s">
        <v>11</v>
      </c>
    </row>
    <row r="1804" spans="1:4" s="994" customFormat="1" ht="11.25" customHeight="1" x14ac:dyDescent="0.2">
      <c r="A1804" s="1200" t="s">
        <v>623</v>
      </c>
      <c r="B1804" s="1008">
        <v>199</v>
      </c>
      <c r="C1804" s="1008">
        <v>199</v>
      </c>
      <c r="D1804" s="1009" t="s">
        <v>592</v>
      </c>
    </row>
    <row r="1805" spans="1:4" s="994" customFormat="1" ht="11.25" customHeight="1" x14ac:dyDescent="0.2">
      <c r="A1805" s="1202"/>
      <c r="B1805" s="1012">
        <v>199</v>
      </c>
      <c r="C1805" s="1012">
        <v>199</v>
      </c>
      <c r="D1805" s="1013" t="s">
        <v>11</v>
      </c>
    </row>
    <row r="1806" spans="1:4" s="994" customFormat="1" ht="11.25" customHeight="1" x14ac:dyDescent="0.2">
      <c r="A1806" s="1201" t="s">
        <v>4479</v>
      </c>
      <c r="B1806" s="1010">
        <v>150</v>
      </c>
      <c r="C1806" s="1010">
        <v>150</v>
      </c>
      <c r="D1806" s="1011" t="s">
        <v>1724</v>
      </c>
    </row>
    <row r="1807" spans="1:4" s="994" customFormat="1" ht="11.25" customHeight="1" x14ac:dyDescent="0.2">
      <c r="A1807" s="1201"/>
      <c r="B1807" s="1010">
        <v>150</v>
      </c>
      <c r="C1807" s="1010">
        <v>150</v>
      </c>
      <c r="D1807" s="1011" t="s">
        <v>11</v>
      </c>
    </row>
    <row r="1808" spans="1:4" s="994" customFormat="1" ht="11.25" customHeight="1" x14ac:dyDescent="0.2">
      <c r="A1808" s="1200" t="s">
        <v>4480</v>
      </c>
      <c r="B1808" s="1008">
        <v>237</v>
      </c>
      <c r="C1808" s="1008">
        <v>237</v>
      </c>
      <c r="D1808" s="1009" t="s">
        <v>1724</v>
      </c>
    </row>
    <row r="1809" spans="1:4" s="994" customFormat="1" ht="11.25" customHeight="1" x14ac:dyDescent="0.2">
      <c r="A1809" s="1202"/>
      <c r="B1809" s="1012">
        <v>237</v>
      </c>
      <c r="C1809" s="1012">
        <v>237</v>
      </c>
      <c r="D1809" s="1013" t="s">
        <v>11</v>
      </c>
    </row>
    <row r="1810" spans="1:4" s="994" customFormat="1" ht="11.25" customHeight="1" x14ac:dyDescent="0.2">
      <c r="A1810" s="1200" t="s">
        <v>4481</v>
      </c>
      <c r="B1810" s="1008">
        <v>500</v>
      </c>
      <c r="C1810" s="1008">
        <v>500</v>
      </c>
      <c r="D1810" s="1009" t="s">
        <v>1724</v>
      </c>
    </row>
    <row r="1811" spans="1:4" s="994" customFormat="1" ht="11.25" customHeight="1" x14ac:dyDescent="0.2">
      <c r="A1811" s="1201"/>
      <c r="B1811" s="1010">
        <v>500</v>
      </c>
      <c r="C1811" s="1010">
        <v>500</v>
      </c>
      <c r="D1811" s="1011" t="s">
        <v>11</v>
      </c>
    </row>
    <row r="1812" spans="1:4" s="994" customFormat="1" ht="11.25" customHeight="1" x14ac:dyDescent="0.2">
      <c r="A1812" s="1200" t="s">
        <v>4482</v>
      </c>
      <c r="B1812" s="1008">
        <v>500</v>
      </c>
      <c r="C1812" s="1008">
        <v>500</v>
      </c>
      <c r="D1812" s="1009" t="s">
        <v>1724</v>
      </c>
    </row>
    <row r="1813" spans="1:4" s="994" customFormat="1" ht="11.25" customHeight="1" x14ac:dyDescent="0.2">
      <c r="A1813" s="1202"/>
      <c r="B1813" s="1012">
        <v>500</v>
      </c>
      <c r="C1813" s="1012">
        <v>500</v>
      </c>
      <c r="D1813" s="1013" t="s">
        <v>11</v>
      </c>
    </row>
    <row r="1814" spans="1:4" s="994" customFormat="1" ht="11.25" customHeight="1" x14ac:dyDescent="0.2">
      <c r="A1814" s="1201" t="s">
        <v>971</v>
      </c>
      <c r="B1814" s="1010">
        <v>200</v>
      </c>
      <c r="C1814" s="1010">
        <v>200</v>
      </c>
      <c r="D1814" s="1011" t="s">
        <v>957</v>
      </c>
    </row>
    <row r="1815" spans="1:4" s="994" customFormat="1" ht="11.25" customHeight="1" x14ac:dyDescent="0.2">
      <c r="A1815" s="1201"/>
      <c r="B1815" s="1010">
        <v>200</v>
      </c>
      <c r="C1815" s="1010">
        <v>200</v>
      </c>
      <c r="D1815" s="1011" t="s">
        <v>11</v>
      </c>
    </row>
    <row r="1816" spans="1:4" s="994" customFormat="1" ht="11.25" customHeight="1" x14ac:dyDescent="0.2">
      <c r="A1816" s="1200" t="s">
        <v>624</v>
      </c>
      <c r="B1816" s="1008">
        <v>155</v>
      </c>
      <c r="C1816" s="1008">
        <v>0</v>
      </c>
      <c r="D1816" s="1009" t="s">
        <v>592</v>
      </c>
    </row>
    <row r="1817" spans="1:4" s="994" customFormat="1" ht="11.25" customHeight="1" x14ac:dyDescent="0.2">
      <c r="A1817" s="1202"/>
      <c r="B1817" s="1012">
        <v>155</v>
      </c>
      <c r="C1817" s="1012">
        <v>0</v>
      </c>
      <c r="D1817" s="1013" t="s">
        <v>11</v>
      </c>
    </row>
    <row r="1818" spans="1:4" s="994" customFormat="1" ht="11.25" customHeight="1" x14ac:dyDescent="0.2">
      <c r="A1818" s="1201" t="s">
        <v>625</v>
      </c>
      <c r="B1818" s="1010">
        <v>180</v>
      </c>
      <c r="C1818" s="1010">
        <v>180</v>
      </c>
      <c r="D1818" s="1011" t="s">
        <v>592</v>
      </c>
    </row>
    <row r="1819" spans="1:4" s="994" customFormat="1" ht="11.25" customHeight="1" x14ac:dyDescent="0.2">
      <c r="A1819" s="1201"/>
      <c r="B1819" s="1010">
        <v>180</v>
      </c>
      <c r="C1819" s="1010">
        <v>180</v>
      </c>
      <c r="D1819" s="1011" t="s">
        <v>11</v>
      </c>
    </row>
    <row r="1820" spans="1:4" s="994" customFormat="1" ht="11.25" customHeight="1" x14ac:dyDescent="0.2">
      <c r="A1820" s="1200" t="s">
        <v>626</v>
      </c>
      <c r="B1820" s="1008">
        <v>200</v>
      </c>
      <c r="C1820" s="1008">
        <v>200</v>
      </c>
      <c r="D1820" s="1009" t="s">
        <v>592</v>
      </c>
    </row>
    <row r="1821" spans="1:4" s="994" customFormat="1" ht="11.25" customHeight="1" x14ac:dyDescent="0.2">
      <c r="A1821" s="1202"/>
      <c r="B1821" s="1012">
        <v>200</v>
      </c>
      <c r="C1821" s="1012">
        <v>200</v>
      </c>
      <c r="D1821" s="1013" t="s">
        <v>11</v>
      </c>
    </row>
    <row r="1822" spans="1:4" s="994" customFormat="1" ht="11.25" customHeight="1" x14ac:dyDescent="0.2">
      <c r="A1822" s="1201" t="s">
        <v>4483</v>
      </c>
      <c r="B1822" s="1010">
        <v>500</v>
      </c>
      <c r="C1822" s="1010">
        <v>500</v>
      </c>
      <c r="D1822" s="1011" t="s">
        <v>1724</v>
      </c>
    </row>
    <row r="1823" spans="1:4" s="994" customFormat="1" ht="11.25" customHeight="1" x14ac:dyDescent="0.2">
      <c r="A1823" s="1201"/>
      <c r="B1823" s="1010">
        <v>500</v>
      </c>
      <c r="C1823" s="1010">
        <v>500</v>
      </c>
      <c r="D1823" s="1011" t="s">
        <v>11</v>
      </c>
    </row>
    <row r="1824" spans="1:4" s="994" customFormat="1" ht="11.25" customHeight="1" x14ac:dyDescent="0.2">
      <c r="A1824" s="1200" t="s">
        <v>4484</v>
      </c>
      <c r="B1824" s="1008">
        <v>80</v>
      </c>
      <c r="C1824" s="1008">
        <v>79.92</v>
      </c>
      <c r="D1824" s="1009" t="s">
        <v>1909</v>
      </c>
    </row>
    <row r="1825" spans="1:4" s="994" customFormat="1" ht="21" x14ac:dyDescent="0.2">
      <c r="A1825" s="1201"/>
      <c r="B1825" s="1010">
        <v>150</v>
      </c>
      <c r="C1825" s="1010">
        <v>94.523600000000002</v>
      </c>
      <c r="D1825" s="1011" t="s">
        <v>1912</v>
      </c>
    </row>
    <row r="1826" spans="1:4" s="994" customFormat="1" ht="11.25" customHeight="1" x14ac:dyDescent="0.2">
      <c r="A1826" s="1202"/>
      <c r="B1826" s="1012">
        <v>230</v>
      </c>
      <c r="C1826" s="1012">
        <v>174.4436</v>
      </c>
      <c r="D1826" s="1013" t="s">
        <v>11</v>
      </c>
    </row>
    <row r="1827" spans="1:4" s="994" customFormat="1" ht="11.25" customHeight="1" x14ac:dyDescent="0.2">
      <c r="A1827" s="1200" t="s">
        <v>684</v>
      </c>
      <c r="B1827" s="1008">
        <v>100</v>
      </c>
      <c r="C1827" s="1008">
        <v>100</v>
      </c>
      <c r="D1827" s="1009" t="s">
        <v>644</v>
      </c>
    </row>
    <row r="1828" spans="1:4" s="994" customFormat="1" ht="11.25" customHeight="1" x14ac:dyDescent="0.2">
      <c r="A1828" s="1202"/>
      <c r="B1828" s="1012">
        <v>100</v>
      </c>
      <c r="C1828" s="1012">
        <v>100</v>
      </c>
      <c r="D1828" s="1013" t="s">
        <v>11</v>
      </c>
    </row>
    <row r="1829" spans="1:4" s="994" customFormat="1" ht="11.25" customHeight="1" x14ac:dyDescent="0.2">
      <c r="A1829" s="1200" t="s">
        <v>4485</v>
      </c>
      <c r="B1829" s="1008">
        <v>20.509999999999998</v>
      </c>
      <c r="C1829" s="1008">
        <v>20.5</v>
      </c>
      <c r="D1829" s="1009" t="s">
        <v>2016</v>
      </c>
    </row>
    <row r="1830" spans="1:4" s="994" customFormat="1" ht="11.25" customHeight="1" x14ac:dyDescent="0.2">
      <c r="A1830" s="1202"/>
      <c r="B1830" s="1012">
        <v>20.509999999999998</v>
      </c>
      <c r="C1830" s="1012">
        <v>20.5</v>
      </c>
      <c r="D1830" s="1013" t="s">
        <v>11</v>
      </c>
    </row>
    <row r="1831" spans="1:4" s="994" customFormat="1" ht="11.25" customHeight="1" x14ac:dyDescent="0.2">
      <c r="A1831" s="1201" t="s">
        <v>4486</v>
      </c>
      <c r="B1831" s="1010">
        <v>80</v>
      </c>
      <c r="C1831" s="1010">
        <v>80</v>
      </c>
      <c r="D1831" s="1011" t="s">
        <v>1670</v>
      </c>
    </row>
    <row r="1832" spans="1:4" s="994" customFormat="1" ht="11.25" customHeight="1" x14ac:dyDescent="0.2">
      <c r="A1832" s="1201"/>
      <c r="B1832" s="1010">
        <v>80</v>
      </c>
      <c r="C1832" s="1010">
        <v>80</v>
      </c>
      <c r="D1832" s="1011" t="s">
        <v>11</v>
      </c>
    </row>
    <row r="1833" spans="1:4" s="994" customFormat="1" ht="11.25" customHeight="1" x14ac:dyDescent="0.2">
      <c r="A1833" s="1200" t="s">
        <v>4487</v>
      </c>
      <c r="B1833" s="1008">
        <v>80</v>
      </c>
      <c r="C1833" s="1008">
        <v>80</v>
      </c>
      <c r="D1833" s="1009" t="s">
        <v>1670</v>
      </c>
    </row>
    <row r="1834" spans="1:4" s="994" customFormat="1" ht="11.25" customHeight="1" x14ac:dyDescent="0.2">
      <c r="A1834" s="1202"/>
      <c r="B1834" s="1012">
        <v>80</v>
      </c>
      <c r="C1834" s="1012">
        <v>80</v>
      </c>
      <c r="D1834" s="1013" t="s">
        <v>11</v>
      </c>
    </row>
    <row r="1835" spans="1:4" s="994" customFormat="1" ht="11.25" customHeight="1" x14ac:dyDescent="0.2">
      <c r="A1835" s="1201" t="s">
        <v>4488</v>
      </c>
      <c r="B1835" s="1010">
        <v>80</v>
      </c>
      <c r="C1835" s="1010">
        <v>80</v>
      </c>
      <c r="D1835" s="1011" t="s">
        <v>1670</v>
      </c>
    </row>
    <row r="1836" spans="1:4" s="994" customFormat="1" ht="11.25" customHeight="1" x14ac:dyDescent="0.2">
      <c r="A1836" s="1201"/>
      <c r="B1836" s="1010">
        <v>80</v>
      </c>
      <c r="C1836" s="1010">
        <v>80</v>
      </c>
      <c r="D1836" s="1011" t="s">
        <v>11</v>
      </c>
    </row>
    <row r="1837" spans="1:4" s="994" customFormat="1" ht="11.25" customHeight="1" x14ac:dyDescent="0.2">
      <c r="A1837" s="1200" t="s">
        <v>912</v>
      </c>
      <c r="B1837" s="1008">
        <v>150</v>
      </c>
      <c r="C1837" s="1008">
        <v>150</v>
      </c>
      <c r="D1837" s="1009" t="s">
        <v>863</v>
      </c>
    </row>
    <row r="1838" spans="1:4" s="994" customFormat="1" ht="11.25" customHeight="1" x14ac:dyDescent="0.2">
      <c r="A1838" s="1202"/>
      <c r="B1838" s="1012">
        <v>150</v>
      </c>
      <c r="C1838" s="1012">
        <v>150</v>
      </c>
      <c r="D1838" s="1013" t="s">
        <v>11</v>
      </c>
    </row>
    <row r="1839" spans="1:4" s="994" customFormat="1" ht="11.25" customHeight="1" x14ac:dyDescent="0.2">
      <c r="A1839" s="1201" t="s">
        <v>4489</v>
      </c>
      <c r="B1839" s="1010">
        <v>757.95999999999992</v>
      </c>
      <c r="C1839" s="1010">
        <v>757.95600000000002</v>
      </c>
      <c r="D1839" s="1011" t="s">
        <v>3964</v>
      </c>
    </row>
    <row r="1840" spans="1:4" s="994" customFormat="1" ht="11.25" customHeight="1" x14ac:dyDescent="0.2">
      <c r="A1840" s="1201"/>
      <c r="B1840" s="1010">
        <v>757.95999999999992</v>
      </c>
      <c r="C1840" s="1010">
        <v>757.95600000000002</v>
      </c>
      <c r="D1840" s="1011" t="s">
        <v>11</v>
      </c>
    </row>
    <row r="1841" spans="1:4" s="994" customFormat="1" ht="11.25" customHeight="1" x14ac:dyDescent="0.2">
      <c r="A1841" s="1200" t="s">
        <v>4490</v>
      </c>
      <c r="B1841" s="1008">
        <v>60</v>
      </c>
      <c r="C1841" s="1008">
        <v>60</v>
      </c>
      <c r="D1841" s="1009" t="s">
        <v>2016</v>
      </c>
    </row>
    <row r="1842" spans="1:4" s="994" customFormat="1" ht="11.25" customHeight="1" x14ac:dyDescent="0.2">
      <c r="A1842" s="1202"/>
      <c r="B1842" s="1012">
        <v>60</v>
      </c>
      <c r="C1842" s="1012">
        <v>60</v>
      </c>
      <c r="D1842" s="1013" t="s">
        <v>11</v>
      </c>
    </row>
    <row r="1843" spans="1:4" s="994" customFormat="1" ht="11.25" customHeight="1" x14ac:dyDescent="0.2">
      <c r="A1843" s="1201" t="s">
        <v>4491</v>
      </c>
      <c r="B1843" s="1010">
        <v>149.80000000000001</v>
      </c>
      <c r="C1843" s="1010">
        <v>149.80000000000001</v>
      </c>
      <c r="D1843" s="1011" t="s">
        <v>2341</v>
      </c>
    </row>
    <row r="1844" spans="1:4" s="994" customFormat="1" ht="11.25" customHeight="1" x14ac:dyDescent="0.2">
      <c r="A1844" s="1201"/>
      <c r="B1844" s="1010">
        <v>40</v>
      </c>
      <c r="C1844" s="1010">
        <v>40</v>
      </c>
      <c r="D1844" s="1011" t="s">
        <v>728</v>
      </c>
    </row>
    <row r="1845" spans="1:4" s="994" customFormat="1" ht="11.25" customHeight="1" x14ac:dyDescent="0.2">
      <c r="A1845" s="1201"/>
      <c r="B1845" s="1010">
        <v>189.8</v>
      </c>
      <c r="C1845" s="1010">
        <v>189.8</v>
      </c>
      <c r="D1845" s="1011" t="s">
        <v>11</v>
      </c>
    </row>
    <row r="1846" spans="1:4" s="994" customFormat="1" ht="11.25" customHeight="1" x14ac:dyDescent="0.2">
      <c r="A1846" s="1200" t="s">
        <v>4492</v>
      </c>
      <c r="B1846" s="1008">
        <v>80</v>
      </c>
      <c r="C1846" s="1008">
        <v>80</v>
      </c>
      <c r="D1846" s="1009" t="s">
        <v>1670</v>
      </c>
    </row>
    <row r="1847" spans="1:4" s="994" customFormat="1" ht="11.25" customHeight="1" x14ac:dyDescent="0.2">
      <c r="A1847" s="1202"/>
      <c r="B1847" s="1012">
        <v>80</v>
      </c>
      <c r="C1847" s="1012">
        <v>80</v>
      </c>
      <c r="D1847" s="1013" t="s">
        <v>11</v>
      </c>
    </row>
    <row r="1848" spans="1:4" s="994" customFormat="1" ht="11.25" customHeight="1" x14ac:dyDescent="0.2">
      <c r="A1848" s="1201" t="s">
        <v>4493</v>
      </c>
      <c r="B1848" s="1010">
        <v>80</v>
      </c>
      <c r="C1848" s="1010">
        <v>80</v>
      </c>
      <c r="D1848" s="1011" t="s">
        <v>2222</v>
      </c>
    </row>
    <row r="1849" spans="1:4" s="994" customFormat="1" ht="11.25" customHeight="1" x14ac:dyDescent="0.2">
      <c r="A1849" s="1201"/>
      <c r="B1849" s="1010">
        <v>80</v>
      </c>
      <c r="C1849" s="1010">
        <v>80</v>
      </c>
      <c r="D1849" s="1011" t="s">
        <v>11</v>
      </c>
    </row>
    <row r="1850" spans="1:4" s="994" customFormat="1" ht="11.25" customHeight="1" x14ac:dyDescent="0.2">
      <c r="A1850" s="1200" t="s">
        <v>738</v>
      </c>
      <c r="B1850" s="1008">
        <v>168</v>
      </c>
      <c r="C1850" s="1008">
        <v>168</v>
      </c>
      <c r="D1850" s="1009" t="s">
        <v>728</v>
      </c>
    </row>
    <row r="1851" spans="1:4" s="994" customFormat="1" ht="11.25" customHeight="1" x14ac:dyDescent="0.2">
      <c r="A1851" s="1202"/>
      <c r="B1851" s="1012">
        <v>168</v>
      </c>
      <c r="C1851" s="1012">
        <v>168</v>
      </c>
      <c r="D1851" s="1013" t="s">
        <v>11</v>
      </c>
    </row>
    <row r="1852" spans="1:4" s="994" customFormat="1" ht="11.25" customHeight="1" x14ac:dyDescent="0.2">
      <c r="A1852" s="1201" t="s">
        <v>739</v>
      </c>
      <c r="B1852" s="1010">
        <v>50</v>
      </c>
      <c r="C1852" s="1010">
        <v>50</v>
      </c>
      <c r="D1852" s="1011" t="s">
        <v>728</v>
      </c>
    </row>
    <row r="1853" spans="1:4" s="994" customFormat="1" ht="11.25" customHeight="1" x14ac:dyDescent="0.2">
      <c r="A1853" s="1201"/>
      <c r="B1853" s="1010">
        <v>50</v>
      </c>
      <c r="C1853" s="1010">
        <v>50</v>
      </c>
      <c r="D1853" s="1011" t="s">
        <v>11</v>
      </c>
    </row>
    <row r="1854" spans="1:4" s="994" customFormat="1" ht="11.25" customHeight="1" x14ac:dyDescent="0.2">
      <c r="A1854" s="1200" t="s">
        <v>741</v>
      </c>
      <c r="B1854" s="1008">
        <v>79.8</v>
      </c>
      <c r="C1854" s="1008">
        <v>79.8</v>
      </c>
      <c r="D1854" s="1009" t="s">
        <v>1909</v>
      </c>
    </row>
    <row r="1855" spans="1:4" s="994" customFormat="1" ht="11.25" customHeight="1" x14ac:dyDescent="0.2">
      <c r="A1855" s="1201"/>
      <c r="B1855" s="1010">
        <v>98</v>
      </c>
      <c r="C1855" s="1010">
        <v>98</v>
      </c>
      <c r="D1855" s="1011" t="s">
        <v>1908</v>
      </c>
    </row>
    <row r="1856" spans="1:4" s="994" customFormat="1" ht="11.25" customHeight="1" x14ac:dyDescent="0.2">
      <c r="A1856" s="1201"/>
      <c r="B1856" s="1010">
        <v>50</v>
      </c>
      <c r="C1856" s="1010">
        <v>50</v>
      </c>
      <c r="D1856" s="1011" t="s">
        <v>728</v>
      </c>
    </row>
    <row r="1857" spans="1:4" s="994" customFormat="1" ht="11.25" customHeight="1" x14ac:dyDescent="0.2">
      <c r="A1857" s="1202"/>
      <c r="B1857" s="1012">
        <v>227.8</v>
      </c>
      <c r="C1857" s="1012">
        <v>227.8</v>
      </c>
      <c r="D1857" s="1013" t="s">
        <v>11</v>
      </c>
    </row>
    <row r="1858" spans="1:4" s="994" customFormat="1" ht="21" x14ac:dyDescent="0.2">
      <c r="A1858" s="1201" t="s">
        <v>4494</v>
      </c>
      <c r="B1858" s="1010">
        <v>39</v>
      </c>
      <c r="C1858" s="1010">
        <v>39</v>
      </c>
      <c r="D1858" s="1011" t="s">
        <v>1912</v>
      </c>
    </row>
    <row r="1859" spans="1:4" s="994" customFormat="1" ht="11.25" customHeight="1" x14ac:dyDescent="0.2">
      <c r="A1859" s="1201"/>
      <c r="B1859" s="1010">
        <v>39</v>
      </c>
      <c r="C1859" s="1010">
        <v>39</v>
      </c>
      <c r="D1859" s="1011" t="s">
        <v>11</v>
      </c>
    </row>
    <row r="1860" spans="1:4" s="994" customFormat="1" ht="11.25" customHeight="1" x14ac:dyDescent="0.2">
      <c r="A1860" s="1200" t="s">
        <v>504</v>
      </c>
      <c r="B1860" s="1008">
        <v>50</v>
      </c>
      <c r="C1860" s="1008">
        <v>50</v>
      </c>
      <c r="D1860" s="1009" t="s">
        <v>500</v>
      </c>
    </row>
    <row r="1861" spans="1:4" s="994" customFormat="1" ht="11.25" customHeight="1" x14ac:dyDescent="0.2">
      <c r="A1861" s="1202"/>
      <c r="B1861" s="1012">
        <v>50</v>
      </c>
      <c r="C1861" s="1012">
        <v>50</v>
      </c>
      <c r="D1861" s="1013" t="s">
        <v>11</v>
      </c>
    </row>
    <row r="1862" spans="1:4" s="994" customFormat="1" ht="11.25" customHeight="1" x14ac:dyDescent="0.2">
      <c r="A1862" s="1201" t="s">
        <v>472</v>
      </c>
      <c r="B1862" s="1010">
        <v>108.1</v>
      </c>
      <c r="C1862" s="1010">
        <v>40.956000000000003</v>
      </c>
      <c r="D1862" s="1011" t="s">
        <v>1355</v>
      </c>
    </row>
    <row r="1863" spans="1:4" s="994" customFormat="1" ht="11.25" customHeight="1" x14ac:dyDescent="0.2">
      <c r="A1863" s="1201"/>
      <c r="B1863" s="1010">
        <v>200</v>
      </c>
      <c r="C1863" s="1010">
        <v>200</v>
      </c>
      <c r="D1863" s="1011" t="s">
        <v>471</v>
      </c>
    </row>
    <row r="1864" spans="1:4" s="994" customFormat="1" ht="11.25" customHeight="1" x14ac:dyDescent="0.2">
      <c r="A1864" s="1201"/>
      <c r="B1864" s="1010">
        <v>400</v>
      </c>
      <c r="C1864" s="1010">
        <v>400</v>
      </c>
      <c r="D1864" s="1011" t="s">
        <v>1384</v>
      </c>
    </row>
    <row r="1865" spans="1:4" s="994" customFormat="1" ht="11.25" customHeight="1" x14ac:dyDescent="0.2">
      <c r="A1865" s="1201"/>
      <c r="B1865" s="1010">
        <v>50</v>
      </c>
      <c r="C1865" s="1010">
        <v>50</v>
      </c>
      <c r="D1865" s="1011" t="s">
        <v>728</v>
      </c>
    </row>
    <row r="1866" spans="1:4" s="994" customFormat="1" ht="11.25" customHeight="1" x14ac:dyDescent="0.2">
      <c r="A1866" s="1201"/>
      <c r="B1866" s="1010">
        <v>30</v>
      </c>
      <c r="C1866" s="1010">
        <v>30</v>
      </c>
      <c r="D1866" s="1011" t="s">
        <v>1036</v>
      </c>
    </row>
    <row r="1867" spans="1:4" s="994" customFormat="1" ht="11.25" customHeight="1" x14ac:dyDescent="0.2">
      <c r="A1867" s="1201"/>
      <c r="B1867" s="1010">
        <v>788.1</v>
      </c>
      <c r="C1867" s="1010">
        <v>720.95600000000002</v>
      </c>
      <c r="D1867" s="1011" t="s">
        <v>11</v>
      </c>
    </row>
    <row r="1868" spans="1:4" s="994" customFormat="1" ht="11.25" customHeight="1" x14ac:dyDescent="0.2">
      <c r="A1868" s="1200" t="s">
        <v>951</v>
      </c>
      <c r="B1868" s="1008">
        <v>43</v>
      </c>
      <c r="C1868" s="1008">
        <v>43</v>
      </c>
      <c r="D1868" s="1009" t="s">
        <v>946</v>
      </c>
    </row>
    <row r="1869" spans="1:4" s="994" customFormat="1" ht="11.25" customHeight="1" x14ac:dyDescent="0.2">
      <c r="A1869" s="1202"/>
      <c r="B1869" s="1012">
        <v>43</v>
      </c>
      <c r="C1869" s="1012">
        <v>43</v>
      </c>
      <c r="D1869" s="1013" t="s">
        <v>11</v>
      </c>
    </row>
    <row r="1870" spans="1:4" s="994" customFormat="1" ht="11.25" customHeight="1" x14ac:dyDescent="0.2">
      <c r="A1870" s="1201" t="s">
        <v>4495</v>
      </c>
      <c r="B1870" s="1010">
        <v>70</v>
      </c>
      <c r="C1870" s="1010">
        <v>70</v>
      </c>
      <c r="D1870" s="1011" t="s">
        <v>1723</v>
      </c>
    </row>
    <row r="1871" spans="1:4" s="994" customFormat="1" ht="11.25" customHeight="1" x14ac:dyDescent="0.2">
      <c r="A1871" s="1201"/>
      <c r="B1871" s="1010">
        <v>70</v>
      </c>
      <c r="C1871" s="1010">
        <v>70</v>
      </c>
      <c r="D1871" s="1011" t="s">
        <v>11</v>
      </c>
    </row>
    <row r="1872" spans="1:4" s="994" customFormat="1" ht="11.25" customHeight="1" x14ac:dyDescent="0.2">
      <c r="A1872" s="1200" t="s">
        <v>685</v>
      </c>
      <c r="B1872" s="1008">
        <v>50</v>
      </c>
      <c r="C1872" s="1008">
        <v>50</v>
      </c>
      <c r="D1872" s="1009" t="s">
        <v>644</v>
      </c>
    </row>
    <row r="1873" spans="1:4" s="994" customFormat="1" ht="11.25" customHeight="1" x14ac:dyDescent="0.2">
      <c r="A1873" s="1202"/>
      <c r="B1873" s="1012">
        <v>50</v>
      </c>
      <c r="C1873" s="1012">
        <v>50</v>
      </c>
      <c r="D1873" s="1013" t="s">
        <v>11</v>
      </c>
    </row>
    <row r="1874" spans="1:4" s="994" customFormat="1" ht="11.25" customHeight="1" x14ac:dyDescent="0.2">
      <c r="A1874" s="1201" t="s">
        <v>913</v>
      </c>
      <c r="B1874" s="1010">
        <v>5800</v>
      </c>
      <c r="C1874" s="1010">
        <v>5800</v>
      </c>
      <c r="D1874" s="1011" t="s">
        <v>863</v>
      </c>
    </row>
    <row r="1875" spans="1:4" s="994" customFormat="1" ht="11.25" customHeight="1" x14ac:dyDescent="0.2">
      <c r="A1875" s="1201"/>
      <c r="B1875" s="1010">
        <v>5800</v>
      </c>
      <c r="C1875" s="1010">
        <v>5800</v>
      </c>
      <c r="D1875" s="1011" t="s">
        <v>11</v>
      </c>
    </row>
    <row r="1876" spans="1:4" s="994" customFormat="1" ht="11.25" customHeight="1" x14ac:dyDescent="0.2">
      <c r="A1876" s="1200" t="s">
        <v>4496</v>
      </c>
      <c r="B1876" s="1008">
        <v>150</v>
      </c>
      <c r="C1876" s="1008">
        <v>150</v>
      </c>
      <c r="D1876" s="1009" t="s">
        <v>2341</v>
      </c>
    </row>
    <row r="1877" spans="1:4" s="994" customFormat="1" ht="11.25" customHeight="1" x14ac:dyDescent="0.2">
      <c r="A1877" s="1202"/>
      <c r="B1877" s="1012">
        <v>150</v>
      </c>
      <c r="C1877" s="1012">
        <v>150</v>
      </c>
      <c r="D1877" s="1013" t="s">
        <v>11</v>
      </c>
    </row>
    <row r="1878" spans="1:4" s="994" customFormat="1" ht="11.25" customHeight="1" x14ac:dyDescent="0.2">
      <c r="A1878" s="1201" t="s">
        <v>642</v>
      </c>
      <c r="B1878" s="1010">
        <v>50</v>
      </c>
      <c r="C1878" s="1010">
        <v>39.880000000000003</v>
      </c>
      <c r="D1878" s="1011" t="s">
        <v>1723</v>
      </c>
    </row>
    <row r="1879" spans="1:4" s="994" customFormat="1" ht="11.25" customHeight="1" x14ac:dyDescent="0.2">
      <c r="A1879" s="1201"/>
      <c r="B1879" s="1010">
        <v>40</v>
      </c>
      <c r="C1879" s="1010">
        <v>40</v>
      </c>
      <c r="D1879" s="1011" t="s">
        <v>632</v>
      </c>
    </row>
    <row r="1880" spans="1:4" s="994" customFormat="1" ht="11.25" customHeight="1" x14ac:dyDescent="0.2">
      <c r="A1880" s="1201"/>
      <c r="B1880" s="1010">
        <v>90</v>
      </c>
      <c r="C1880" s="1010">
        <v>79.88</v>
      </c>
      <c r="D1880" s="1011" t="s">
        <v>11</v>
      </c>
    </row>
    <row r="1881" spans="1:4" s="994" customFormat="1" ht="21" x14ac:dyDescent="0.2">
      <c r="A1881" s="1200" t="s">
        <v>719</v>
      </c>
      <c r="B1881" s="1008">
        <v>150</v>
      </c>
      <c r="C1881" s="1008">
        <v>150</v>
      </c>
      <c r="D1881" s="1009" t="s">
        <v>4497</v>
      </c>
    </row>
    <row r="1882" spans="1:4" s="994" customFormat="1" ht="11.25" customHeight="1" x14ac:dyDescent="0.2">
      <c r="A1882" s="1202"/>
      <c r="B1882" s="1012">
        <v>150</v>
      </c>
      <c r="C1882" s="1012">
        <v>150</v>
      </c>
      <c r="D1882" s="1013" t="s">
        <v>11</v>
      </c>
    </row>
    <row r="1883" spans="1:4" s="994" customFormat="1" ht="11.25" customHeight="1" x14ac:dyDescent="0.2">
      <c r="A1883" s="1201" t="s">
        <v>4498</v>
      </c>
      <c r="B1883" s="1010">
        <v>1200</v>
      </c>
      <c r="C1883" s="1010">
        <v>1200</v>
      </c>
      <c r="D1883" s="1011" t="s">
        <v>1915</v>
      </c>
    </row>
    <row r="1884" spans="1:4" s="994" customFormat="1" ht="11.25" customHeight="1" x14ac:dyDescent="0.2">
      <c r="A1884" s="1201"/>
      <c r="B1884" s="1010">
        <v>1200</v>
      </c>
      <c r="C1884" s="1010">
        <v>1200</v>
      </c>
      <c r="D1884" s="1011" t="s">
        <v>11</v>
      </c>
    </row>
    <row r="1885" spans="1:4" s="994" customFormat="1" ht="11.25" customHeight="1" x14ac:dyDescent="0.2">
      <c r="A1885" s="1200" t="s">
        <v>4499</v>
      </c>
      <c r="B1885" s="1008">
        <v>1673</v>
      </c>
      <c r="C1885" s="1008">
        <v>1673</v>
      </c>
      <c r="D1885" s="1009" t="s">
        <v>1915</v>
      </c>
    </row>
    <row r="1886" spans="1:4" s="994" customFormat="1" ht="11.25" customHeight="1" x14ac:dyDescent="0.2">
      <c r="A1886" s="1201"/>
      <c r="B1886" s="1010">
        <v>707.8</v>
      </c>
      <c r="C1886" s="1010">
        <v>591.09999999999991</v>
      </c>
      <c r="D1886" s="1011" t="s">
        <v>1911</v>
      </c>
    </row>
    <row r="1887" spans="1:4" s="994" customFormat="1" ht="11.25" customHeight="1" x14ac:dyDescent="0.2">
      <c r="A1887" s="1202"/>
      <c r="B1887" s="1012">
        <v>2380.8000000000002</v>
      </c>
      <c r="C1887" s="1012">
        <v>2264.1000000000004</v>
      </c>
      <c r="D1887" s="1013" t="s">
        <v>11</v>
      </c>
    </row>
    <row r="1888" spans="1:4" s="994" customFormat="1" ht="11.25" customHeight="1" x14ac:dyDescent="0.2">
      <c r="A1888" s="1201" t="s">
        <v>4500</v>
      </c>
      <c r="B1888" s="1010">
        <v>1103</v>
      </c>
      <c r="C1888" s="1010">
        <v>1103</v>
      </c>
      <c r="D1888" s="1011" t="s">
        <v>1915</v>
      </c>
    </row>
    <row r="1889" spans="1:4" s="994" customFormat="1" ht="11.25" customHeight="1" x14ac:dyDescent="0.2">
      <c r="A1889" s="1201"/>
      <c r="B1889" s="1010">
        <v>251</v>
      </c>
      <c r="C1889" s="1010">
        <v>251</v>
      </c>
      <c r="D1889" s="1011" t="s">
        <v>1911</v>
      </c>
    </row>
    <row r="1890" spans="1:4" s="994" customFormat="1" ht="11.25" customHeight="1" x14ac:dyDescent="0.2">
      <c r="A1890" s="1201"/>
      <c r="B1890" s="1010">
        <v>1354</v>
      </c>
      <c r="C1890" s="1010">
        <v>1354</v>
      </c>
      <c r="D1890" s="1011" t="s">
        <v>11</v>
      </c>
    </row>
    <row r="1891" spans="1:4" s="994" customFormat="1" ht="11.25" customHeight="1" x14ac:dyDescent="0.2">
      <c r="A1891" s="1200" t="s">
        <v>4501</v>
      </c>
      <c r="B1891" s="1008">
        <v>2600</v>
      </c>
      <c r="C1891" s="1008">
        <v>2600</v>
      </c>
      <c r="D1891" s="1009" t="s">
        <v>1915</v>
      </c>
    </row>
    <row r="1892" spans="1:4" s="994" customFormat="1" ht="11.25" customHeight="1" x14ac:dyDescent="0.2">
      <c r="A1892" s="1201"/>
      <c r="B1892" s="1010">
        <v>193</v>
      </c>
      <c r="C1892" s="1010">
        <v>193</v>
      </c>
      <c r="D1892" s="1011" t="s">
        <v>1911</v>
      </c>
    </row>
    <row r="1893" spans="1:4" s="994" customFormat="1" ht="11.25" customHeight="1" x14ac:dyDescent="0.2">
      <c r="A1893" s="1202"/>
      <c r="B1893" s="1012">
        <v>2793</v>
      </c>
      <c r="C1893" s="1012">
        <v>2793</v>
      </c>
      <c r="D1893" s="1013" t="s">
        <v>11</v>
      </c>
    </row>
    <row r="1894" spans="1:4" s="994" customFormat="1" ht="11.25" customHeight="1" x14ac:dyDescent="0.2">
      <c r="A1894" s="1201" t="s">
        <v>4502</v>
      </c>
      <c r="B1894" s="1010">
        <v>99</v>
      </c>
      <c r="C1894" s="1010">
        <v>99</v>
      </c>
      <c r="D1894" s="1011" t="s">
        <v>1908</v>
      </c>
    </row>
    <row r="1895" spans="1:4" s="994" customFormat="1" ht="11.25" customHeight="1" x14ac:dyDescent="0.2">
      <c r="A1895" s="1201"/>
      <c r="B1895" s="1010">
        <v>99</v>
      </c>
      <c r="C1895" s="1010">
        <v>99</v>
      </c>
      <c r="D1895" s="1011" t="s">
        <v>11</v>
      </c>
    </row>
    <row r="1896" spans="1:4" s="994" customFormat="1" ht="11.25" customHeight="1" x14ac:dyDescent="0.2">
      <c r="A1896" s="1200" t="s">
        <v>4503</v>
      </c>
      <c r="B1896" s="1008">
        <v>271.5</v>
      </c>
      <c r="C1896" s="1008">
        <v>150</v>
      </c>
      <c r="D1896" s="1009" t="s">
        <v>1833</v>
      </c>
    </row>
    <row r="1897" spans="1:4" s="994" customFormat="1" ht="11.25" customHeight="1" x14ac:dyDescent="0.2">
      <c r="A1897" s="1202"/>
      <c r="B1897" s="1012">
        <v>271.5</v>
      </c>
      <c r="C1897" s="1012">
        <v>150</v>
      </c>
      <c r="D1897" s="1013" t="s">
        <v>11</v>
      </c>
    </row>
    <row r="1898" spans="1:4" s="994" customFormat="1" ht="11.25" customHeight="1" x14ac:dyDescent="0.2">
      <c r="A1898" s="1201" t="s">
        <v>710</v>
      </c>
      <c r="B1898" s="1010">
        <v>50</v>
      </c>
      <c r="C1898" s="1010">
        <v>50</v>
      </c>
      <c r="D1898" s="1011" t="s">
        <v>4504</v>
      </c>
    </row>
    <row r="1899" spans="1:4" s="994" customFormat="1" ht="11.25" customHeight="1" x14ac:dyDescent="0.2">
      <c r="A1899" s="1201"/>
      <c r="B1899" s="1010">
        <v>50</v>
      </c>
      <c r="C1899" s="1010">
        <v>50</v>
      </c>
      <c r="D1899" s="1011" t="s">
        <v>11</v>
      </c>
    </row>
    <row r="1900" spans="1:4" s="994" customFormat="1" ht="11.25" customHeight="1" x14ac:dyDescent="0.2">
      <c r="A1900" s="1200" t="s">
        <v>4505</v>
      </c>
      <c r="B1900" s="1008">
        <v>104.2</v>
      </c>
      <c r="C1900" s="1008">
        <v>104.2</v>
      </c>
      <c r="D1900" s="1009" t="s">
        <v>1837</v>
      </c>
    </row>
    <row r="1901" spans="1:4" s="994" customFormat="1" ht="11.25" customHeight="1" x14ac:dyDescent="0.2">
      <c r="A1901" s="1202"/>
      <c r="B1901" s="1012">
        <v>104.2</v>
      </c>
      <c r="C1901" s="1012">
        <v>104.2</v>
      </c>
      <c r="D1901" s="1013" t="s">
        <v>11</v>
      </c>
    </row>
    <row r="1902" spans="1:4" s="994" customFormat="1" ht="11.25" customHeight="1" x14ac:dyDescent="0.2">
      <c r="A1902" s="1201" t="s">
        <v>4506</v>
      </c>
      <c r="B1902" s="1010">
        <v>112.5</v>
      </c>
      <c r="C1902" s="1010">
        <v>112.5</v>
      </c>
      <c r="D1902" s="1011" t="s">
        <v>1833</v>
      </c>
    </row>
    <row r="1903" spans="1:4" s="994" customFormat="1" ht="11.25" customHeight="1" x14ac:dyDescent="0.2">
      <c r="A1903" s="1201"/>
      <c r="B1903" s="1010">
        <v>112.5</v>
      </c>
      <c r="C1903" s="1010">
        <v>112.5</v>
      </c>
      <c r="D1903" s="1011" t="s">
        <v>11</v>
      </c>
    </row>
    <row r="1904" spans="1:4" s="994" customFormat="1" ht="11.25" customHeight="1" x14ac:dyDescent="0.2">
      <c r="A1904" s="1200" t="s">
        <v>914</v>
      </c>
      <c r="B1904" s="1008">
        <v>800</v>
      </c>
      <c r="C1904" s="1008">
        <v>800</v>
      </c>
      <c r="D1904" s="1009" t="s">
        <v>863</v>
      </c>
    </row>
    <row r="1905" spans="1:4" s="994" customFormat="1" ht="11.25" customHeight="1" x14ac:dyDescent="0.2">
      <c r="A1905" s="1202"/>
      <c r="B1905" s="1012">
        <v>800</v>
      </c>
      <c r="C1905" s="1012">
        <v>800</v>
      </c>
      <c r="D1905" s="1013" t="s">
        <v>11</v>
      </c>
    </row>
    <row r="1906" spans="1:4" s="994" customFormat="1" ht="11.25" customHeight="1" x14ac:dyDescent="0.2">
      <c r="A1906" s="1201" t="s">
        <v>497</v>
      </c>
      <c r="B1906" s="1010">
        <v>2000</v>
      </c>
      <c r="C1906" s="1010">
        <v>2000</v>
      </c>
      <c r="D1906" s="1011" t="s">
        <v>496</v>
      </c>
    </row>
    <row r="1907" spans="1:4" s="994" customFormat="1" ht="11.25" customHeight="1" x14ac:dyDescent="0.2">
      <c r="A1907" s="1201"/>
      <c r="B1907" s="1010">
        <v>2000</v>
      </c>
      <c r="C1907" s="1010">
        <v>2000</v>
      </c>
      <c r="D1907" s="1011" t="s">
        <v>11</v>
      </c>
    </row>
    <row r="1908" spans="1:4" s="994" customFormat="1" ht="11.25" customHeight="1" x14ac:dyDescent="0.2">
      <c r="A1908" s="1200" t="s">
        <v>4507</v>
      </c>
      <c r="B1908" s="1008">
        <v>40</v>
      </c>
      <c r="C1908" s="1008">
        <v>40</v>
      </c>
      <c r="D1908" s="1009" t="s">
        <v>1670</v>
      </c>
    </row>
    <row r="1909" spans="1:4" s="994" customFormat="1" ht="11.25" customHeight="1" x14ac:dyDescent="0.2">
      <c r="A1909" s="1202"/>
      <c r="B1909" s="1012">
        <v>40</v>
      </c>
      <c r="C1909" s="1012">
        <v>40</v>
      </c>
      <c r="D1909" s="1013" t="s">
        <v>11</v>
      </c>
    </row>
    <row r="1910" spans="1:4" s="994" customFormat="1" ht="11.25" customHeight="1" x14ac:dyDescent="0.2">
      <c r="A1910" s="1201" t="s">
        <v>4508</v>
      </c>
      <c r="B1910" s="1010">
        <v>80</v>
      </c>
      <c r="C1910" s="1010">
        <v>80</v>
      </c>
      <c r="D1910" s="1011" t="s">
        <v>1670</v>
      </c>
    </row>
    <row r="1911" spans="1:4" s="994" customFormat="1" ht="11.25" customHeight="1" x14ac:dyDescent="0.2">
      <c r="A1911" s="1201"/>
      <c r="B1911" s="1010">
        <v>80</v>
      </c>
      <c r="C1911" s="1010">
        <v>80</v>
      </c>
      <c r="D1911" s="1011" t="s">
        <v>11</v>
      </c>
    </row>
    <row r="1912" spans="1:4" s="994" customFormat="1" ht="11.25" customHeight="1" x14ac:dyDescent="0.2">
      <c r="A1912" s="1200" t="s">
        <v>4509</v>
      </c>
      <c r="B1912" s="1008">
        <v>160</v>
      </c>
      <c r="C1912" s="1008">
        <v>160</v>
      </c>
      <c r="D1912" s="1009" t="s">
        <v>1670</v>
      </c>
    </row>
    <row r="1913" spans="1:4" s="994" customFormat="1" ht="11.25" customHeight="1" x14ac:dyDescent="0.2">
      <c r="A1913" s="1202"/>
      <c r="B1913" s="1012">
        <v>160</v>
      </c>
      <c r="C1913" s="1012">
        <v>160</v>
      </c>
      <c r="D1913" s="1013" t="s">
        <v>11</v>
      </c>
    </row>
    <row r="1914" spans="1:4" s="994" customFormat="1" ht="11.25" customHeight="1" x14ac:dyDescent="0.2">
      <c r="A1914" s="1201" t="s">
        <v>4510</v>
      </c>
      <c r="B1914" s="1010">
        <v>70</v>
      </c>
      <c r="C1914" s="1010">
        <v>70</v>
      </c>
      <c r="D1914" s="1011" t="s">
        <v>1670</v>
      </c>
    </row>
    <row r="1915" spans="1:4" s="994" customFormat="1" ht="11.25" customHeight="1" x14ac:dyDescent="0.2">
      <c r="A1915" s="1201"/>
      <c r="B1915" s="1010">
        <v>70</v>
      </c>
      <c r="C1915" s="1010">
        <v>70</v>
      </c>
      <c r="D1915" s="1011" t="s">
        <v>11</v>
      </c>
    </row>
    <row r="1916" spans="1:4" s="994" customFormat="1" ht="11.25" customHeight="1" x14ac:dyDescent="0.2">
      <c r="A1916" s="1200" t="s">
        <v>4511</v>
      </c>
      <c r="B1916" s="1008">
        <v>82.3</v>
      </c>
      <c r="C1916" s="1008">
        <v>82.3</v>
      </c>
      <c r="D1916" s="1009" t="s">
        <v>1670</v>
      </c>
    </row>
    <row r="1917" spans="1:4" s="994" customFormat="1" ht="11.25" customHeight="1" x14ac:dyDescent="0.2">
      <c r="A1917" s="1202"/>
      <c r="B1917" s="1012">
        <v>82.3</v>
      </c>
      <c r="C1917" s="1012">
        <v>82.3</v>
      </c>
      <c r="D1917" s="1013" t="s">
        <v>11</v>
      </c>
    </row>
    <row r="1918" spans="1:4" s="994" customFormat="1" ht="11.25" customHeight="1" x14ac:dyDescent="0.2">
      <c r="A1918" s="1200" t="s">
        <v>4512</v>
      </c>
      <c r="B1918" s="1008">
        <v>22.4</v>
      </c>
      <c r="C1918" s="1008">
        <v>21.335999999999999</v>
      </c>
      <c r="D1918" s="1009" t="s">
        <v>1670</v>
      </c>
    </row>
    <row r="1919" spans="1:4" s="994" customFormat="1" ht="11.25" customHeight="1" x14ac:dyDescent="0.2">
      <c r="A1919" s="1202"/>
      <c r="B1919" s="1012">
        <v>22.4</v>
      </c>
      <c r="C1919" s="1012">
        <v>21.335999999999999</v>
      </c>
      <c r="D1919" s="1013" t="s">
        <v>11</v>
      </c>
    </row>
    <row r="1920" spans="1:4" s="994" customFormat="1" ht="11.25" customHeight="1" x14ac:dyDescent="0.2">
      <c r="A1920" s="1200" t="s">
        <v>4513</v>
      </c>
      <c r="B1920" s="1008">
        <v>68.099999999999994</v>
      </c>
      <c r="C1920" s="1008">
        <v>68.099999999999994</v>
      </c>
      <c r="D1920" s="1009" t="s">
        <v>1670</v>
      </c>
    </row>
    <row r="1921" spans="1:4" s="994" customFormat="1" ht="11.25" customHeight="1" x14ac:dyDescent="0.2">
      <c r="A1921" s="1202"/>
      <c r="B1921" s="1012">
        <v>68.099999999999994</v>
      </c>
      <c r="C1921" s="1012">
        <v>68.099999999999994</v>
      </c>
      <c r="D1921" s="1013" t="s">
        <v>11</v>
      </c>
    </row>
    <row r="1922" spans="1:4" s="994" customFormat="1" ht="11.25" customHeight="1" x14ac:dyDescent="0.2">
      <c r="A1922" s="1201" t="s">
        <v>4514</v>
      </c>
      <c r="B1922" s="1010">
        <v>80</v>
      </c>
      <c r="C1922" s="1010">
        <v>80</v>
      </c>
      <c r="D1922" s="1011" t="s">
        <v>1670</v>
      </c>
    </row>
    <row r="1923" spans="1:4" s="994" customFormat="1" ht="11.25" customHeight="1" x14ac:dyDescent="0.2">
      <c r="A1923" s="1201"/>
      <c r="B1923" s="1010">
        <v>80</v>
      </c>
      <c r="C1923" s="1010">
        <v>80</v>
      </c>
      <c r="D1923" s="1011" t="s">
        <v>11</v>
      </c>
    </row>
    <row r="1924" spans="1:4" s="994" customFormat="1" ht="11.25" customHeight="1" x14ac:dyDescent="0.2">
      <c r="A1924" s="1200" t="s">
        <v>4515</v>
      </c>
      <c r="B1924" s="1008">
        <v>80</v>
      </c>
      <c r="C1924" s="1008">
        <v>80</v>
      </c>
      <c r="D1924" s="1009" t="s">
        <v>1670</v>
      </c>
    </row>
    <row r="1925" spans="1:4" s="994" customFormat="1" ht="11.25" customHeight="1" x14ac:dyDescent="0.2">
      <c r="A1925" s="1202"/>
      <c r="B1925" s="1012">
        <v>80</v>
      </c>
      <c r="C1925" s="1012">
        <v>80</v>
      </c>
      <c r="D1925" s="1013" t="s">
        <v>11</v>
      </c>
    </row>
    <row r="1926" spans="1:4" s="994" customFormat="1" ht="11.25" customHeight="1" x14ac:dyDescent="0.2">
      <c r="A1926" s="1201" t="s">
        <v>4516</v>
      </c>
      <c r="B1926" s="1010">
        <v>47.3</v>
      </c>
      <c r="C1926" s="1010">
        <v>47.3</v>
      </c>
      <c r="D1926" s="1011" t="s">
        <v>1670</v>
      </c>
    </row>
    <row r="1927" spans="1:4" s="994" customFormat="1" ht="11.25" customHeight="1" x14ac:dyDescent="0.2">
      <c r="A1927" s="1201"/>
      <c r="B1927" s="1010">
        <v>47.3</v>
      </c>
      <c r="C1927" s="1010">
        <v>47.3</v>
      </c>
      <c r="D1927" s="1011" t="s">
        <v>11</v>
      </c>
    </row>
    <row r="1928" spans="1:4" s="994" customFormat="1" ht="11.25" customHeight="1" x14ac:dyDescent="0.2">
      <c r="A1928" s="1200" t="s">
        <v>573</v>
      </c>
      <c r="B1928" s="1008">
        <v>80</v>
      </c>
      <c r="C1928" s="1008">
        <v>80</v>
      </c>
      <c r="D1928" s="1009" t="s">
        <v>1670</v>
      </c>
    </row>
    <row r="1929" spans="1:4" s="994" customFormat="1" ht="11.25" customHeight="1" x14ac:dyDescent="0.2">
      <c r="A1929" s="1201"/>
      <c r="B1929" s="1010">
        <v>200</v>
      </c>
      <c r="C1929" s="1010">
        <v>200</v>
      </c>
      <c r="D1929" s="1011" t="s">
        <v>4517</v>
      </c>
    </row>
    <row r="1930" spans="1:4" s="994" customFormat="1" ht="11.25" customHeight="1" x14ac:dyDescent="0.2">
      <c r="A1930" s="1202"/>
      <c r="B1930" s="1012">
        <v>280</v>
      </c>
      <c r="C1930" s="1012">
        <v>280</v>
      </c>
      <c r="D1930" s="1013" t="s">
        <v>11</v>
      </c>
    </row>
    <row r="1931" spans="1:4" s="994" customFormat="1" ht="11.25" customHeight="1" x14ac:dyDescent="0.2">
      <c r="A1931" s="1201" t="s">
        <v>4518</v>
      </c>
      <c r="B1931" s="1010">
        <v>70.7</v>
      </c>
      <c r="C1931" s="1010">
        <v>54.359000000000002</v>
      </c>
      <c r="D1931" s="1011" t="s">
        <v>1670</v>
      </c>
    </row>
    <row r="1932" spans="1:4" s="994" customFormat="1" ht="11.25" customHeight="1" x14ac:dyDescent="0.2">
      <c r="A1932" s="1201"/>
      <c r="B1932" s="1010">
        <v>70.7</v>
      </c>
      <c r="C1932" s="1010">
        <v>54.359000000000002</v>
      </c>
      <c r="D1932" s="1011" t="s">
        <v>11</v>
      </c>
    </row>
    <row r="1933" spans="1:4" s="994" customFormat="1" ht="11.25" customHeight="1" x14ac:dyDescent="0.2">
      <c r="A1933" s="1200" t="s">
        <v>4519</v>
      </c>
      <c r="B1933" s="1008">
        <v>79</v>
      </c>
      <c r="C1933" s="1008">
        <v>77.319999999999993</v>
      </c>
      <c r="D1933" s="1009" t="s">
        <v>1670</v>
      </c>
    </row>
    <row r="1934" spans="1:4" s="994" customFormat="1" ht="11.25" customHeight="1" x14ac:dyDescent="0.2">
      <c r="A1934" s="1202"/>
      <c r="B1934" s="1012">
        <v>79</v>
      </c>
      <c r="C1934" s="1012">
        <v>77.319999999999993</v>
      </c>
      <c r="D1934" s="1013" t="s">
        <v>11</v>
      </c>
    </row>
    <row r="1935" spans="1:4" s="994" customFormat="1" ht="11.25" customHeight="1" x14ac:dyDescent="0.2">
      <c r="A1935" s="1201" t="s">
        <v>4520</v>
      </c>
      <c r="B1935" s="1010">
        <v>46.2</v>
      </c>
      <c r="C1935" s="1010">
        <v>46.2</v>
      </c>
      <c r="D1935" s="1011" t="s">
        <v>1670</v>
      </c>
    </row>
    <row r="1936" spans="1:4" s="994" customFormat="1" ht="11.25" customHeight="1" x14ac:dyDescent="0.2">
      <c r="A1936" s="1201"/>
      <c r="B1936" s="1010">
        <v>46.2</v>
      </c>
      <c r="C1936" s="1010">
        <v>46.2</v>
      </c>
      <c r="D1936" s="1011" t="s">
        <v>11</v>
      </c>
    </row>
    <row r="1937" spans="1:4" s="994" customFormat="1" ht="11.25" customHeight="1" x14ac:dyDescent="0.2">
      <c r="A1937" s="1200" t="s">
        <v>4521</v>
      </c>
      <c r="B1937" s="1008">
        <v>114</v>
      </c>
      <c r="C1937" s="1008">
        <v>114</v>
      </c>
      <c r="D1937" s="1009" t="s">
        <v>1670</v>
      </c>
    </row>
    <row r="1938" spans="1:4" s="994" customFormat="1" ht="11.25" customHeight="1" x14ac:dyDescent="0.2">
      <c r="A1938" s="1202"/>
      <c r="B1938" s="1012">
        <v>114</v>
      </c>
      <c r="C1938" s="1012">
        <v>114</v>
      </c>
      <c r="D1938" s="1013" t="s">
        <v>11</v>
      </c>
    </row>
    <row r="1939" spans="1:4" s="994" customFormat="1" ht="11.25" customHeight="1" x14ac:dyDescent="0.2">
      <c r="A1939" s="1201" t="s">
        <v>4522</v>
      </c>
      <c r="B1939" s="1010">
        <v>60</v>
      </c>
      <c r="C1939" s="1010">
        <v>60</v>
      </c>
      <c r="D1939" s="1011" t="s">
        <v>1670</v>
      </c>
    </row>
    <row r="1940" spans="1:4" s="994" customFormat="1" ht="11.25" customHeight="1" x14ac:dyDescent="0.2">
      <c r="A1940" s="1201"/>
      <c r="B1940" s="1010">
        <v>60</v>
      </c>
      <c r="C1940" s="1010">
        <v>60</v>
      </c>
      <c r="D1940" s="1011" t="s">
        <v>11</v>
      </c>
    </row>
    <row r="1941" spans="1:4" s="994" customFormat="1" ht="11.25" customHeight="1" x14ac:dyDescent="0.2">
      <c r="A1941" s="1200" t="s">
        <v>4523</v>
      </c>
      <c r="B1941" s="1008">
        <v>59</v>
      </c>
      <c r="C1941" s="1008">
        <v>59</v>
      </c>
      <c r="D1941" s="1009" t="s">
        <v>1670</v>
      </c>
    </row>
    <row r="1942" spans="1:4" s="994" customFormat="1" ht="11.25" customHeight="1" x14ac:dyDescent="0.2">
      <c r="A1942" s="1202"/>
      <c r="B1942" s="1012">
        <v>59</v>
      </c>
      <c r="C1942" s="1012">
        <v>59</v>
      </c>
      <c r="D1942" s="1013" t="s">
        <v>11</v>
      </c>
    </row>
    <row r="1943" spans="1:4" s="994" customFormat="1" ht="11.25" customHeight="1" x14ac:dyDescent="0.2">
      <c r="A1943" s="1201" t="s">
        <v>4524</v>
      </c>
      <c r="B1943" s="1010">
        <v>57</v>
      </c>
      <c r="C1943" s="1010">
        <v>57</v>
      </c>
      <c r="D1943" s="1011" t="s">
        <v>1670</v>
      </c>
    </row>
    <row r="1944" spans="1:4" s="994" customFormat="1" ht="11.25" customHeight="1" x14ac:dyDescent="0.2">
      <c r="A1944" s="1201"/>
      <c r="B1944" s="1010">
        <v>57</v>
      </c>
      <c r="C1944" s="1010">
        <v>57</v>
      </c>
      <c r="D1944" s="1011" t="s">
        <v>11</v>
      </c>
    </row>
    <row r="1945" spans="1:4" s="994" customFormat="1" ht="11.25" customHeight="1" x14ac:dyDescent="0.2">
      <c r="A1945" s="1200" t="s">
        <v>4525</v>
      </c>
      <c r="B1945" s="1008">
        <v>80</v>
      </c>
      <c r="C1945" s="1008">
        <v>80</v>
      </c>
      <c r="D1945" s="1009" t="s">
        <v>1670</v>
      </c>
    </row>
    <row r="1946" spans="1:4" s="994" customFormat="1" ht="11.25" customHeight="1" x14ac:dyDescent="0.2">
      <c r="A1946" s="1202"/>
      <c r="B1946" s="1012">
        <v>80</v>
      </c>
      <c r="C1946" s="1012">
        <v>80</v>
      </c>
      <c r="D1946" s="1013" t="s">
        <v>11</v>
      </c>
    </row>
    <row r="1947" spans="1:4" s="994" customFormat="1" ht="11.25" customHeight="1" x14ac:dyDescent="0.2">
      <c r="A1947" s="1201" t="s">
        <v>4526</v>
      </c>
      <c r="B1947" s="1010">
        <v>39.9</v>
      </c>
      <c r="C1947" s="1010">
        <v>39.9</v>
      </c>
      <c r="D1947" s="1011" t="s">
        <v>1670</v>
      </c>
    </row>
    <row r="1948" spans="1:4" s="994" customFormat="1" ht="11.25" customHeight="1" x14ac:dyDescent="0.2">
      <c r="A1948" s="1201"/>
      <c r="B1948" s="1010">
        <v>39.9</v>
      </c>
      <c r="C1948" s="1010">
        <v>39.9</v>
      </c>
      <c r="D1948" s="1011" t="s">
        <v>11</v>
      </c>
    </row>
    <row r="1949" spans="1:4" s="994" customFormat="1" ht="11.25" customHeight="1" x14ac:dyDescent="0.2">
      <c r="A1949" s="1200" t="s">
        <v>4527</v>
      </c>
      <c r="B1949" s="1008">
        <v>80</v>
      </c>
      <c r="C1949" s="1008">
        <v>80</v>
      </c>
      <c r="D1949" s="1009" t="s">
        <v>1670</v>
      </c>
    </row>
    <row r="1950" spans="1:4" s="994" customFormat="1" ht="11.25" customHeight="1" x14ac:dyDescent="0.2">
      <c r="A1950" s="1202"/>
      <c r="B1950" s="1012">
        <v>80</v>
      </c>
      <c r="C1950" s="1012">
        <v>80</v>
      </c>
      <c r="D1950" s="1013" t="s">
        <v>11</v>
      </c>
    </row>
    <row r="1951" spans="1:4" s="994" customFormat="1" ht="11.25" customHeight="1" x14ac:dyDescent="0.2">
      <c r="A1951" s="1201" t="s">
        <v>4528</v>
      </c>
      <c r="B1951" s="1010">
        <v>76.5</v>
      </c>
      <c r="C1951" s="1010">
        <v>70.335999999999999</v>
      </c>
      <c r="D1951" s="1011" t="s">
        <v>1670</v>
      </c>
    </row>
    <row r="1952" spans="1:4" s="994" customFormat="1" ht="11.25" customHeight="1" x14ac:dyDescent="0.2">
      <c r="A1952" s="1201"/>
      <c r="B1952" s="1010">
        <v>76.5</v>
      </c>
      <c r="C1952" s="1010">
        <v>70.335999999999999</v>
      </c>
      <c r="D1952" s="1011" t="s">
        <v>11</v>
      </c>
    </row>
    <row r="1953" spans="1:4" s="994" customFormat="1" ht="11.25" customHeight="1" x14ac:dyDescent="0.2">
      <c r="A1953" s="1200" t="s">
        <v>4529</v>
      </c>
      <c r="B1953" s="1008">
        <v>55.9</v>
      </c>
      <c r="C1953" s="1008">
        <v>55.9</v>
      </c>
      <c r="D1953" s="1009" t="s">
        <v>1670</v>
      </c>
    </row>
    <row r="1954" spans="1:4" s="994" customFormat="1" ht="11.25" customHeight="1" x14ac:dyDescent="0.2">
      <c r="A1954" s="1202"/>
      <c r="B1954" s="1012">
        <v>55.9</v>
      </c>
      <c r="C1954" s="1012">
        <v>55.9</v>
      </c>
      <c r="D1954" s="1013" t="s">
        <v>11</v>
      </c>
    </row>
    <row r="1955" spans="1:4" s="994" customFormat="1" ht="11.25" customHeight="1" x14ac:dyDescent="0.2">
      <c r="A1955" s="1201" t="s">
        <v>4530</v>
      </c>
      <c r="B1955" s="1010">
        <v>80</v>
      </c>
      <c r="C1955" s="1010">
        <v>80</v>
      </c>
      <c r="D1955" s="1011" t="s">
        <v>1670</v>
      </c>
    </row>
    <row r="1956" spans="1:4" s="994" customFormat="1" ht="11.25" customHeight="1" x14ac:dyDescent="0.2">
      <c r="A1956" s="1201"/>
      <c r="B1956" s="1010">
        <v>80</v>
      </c>
      <c r="C1956" s="1010">
        <v>80</v>
      </c>
      <c r="D1956" s="1011" t="s">
        <v>11</v>
      </c>
    </row>
    <row r="1957" spans="1:4" s="994" customFormat="1" ht="11.25" customHeight="1" x14ac:dyDescent="0.2">
      <c r="A1957" s="1200" t="s">
        <v>4531</v>
      </c>
      <c r="B1957" s="1008">
        <v>72</v>
      </c>
      <c r="C1957" s="1008">
        <v>72</v>
      </c>
      <c r="D1957" s="1009" t="s">
        <v>1670</v>
      </c>
    </row>
    <row r="1958" spans="1:4" s="994" customFormat="1" ht="11.25" customHeight="1" x14ac:dyDescent="0.2">
      <c r="A1958" s="1202"/>
      <c r="B1958" s="1012">
        <v>72</v>
      </c>
      <c r="C1958" s="1012">
        <v>72</v>
      </c>
      <c r="D1958" s="1013" t="s">
        <v>11</v>
      </c>
    </row>
    <row r="1959" spans="1:4" s="994" customFormat="1" ht="11.25" customHeight="1" x14ac:dyDescent="0.2">
      <c r="A1959" s="1201" t="s">
        <v>4532</v>
      </c>
      <c r="B1959" s="1010">
        <v>45.5</v>
      </c>
      <c r="C1959" s="1010">
        <v>40.280999999999999</v>
      </c>
      <c r="D1959" s="1011" t="s">
        <v>1670</v>
      </c>
    </row>
    <row r="1960" spans="1:4" s="994" customFormat="1" ht="11.25" customHeight="1" x14ac:dyDescent="0.2">
      <c r="A1960" s="1201"/>
      <c r="B1960" s="1010">
        <v>45.5</v>
      </c>
      <c r="C1960" s="1010">
        <v>40.280999999999999</v>
      </c>
      <c r="D1960" s="1011" t="s">
        <v>11</v>
      </c>
    </row>
    <row r="1961" spans="1:4" s="994" customFormat="1" ht="11.25" customHeight="1" x14ac:dyDescent="0.2">
      <c r="A1961" s="1200" t="s">
        <v>4533</v>
      </c>
      <c r="B1961" s="1008">
        <v>55.6</v>
      </c>
      <c r="C1961" s="1008">
        <v>54.316400000000002</v>
      </c>
      <c r="D1961" s="1009" t="s">
        <v>1670</v>
      </c>
    </row>
    <row r="1962" spans="1:4" s="994" customFormat="1" ht="11.25" customHeight="1" x14ac:dyDescent="0.2">
      <c r="A1962" s="1202"/>
      <c r="B1962" s="1012">
        <v>55.6</v>
      </c>
      <c r="C1962" s="1012">
        <v>54.316400000000002</v>
      </c>
      <c r="D1962" s="1013" t="s">
        <v>11</v>
      </c>
    </row>
    <row r="1963" spans="1:4" s="994" customFormat="1" ht="11.25" customHeight="1" x14ac:dyDescent="0.2">
      <c r="A1963" s="1201" t="s">
        <v>4534</v>
      </c>
      <c r="B1963" s="1010">
        <v>71</v>
      </c>
      <c r="C1963" s="1010">
        <v>71</v>
      </c>
      <c r="D1963" s="1011" t="s">
        <v>1670</v>
      </c>
    </row>
    <row r="1964" spans="1:4" s="994" customFormat="1" ht="11.25" customHeight="1" x14ac:dyDescent="0.2">
      <c r="A1964" s="1201"/>
      <c r="B1964" s="1010">
        <v>71</v>
      </c>
      <c r="C1964" s="1010">
        <v>71</v>
      </c>
      <c r="D1964" s="1011" t="s">
        <v>11</v>
      </c>
    </row>
    <row r="1965" spans="1:4" s="994" customFormat="1" ht="11.25" customHeight="1" x14ac:dyDescent="0.2">
      <c r="A1965" s="1200" t="s">
        <v>4535</v>
      </c>
      <c r="B1965" s="1008">
        <v>56.2</v>
      </c>
      <c r="C1965" s="1008">
        <v>56.2</v>
      </c>
      <c r="D1965" s="1009" t="s">
        <v>1670</v>
      </c>
    </row>
    <row r="1966" spans="1:4" s="994" customFormat="1" ht="11.25" customHeight="1" x14ac:dyDescent="0.2">
      <c r="A1966" s="1202"/>
      <c r="B1966" s="1012">
        <v>56.2</v>
      </c>
      <c r="C1966" s="1012">
        <v>56.2</v>
      </c>
      <c r="D1966" s="1013" t="s">
        <v>11</v>
      </c>
    </row>
    <row r="1967" spans="1:4" s="994" customFormat="1" ht="11.25" customHeight="1" x14ac:dyDescent="0.2">
      <c r="A1967" s="1201" t="s">
        <v>4536</v>
      </c>
      <c r="B1967" s="1010">
        <v>70</v>
      </c>
      <c r="C1967" s="1010">
        <v>70</v>
      </c>
      <c r="D1967" s="1011" t="s">
        <v>1670</v>
      </c>
    </row>
    <row r="1968" spans="1:4" s="994" customFormat="1" ht="11.25" customHeight="1" x14ac:dyDescent="0.2">
      <c r="A1968" s="1201"/>
      <c r="B1968" s="1010">
        <v>70</v>
      </c>
      <c r="C1968" s="1010">
        <v>70</v>
      </c>
      <c r="D1968" s="1011" t="s">
        <v>11</v>
      </c>
    </row>
    <row r="1969" spans="1:4" s="994" customFormat="1" ht="11.25" customHeight="1" x14ac:dyDescent="0.2">
      <c r="A1969" s="1200" t="s">
        <v>4537</v>
      </c>
      <c r="B1969" s="1008">
        <v>80</v>
      </c>
      <c r="C1969" s="1008">
        <v>80</v>
      </c>
      <c r="D1969" s="1009" t="s">
        <v>1670</v>
      </c>
    </row>
    <row r="1970" spans="1:4" s="994" customFormat="1" ht="11.25" customHeight="1" x14ac:dyDescent="0.2">
      <c r="A1970" s="1202"/>
      <c r="B1970" s="1012">
        <v>80</v>
      </c>
      <c r="C1970" s="1012">
        <v>80</v>
      </c>
      <c r="D1970" s="1013" t="s">
        <v>11</v>
      </c>
    </row>
    <row r="1971" spans="1:4" s="994" customFormat="1" ht="11.25" customHeight="1" x14ac:dyDescent="0.2">
      <c r="A1971" s="1201" t="s">
        <v>4538</v>
      </c>
      <c r="B1971" s="1010">
        <v>33.799999999999997</v>
      </c>
      <c r="C1971" s="1010">
        <v>33.799999999999997</v>
      </c>
      <c r="D1971" s="1011" t="s">
        <v>1670</v>
      </c>
    </row>
    <row r="1972" spans="1:4" s="994" customFormat="1" ht="11.25" customHeight="1" x14ac:dyDescent="0.2">
      <c r="A1972" s="1201"/>
      <c r="B1972" s="1010">
        <v>33.799999999999997</v>
      </c>
      <c r="C1972" s="1010">
        <v>33.799999999999997</v>
      </c>
      <c r="D1972" s="1011" t="s">
        <v>11</v>
      </c>
    </row>
    <row r="1973" spans="1:4" s="994" customFormat="1" ht="11.25" customHeight="1" x14ac:dyDescent="0.2">
      <c r="A1973" s="1200" t="s">
        <v>4539</v>
      </c>
      <c r="B1973" s="1008">
        <v>80</v>
      </c>
      <c r="C1973" s="1008">
        <v>80</v>
      </c>
      <c r="D1973" s="1009" t="s">
        <v>1670</v>
      </c>
    </row>
    <row r="1974" spans="1:4" s="994" customFormat="1" ht="11.25" customHeight="1" x14ac:dyDescent="0.2">
      <c r="A1974" s="1202"/>
      <c r="B1974" s="1012">
        <v>80</v>
      </c>
      <c r="C1974" s="1012">
        <v>80</v>
      </c>
      <c r="D1974" s="1013" t="s">
        <v>11</v>
      </c>
    </row>
    <row r="1975" spans="1:4" s="994" customFormat="1" ht="11.25" customHeight="1" x14ac:dyDescent="0.2">
      <c r="A1975" s="1201" t="s">
        <v>4540</v>
      </c>
      <c r="B1975" s="1010">
        <v>37.1</v>
      </c>
      <c r="C1975" s="1010">
        <v>37.1</v>
      </c>
      <c r="D1975" s="1011" t="s">
        <v>1670</v>
      </c>
    </row>
    <row r="1976" spans="1:4" s="994" customFormat="1" ht="11.25" customHeight="1" x14ac:dyDescent="0.2">
      <c r="A1976" s="1201"/>
      <c r="B1976" s="1010">
        <v>37.1</v>
      </c>
      <c r="C1976" s="1010">
        <v>37.1</v>
      </c>
      <c r="D1976" s="1011" t="s">
        <v>11</v>
      </c>
    </row>
    <row r="1977" spans="1:4" s="994" customFormat="1" ht="11.25" customHeight="1" x14ac:dyDescent="0.2">
      <c r="A1977" s="1200" t="s">
        <v>4541</v>
      </c>
      <c r="B1977" s="1008">
        <v>80</v>
      </c>
      <c r="C1977" s="1008">
        <v>80</v>
      </c>
      <c r="D1977" s="1009" t="s">
        <v>1670</v>
      </c>
    </row>
    <row r="1978" spans="1:4" s="994" customFormat="1" ht="11.25" customHeight="1" x14ac:dyDescent="0.2">
      <c r="A1978" s="1202"/>
      <c r="B1978" s="1012">
        <v>80</v>
      </c>
      <c r="C1978" s="1012">
        <v>80</v>
      </c>
      <c r="D1978" s="1013" t="s">
        <v>11</v>
      </c>
    </row>
    <row r="1979" spans="1:4" s="994" customFormat="1" ht="11.25" customHeight="1" x14ac:dyDescent="0.2">
      <c r="A1979" s="1201" t="s">
        <v>4542</v>
      </c>
      <c r="B1979" s="1010">
        <v>238.3</v>
      </c>
      <c r="C1979" s="1010">
        <v>234.91420000000002</v>
      </c>
      <c r="D1979" s="1011" t="s">
        <v>1670</v>
      </c>
    </row>
    <row r="1980" spans="1:4" s="994" customFormat="1" ht="11.25" customHeight="1" x14ac:dyDescent="0.2">
      <c r="A1980" s="1201"/>
      <c r="B1980" s="1010">
        <v>238.3</v>
      </c>
      <c r="C1980" s="1010">
        <v>234.91420000000002</v>
      </c>
      <c r="D1980" s="1011" t="s">
        <v>11</v>
      </c>
    </row>
    <row r="1981" spans="1:4" s="994" customFormat="1" ht="11.25" customHeight="1" x14ac:dyDescent="0.2">
      <c r="A1981" s="1200" t="s">
        <v>980</v>
      </c>
      <c r="B1981" s="1008">
        <v>80</v>
      </c>
      <c r="C1981" s="1008">
        <v>80</v>
      </c>
      <c r="D1981" s="1009" t="s">
        <v>1670</v>
      </c>
    </row>
    <row r="1982" spans="1:4" s="994" customFormat="1" ht="11.25" customHeight="1" x14ac:dyDescent="0.2">
      <c r="A1982" s="1201"/>
      <c r="B1982" s="1010">
        <v>61.32</v>
      </c>
      <c r="C1982" s="1010">
        <v>59.666000000000004</v>
      </c>
      <c r="D1982" s="1011" t="s">
        <v>4543</v>
      </c>
    </row>
    <row r="1983" spans="1:4" s="994" customFormat="1" ht="11.25" customHeight="1" x14ac:dyDescent="0.2">
      <c r="A1983" s="1202"/>
      <c r="B1983" s="1012">
        <v>141.32</v>
      </c>
      <c r="C1983" s="1012">
        <v>139.666</v>
      </c>
      <c r="D1983" s="1013" t="s">
        <v>11</v>
      </c>
    </row>
    <row r="1984" spans="1:4" s="994" customFormat="1" ht="11.25" customHeight="1" x14ac:dyDescent="0.2">
      <c r="A1984" s="1201" t="s">
        <v>4544</v>
      </c>
      <c r="B1984" s="1010">
        <v>80</v>
      </c>
      <c r="C1984" s="1010">
        <v>80</v>
      </c>
      <c r="D1984" s="1011" t="s">
        <v>1670</v>
      </c>
    </row>
    <row r="1985" spans="1:4" s="994" customFormat="1" ht="11.25" customHeight="1" x14ac:dyDescent="0.2">
      <c r="A1985" s="1201"/>
      <c r="B1985" s="1010">
        <v>80</v>
      </c>
      <c r="C1985" s="1010">
        <v>80</v>
      </c>
      <c r="D1985" s="1011" t="s">
        <v>11</v>
      </c>
    </row>
    <row r="1986" spans="1:4" s="994" customFormat="1" ht="11.25" customHeight="1" x14ac:dyDescent="0.2">
      <c r="A1986" s="1200" t="s">
        <v>4545</v>
      </c>
      <c r="B1986" s="1008">
        <v>27.5</v>
      </c>
      <c r="C1986" s="1008">
        <v>27.5</v>
      </c>
      <c r="D1986" s="1009" t="s">
        <v>1670</v>
      </c>
    </row>
    <row r="1987" spans="1:4" s="994" customFormat="1" ht="11.25" customHeight="1" x14ac:dyDescent="0.2">
      <c r="A1987" s="1202"/>
      <c r="B1987" s="1012">
        <v>27.5</v>
      </c>
      <c r="C1987" s="1012">
        <v>27.5</v>
      </c>
      <c r="D1987" s="1013" t="s">
        <v>11</v>
      </c>
    </row>
    <row r="1988" spans="1:4" s="994" customFormat="1" ht="11.25" customHeight="1" x14ac:dyDescent="0.2">
      <c r="A1988" s="1201" t="s">
        <v>4546</v>
      </c>
      <c r="B1988" s="1010">
        <v>48.3</v>
      </c>
      <c r="C1988" s="1010">
        <v>46.289000000000001</v>
      </c>
      <c r="D1988" s="1011" t="s">
        <v>1670</v>
      </c>
    </row>
    <row r="1989" spans="1:4" s="994" customFormat="1" ht="11.25" customHeight="1" x14ac:dyDescent="0.2">
      <c r="A1989" s="1201"/>
      <c r="B1989" s="1010">
        <v>48.3</v>
      </c>
      <c r="C1989" s="1010">
        <v>46.289000000000001</v>
      </c>
      <c r="D1989" s="1011" t="s">
        <v>11</v>
      </c>
    </row>
    <row r="1990" spans="1:4" s="994" customFormat="1" ht="11.25" customHeight="1" x14ac:dyDescent="0.2">
      <c r="A1990" s="1200" t="s">
        <v>4547</v>
      </c>
      <c r="B1990" s="1008">
        <v>79.599999999999994</v>
      </c>
      <c r="C1990" s="1008">
        <v>79.599999999999994</v>
      </c>
      <c r="D1990" s="1009" t="s">
        <v>1670</v>
      </c>
    </row>
    <row r="1991" spans="1:4" s="994" customFormat="1" ht="11.25" customHeight="1" x14ac:dyDescent="0.2">
      <c r="A1991" s="1202"/>
      <c r="B1991" s="1012">
        <v>79.599999999999994</v>
      </c>
      <c r="C1991" s="1012">
        <v>79.599999999999994</v>
      </c>
      <c r="D1991" s="1013" t="s">
        <v>11</v>
      </c>
    </row>
    <row r="1992" spans="1:4" s="994" customFormat="1" ht="11.25" customHeight="1" x14ac:dyDescent="0.2">
      <c r="A1992" s="1201" t="s">
        <v>4548</v>
      </c>
      <c r="B1992" s="1010">
        <v>80</v>
      </c>
      <c r="C1992" s="1010">
        <v>80</v>
      </c>
      <c r="D1992" s="1011" t="s">
        <v>1670</v>
      </c>
    </row>
    <row r="1993" spans="1:4" s="994" customFormat="1" ht="11.25" customHeight="1" x14ac:dyDescent="0.2">
      <c r="A1993" s="1201"/>
      <c r="B1993" s="1010">
        <v>80</v>
      </c>
      <c r="C1993" s="1010">
        <v>80</v>
      </c>
      <c r="D1993" s="1011" t="s">
        <v>11</v>
      </c>
    </row>
    <row r="1994" spans="1:4" s="994" customFormat="1" ht="11.25" customHeight="1" x14ac:dyDescent="0.2">
      <c r="A1994" s="1200" t="s">
        <v>627</v>
      </c>
      <c r="B1994" s="1008">
        <v>105</v>
      </c>
      <c r="C1994" s="1008">
        <v>104.42100000000001</v>
      </c>
      <c r="D1994" s="1009" t="s">
        <v>1670</v>
      </c>
    </row>
    <row r="1995" spans="1:4" s="994" customFormat="1" ht="11.25" customHeight="1" x14ac:dyDescent="0.2">
      <c r="A1995" s="1201"/>
      <c r="B1995" s="1010">
        <v>40</v>
      </c>
      <c r="C1995" s="1010">
        <v>40</v>
      </c>
      <c r="D1995" s="1011" t="s">
        <v>592</v>
      </c>
    </row>
    <row r="1996" spans="1:4" s="994" customFormat="1" ht="11.25" customHeight="1" x14ac:dyDescent="0.2">
      <c r="A1996" s="1202"/>
      <c r="B1996" s="1012">
        <v>145</v>
      </c>
      <c r="C1996" s="1012">
        <v>144.42099999999999</v>
      </c>
      <c r="D1996" s="1013" t="s">
        <v>11</v>
      </c>
    </row>
    <row r="1997" spans="1:4" s="994" customFormat="1" ht="11.25" customHeight="1" x14ac:dyDescent="0.2">
      <c r="A1997" s="1201" t="s">
        <v>4549</v>
      </c>
      <c r="B1997" s="1010">
        <v>79.3</v>
      </c>
      <c r="C1997" s="1010">
        <v>79.3</v>
      </c>
      <c r="D1997" s="1011" t="s">
        <v>1670</v>
      </c>
    </row>
    <row r="1998" spans="1:4" s="994" customFormat="1" ht="11.25" customHeight="1" x14ac:dyDescent="0.2">
      <c r="A1998" s="1201"/>
      <c r="B1998" s="1010">
        <v>79.3</v>
      </c>
      <c r="C1998" s="1010">
        <v>79.3</v>
      </c>
      <c r="D1998" s="1011" t="s">
        <v>11</v>
      </c>
    </row>
    <row r="1999" spans="1:4" s="994" customFormat="1" ht="11.25" customHeight="1" x14ac:dyDescent="0.2">
      <c r="A1999" s="1200" t="s">
        <v>4550</v>
      </c>
      <c r="B1999" s="1008">
        <v>37.799999999999997</v>
      </c>
      <c r="C1999" s="1008">
        <v>37.799999999999997</v>
      </c>
      <c r="D1999" s="1009" t="s">
        <v>1670</v>
      </c>
    </row>
    <row r="2000" spans="1:4" s="994" customFormat="1" ht="11.25" customHeight="1" x14ac:dyDescent="0.2">
      <c r="A2000" s="1202"/>
      <c r="B2000" s="1012">
        <v>37.799999999999997</v>
      </c>
      <c r="C2000" s="1012">
        <v>37.799999999999997</v>
      </c>
      <c r="D2000" s="1013" t="s">
        <v>11</v>
      </c>
    </row>
    <row r="2001" spans="1:4" s="994" customFormat="1" ht="11.25" customHeight="1" x14ac:dyDescent="0.2">
      <c r="A2001" s="1201" t="s">
        <v>4551</v>
      </c>
      <c r="B2001" s="1010">
        <v>83.1</v>
      </c>
      <c r="C2001" s="1010">
        <v>77.769199999999998</v>
      </c>
      <c r="D2001" s="1011" t="s">
        <v>1670</v>
      </c>
    </row>
    <row r="2002" spans="1:4" s="994" customFormat="1" ht="11.25" customHeight="1" x14ac:dyDescent="0.2">
      <c r="A2002" s="1201"/>
      <c r="B2002" s="1010">
        <v>83.1</v>
      </c>
      <c r="C2002" s="1010">
        <v>77.769199999999998</v>
      </c>
      <c r="D2002" s="1011" t="s">
        <v>11</v>
      </c>
    </row>
    <row r="2003" spans="1:4" s="994" customFormat="1" ht="11.25" customHeight="1" x14ac:dyDescent="0.2">
      <c r="A2003" s="1200" t="s">
        <v>4552</v>
      </c>
      <c r="B2003" s="1008">
        <v>59.4</v>
      </c>
      <c r="C2003" s="1008">
        <v>59.330999999999996</v>
      </c>
      <c r="D2003" s="1009" t="s">
        <v>1670</v>
      </c>
    </row>
    <row r="2004" spans="1:4" s="994" customFormat="1" ht="11.25" customHeight="1" x14ac:dyDescent="0.2">
      <c r="A2004" s="1202"/>
      <c r="B2004" s="1012">
        <v>59.4</v>
      </c>
      <c r="C2004" s="1012">
        <v>59.330999999999996</v>
      </c>
      <c r="D2004" s="1013" t="s">
        <v>11</v>
      </c>
    </row>
    <row r="2005" spans="1:4" s="994" customFormat="1" ht="11.25" customHeight="1" x14ac:dyDescent="0.2">
      <c r="A2005" s="1201" t="s">
        <v>4553</v>
      </c>
      <c r="B2005" s="1010">
        <v>80</v>
      </c>
      <c r="C2005" s="1010">
        <v>80</v>
      </c>
      <c r="D2005" s="1011" t="s">
        <v>1670</v>
      </c>
    </row>
    <row r="2006" spans="1:4" s="994" customFormat="1" ht="11.25" customHeight="1" x14ac:dyDescent="0.2">
      <c r="A2006" s="1201"/>
      <c r="B2006" s="1010">
        <v>80</v>
      </c>
      <c r="C2006" s="1010">
        <v>80</v>
      </c>
      <c r="D2006" s="1011" t="s">
        <v>11</v>
      </c>
    </row>
    <row r="2007" spans="1:4" s="994" customFormat="1" ht="11.25" customHeight="1" x14ac:dyDescent="0.2">
      <c r="A2007" s="1200" t="s">
        <v>574</v>
      </c>
      <c r="B2007" s="1008">
        <v>50</v>
      </c>
      <c r="C2007" s="1008">
        <v>50</v>
      </c>
      <c r="D2007" s="1009" t="s">
        <v>4554</v>
      </c>
    </row>
    <row r="2008" spans="1:4" s="994" customFormat="1" ht="11.25" customHeight="1" x14ac:dyDescent="0.2">
      <c r="A2008" s="1202"/>
      <c r="B2008" s="1012">
        <v>50</v>
      </c>
      <c r="C2008" s="1012">
        <v>50</v>
      </c>
      <c r="D2008" s="1013" t="s">
        <v>11</v>
      </c>
    </row>
    <row r="2009" spans="1:4" s="994" customFormat="1" ht="11.25" customHeight="1" x14ac:dyDescent="0.2">
      <c r="A2009" s="1201" t="s">
        <v>4555</v>
      </c>
      <c r="B2009" s="1010">
        <v>80</v>
      </c>
      <c r="C2009" s="1010">
        <v>80</v>
      </c>
      <c r="D2009" s="1011" t="s">
        <v>1670</v>
      </c>
    </row>
    <row r="2010" spans="1:4" s="994" customFormat="1" ht="11.25" customHeight="1" x14ac:dyDescent="0.2">
      <c r="A2010" s="1201"/>
      <c r="B2010" s="1010">
        <v>80</v>
      </c>
      <c r="C2010" s="1010">
        <v>80</v>
      </c>
      <c r="D2010" s="1011" t="s">
        <v>11</v>
      </c>
    </row>
    <row r="2011" spans="1:4" s="994" customFormat="1" ht="11.25" customHeight="1" x14ac:dyDescent="0.2">
      <c r="A2011" s="1200" t="s">
        <v>4556</v>
      </c>
      <c r="B2011" s="1008">
        <v>70.599999999999994</v>
      </c>
      <c r="C2011" s="1008">
        <v>70.599999999999994</v>
      </c>
      <c r="D2011" s="1009" t="s">
        <v>1670</v>
      </c>
    </row>
    <row r="2012" spans="1:4" s="994" customFormat="1" ht="11.25" customHeight="1" x14ac:dyDescent="0.2">
      <c r="A2012" s="1202"/>
      <c r="B2012" s="1012">
        <v>70.599999999999994</v>
      </c>
      <c r="C2012" s="1012">
        <v>70.599999999999994</v>
      </c>
      <c r="D2012" s="1013" t="s">
        <v>11</v>
      </c>
    </row>
    <row r="2013" spans="1:4" s="994" customFormat="1" ht="11.25" customHeight="1" x14ac:dyDescent="0.2">
      <c r="A2013" s="1201" t="s">
        <v>4557</v>
      </c>
      <c r="B2013" s="1010">
        <v>47.6</v>
      </c>
      <c r="C2013" s="1010">
        <v>47.6</v>
      </c>
      <c r="D2013" s="1011" t="s">
        <v>1670</v>
      </c>
    </row>
    <row r="2014" spans="1:4" s="994" customFormat="1" ht="11.25" customHeight="1" x14ac:dyDescent="0.2">
      <c r="A2014" s="1201"/>
      <c r="B2014" s="1010">
        <v>47.6</v>
      </c>
      <c r="C2014" s="1010">
        <v>47.6</v>
      </c>
      <c r="D2014" s="1011" t="s">
        <v>11</v>
      </c>
    </row>
    <row r="2015" spans="1:4" s="994" customFormat="1" ht="11.25" customHeight="1" x14ac:dyDescent="0.2">
      <c r="A2015" s="1200" t="s">
        <v>4558</v>
      </c>
      <c r="B2015" s="1008">
        <v>72</v>
      </c>
      <c r="C2015" s="1008">
        <v>72</v>
      </c>
      <c r="D2015" s="1009" t="s">
        <v>1670</v>
      </c>
    </row>
    <row r="2016" spans="1:4" s="994" customFormat="1" ht="11.25" customHeight="1" x14ac:dyDescent="0.2">
      <c r="A2016" s="1202"/>
      <c r="B2016" s="1012">
        <v>72</v>
      </c>
      <c r="C2016" s="1012">
        <v>72</v>
      </c>
      <c r="D2016" s="1013" t="s">
        <v>11</v>
      </c>
    </row>
    <row r="2017" spans="1:4" s="994" customFormat="1" ht="11.25" customHeight="1" x14ac:dyDescent="0.2">
      <c r="A2017" s="1201" t="s">
        <v>4559</v>
      </c>
      <c r="B2017" s="1010">
        <v>80</v>
      </c>
      <c r="C2017" s="1010">
        <v>80</v>
      </c>
      <c r="D2017" s="1011" t="s">
        <v>1670</v>
      </c>
    </row>
    <row r="2018" spans="1:4" s="994" customFormat="1" ht="11.25" customHeight="1" x14ac:dyDescent="0.2">
      <c r="A2018" s="1201"/>
      <c r="B2018" s="1010">
        <v>80</v>
      </c>
      <c r="C2018" s="1010">
        <v>80</v>
      </c>
      <c r="D2018" s="1011" t="s">
        <v>11</v>
      </c>
    </row>
    <row r="2019" spans="1:4" s="994" customFormat="1" ht="11.25" customHeight="1" x14ac:dyDescent="0.2">
      <c r="A2019" s="1200" t="s">
        <v>785</v>
      </c>
      <c r="B2019" s="1008">
        <v>41.4</v>
      </c>
      <c r="C2019" s="1008">
        <v>41.4</v>
      </c>
      <c r="D2019" s="1009" t="s">
        <v>1670</v>
      </c>
    </row>
    <row r="2020" spans="1:4" s="994" customFormat="1" ht="11.25" customHeight="1" x14ac:dyDescent="0.2">
      <c r="A2020" s="1201"/>
      <c r="B2020" s="1010">
        <v>150</v>
      </c>
      <c r="C2020" s="1010">
        <v>150</v>
      </c>
      <c r="D2020" s="1011" t="s">
        <v>755</v>
      </c>
    </row>
    <row r="2021" spans="1:4" s="994" customFormat="1" ht="11.25" customHeight="1" x14ac:dyDescent="0.2">
      <c r="A2021" s="1202"/>
      <c r="B2021" s="1012">
        <v>191.4</v>
      </c>
      <c r="C2021" s="1012">
        <v>191.4</v>
      </c>
      <c r="D2021" s="1013" t="s">
        <v>11</v>
      </c>
    </row>
    <row r="2022" spans="1:4" s="994" customFormat="1" ht="11.25" customHeight="1" x14ac:dyDescent="0.2">
      <c r="A2022" s="1201" t="s">
        <v>4560</v>
      </c>
      <c r="B2022" s="1010">
        <v>80</v>
      </c>
      <c r="C2022" s="1010">
        <v>80</v>
      </c>
      <c r="D2022" s="1011" t="s">
        <v>1670</v>
      </c>
    </row>
    <row r="2023" spans="1:4" s="994" customFormat="1" ht="11.25" customHeight="1" x14ac:dyDescent="0.2">
      <c r="A2023" s="1201"/>
      <c r="B2023" s="1010">
        <v>80</v>
      </c>
      <c r="C2023" s="1010">
        <v>80</v>
      </c>
      <c r="D2023" s="1011" t="s">
        <v>11</v>
      </c>
    </row>
    <row r="2024" spans="1:4" s="994" customFormat="1" ht="11.25" customHeight="1" x14ac:dyDescent="0.2">
      <c r="A2024" s="1200" t="s">
        <v>4561</v>
      </c>
      <c r="B2024" s="1008">
        <v>103.2</v>
      </c>
      <c r="C2024" s="1008">
        <v>103.2</v>
      </c>
      <c r="D2024" s="1009" t="s">
        <v>1670</v>
      </c>
    </row>
    <row r="2025" spans="1:4" s="994" customFormat="1" ht="11.25" customHeight="1" x14ac:dyDescent="0.2">
      <c r="A2025" s="1202"/>
      <c r="B2025" s="1012">
        <v>103.2</v>
      </c>
      <c r="C2025" s="1012">
        <v>103.2</v>
      </c>
      <c r="D2025" s="1013" t="s">
        <v>11</v>
      </c>
    </row>
    <row r="2026" spans="1:4" s="994" customFormat="1" ht="11.25" customHeight="1" x14ac:dyDescent="0.2">
      <c r="A2026" s="1201" t="s">
        <v>4562</v>
      </c>
      <c r="B2026" s="1010">
        <v>80</v>
      </c>
      <c r="C2026" s="1010">
        <v>80</v>
      </c>
      <c r="D2026" s="1011" t="s">
        <v>1670</v>
      </c>
    </row>
    <row r="2027" spans="1:4" s="994" customFormat="1" ht="11.25" customHeight="1" x14ac:dyDescent="0.2">
      <c r="A2027" s="1201"/>
      <c r="B2027" s="1010">
        <v>80</v>
      </c>
      <c r="C2027" s="1010">
        <v>80</v>
      </c>
      <c r="D2027" s="1011" t="s">
        <v>11</v>
      </c>
    </row>
    <row r="2028" spans="1:4" s="994" customFormat="1" ht="11.25" customHeight="1" x14ac:dyDescent="0.2">
      <c r="A2028" s="1200" t="s">
        <v>4563</v>
      </c>
      <c r="B2028" s="1008">
        <v>238.3</v>
      </c>
      <c r="C2028" s="1008">
        <v>238.3</v>
      </c>
      <c r="D2028" s="1009" t="s">
        <v>1670</v>
      </c>
    </row>
    <row r="2029" spans="1:4" s="994" customFormat="1" ht="11.25" customHeight="1" x14ac:dyDescent="0.2">
      <c r="A2029" s="1202"/>
      <c r="B2029" s="1012">
        <v>238.3</v>
      </c>
      <c r="C2029" s="1012">
        <v>238.3</v>
      </c>
      <c r="D2029" s="1013" t="s">
        <v>11</v>
      </c>
    </row>
    <row r="2030" spans="1:4" s="994" customFormat="1" ht="11.25" customHeight="1" x14ac:dyDescent="0.2">
      <c r="A2030" s="1201" t="s">
        <v>4564</v>
      </c>
      <c r="B2030" s="1010">
        <v>72</v>
      </c>
      <c r="C2030" s="1010">
        <v>72</v>
      </c>
      <c r="D2030" s="1011" t="s">
        <v>1670</v>
      </c>
    </row>
    <row r="2031" spans="1:4" s="994" customFormat="1" ht="11.25" customHeight="1" x14ac:dyDescent="0.2">
      <c r="A2031" s="1201"/>
      <c r="B2031" s="1010">
        <v>72</v>
      </c>
      <c r="C2031" s="1010">
        <v>72</v>
      </c>
      <c r="D2031" s="1011" t="s">
        <v>11</v>
      </c>
    </row>
    <row r="2032" spans="1:4" s="994" customFormat="1" ht="11.25" customHeight="1" x14ac:dyDescent="0.2">
      <c r="A2032" s="1200" t="s">
        <v>4565</v>
      </c>
      <c r="B2032" s="1008">
        <v>20</v>
      </c>
      <c r="C2032" s="1008">
        <v>20</v>
      </c>
      <c r="D2032" s="1009" t="s">
        <v>1670</v>
      </c>
    </row>
    <row r="2033" spans="1:4" s="994" customFormat="1" ht="11.25" customHeight="1" x14ac:dyDescent="0.2">
      <c r="A2033" s="1202"/>
      <c r="B2033" s="1012">
        <v>20</v>
      </c>
      <c r="C2033" s="1012">
        <v>20</v>
      </c>
      <c r="D2033" s="1013" t="s">
        <v>11</v>
      </c>
    </row>
    <row r="2034" spans="1:4" s="994" customFormat="1" ht="11.25" customHeight="1" x14ac:dyDescent="0.2">
      <c r="A2034" s="1201" t="s">
        <v>4566</v>
      </c>
      <c r="B2034" s="1010">
        <v>68</v>
      </c>
      <c r="C2034" s="1010">
        <v>68</v>
      </c>
      <c r="D2034" s="1011" t="s">
        <v>1670</v>
      </c>
    </row>
    <row r="2035" spans="1:4" s="994" customFormat="1" ht="11.25" customHeight="1" x14ac:dyDescent="0.2">
      <c r="A2035" s="1201"/>
      <c r="B2035" s="1010">
        <v>68</v>
      </c>
      <c r="C2035" s="1010">
        <v>68</v>
      </c>
      <c r="D2035" s="1011" t="s">
        <v>11</v>
      </c>
    </row>
    <row r="2036" spans="1:4" s="994" customFormat="1" ht="11.25" customHeight="1" x14ac:dyDescent="0.2">
      <c r="A2036" s="1200" t="s">
        <v>4567</v>
      </c>
      <c r="B2036" s="1008">
        <v>73.349999999999994</v>
      </c>
      <c r="C2036" s="1008">
        <v>73.349999999999994</v>
      </c>
      <c r="D2036" s="1009" t="s">
        <v>1670</v>
      </c>
    </row>
    <row r="2037" spans="1:4" s="994" customFormat="1" ht="11.25" customHeight="1" x14ac:dyDescent="0.2">
      <c r="A2037" s="1202"/>
      <c r="B2037" s="1012">
        <v>73.349999999999994</v>
      </c>
      <c r="C2037" s="1012">
        <v>73.349999999999994</v>
      </c>
      <c r="D2037" s="1013" t="s">
        <v>11</v>
      </c>
    </row>
    <row r="2038" spans="1:4" s="994" customFormat="1" ht="11.25" customHeight="1" x14ac:dyDescent="0.2">
      <c r="A2038" s="1201" t="s">
        <v>4568</v>
      </c>
      <c r="B2038" s="1010">
        <v>52.5</v>
      </c>
      <c r="C2038" s="1010">
        <v>44.536000000000001</v>
      </c>
      <c r="D2038" s="1011" t="s">
        <v>1670</v>
      </c>
    </row>
    <row r="2039" spans="1:4" s="994" customFormat="1" ht="11.25" customHeight="1" x14ac:dyDescent="0.2">
      <c r="A2039" s="1201"/>
      <c r="B2039" s="1010">
        <v>52.5</v>
      </c>
      <c r="C2039" s="1010">
        <v>44.536000000000001</v>
      </c>
      <c r="D2039" s="1011" t="s">
        <v>11</v>
      </c>
    </row>
    <row r="2040" spans="1:4" s="994" customFormat="1" ht="11.25" customHeight="1" x14ac:dyDescent="0.2">
      <c r="A2040" s="1200" t="s">
        <v>4569</v>
      </c>
      <c r="B2040" s="1008">
        <v>39.5</v>
      </c>
      <c r="C2040" s="1008">
        <v>39.5</v>
      </c>
      <c r="D2040" s="1009" t="s">
        <v>1670</v>
      </c>
    </row>
    <row r="2041" spans="1:4" s="994" customFormat="1" ht="11.25" customHeight="1" x14ac:dyDescent="0.2">
      <c r="A2041" s="1202"/>
      <c r="B2041" s="1012">
        <v>39.5</v>
      </c>
      <c r="C2041" s="1012">
        <v>39.5</v>
      </c>
      <c r="D2041" s="1013" t="s">
        <v>11</v>
      </c>
    </row>
    <row r="2042" spans="1:4" s="994" customFormat="1" ht="11.25" customHeight="1" x14ac:dyDescent="0.2">
      <c r="A2042" s="1201" t="s">
        <v>4570</v>
      </c>
      <c r="B2042" s="1010">
        <v>80</v>
      </c>
      <c r="C2042" s="1010">
        <v>80</v>
      </c>
      <c r="D2042" s="1011" t="s">
        <v>1670</v>
      </c>
    </row>
    <row r="2043" spans="1:4" s="994" customFormat="1" ht="11.25" customHeight="1" x14ac:dyDescent="0.2">
      <c r="A2043" s="1201"/>
      <c r="B2043" s="1010">
        <v>80</v>
      </c>
      <c r="C2043" s="1010">
        <v>80</v>
      </c>
      <c r="D2043" s="1011" t="s">
        <v>11</v>
      </c>
    </row>
    <row r="2044" spans="1:4" s="994" customFormat="1" ht="11.25" customHeight="1" x14ac:dyDescent="0.2">
      <c r="A2044" s="1200" t="s">
        <v>4571</v>
      </c>
      <c r="B2044" s="1008">
        <v>24.5</v>
      </c>
      <c r="C2044" s="1008">
        <v>24.5</v>
      </c>
      <c r="D2044" s="1009" t="s">
        <v>1670</v>
      </c>
    </row>
    <row r="2045" spans="1:4" s="994" customFormat="1" ht="11.25" customHeight="1" x14ac:dyDescent="0.2">
      <c r="A2045" s="1202"/>
      <c r="B2045" s="1012">
        <v>24.5</v>
      </c>
      <c r="C2045" s="1012">
        <v>24.5</v>
      </c>
      <c r="D2045" s="1013" t="s">
        <v>11</v>
      </c>
    </row>
    <row r="2046" spans="1:4" s="994" customFormat="1" ht="11.25" customHeight="1" x14ac:dyDescent="0.2">
      <c r="A2046" s="1201" t="s">
        <v>4572</v>
      </c>
      <c r="B2046" s="1010">
        <v>46.3</v>
      </c>
      <c r="C2046" s="1010">
        <v>46.3</v>
      </c>
      <c r="D2046" s="1011" t="s">
        <v>1670</v>
      </c>
    </row>
    <row r="2047" spans="1:4" s="994" customFormat="1" ht="11.25" customHeight="1" x14ac:dyDescent="0.2">
      <c r="A2047" s="1201"/>
      <c r="B2047" s="1010">
        <v>46.3</v>
      </c>
      <c r="C2047" s="1010">
        <v>46.3</v>
      </c>
      <c r="D2047" s="1011" t="s">
        <v>11</v>
      </c>
    </row>
    <row r="2048" spans="1:4" s="994" customFormat="1" ht="11.25" customHeight="1" x14ac:dyDescent="0.2">
      <c r="A2048" s="1200" t="s">
        <v>4573</v>
      </c>
      <c r="B2048" s="1008">
        <v>49</v>
      </c>
      <c r="C2048" s="1008">
        <v>49</v>
      </c>
      <c r="D2048" s="1009" t="s">
        <v>1670</v>
      </c>
    </row>
    <row r="2049" spans="1:4" s="994" customFormat="1" ht="11.25" customHeight="1" x14ac:dyDescent="0.2">
      <c r="A2049" s="1202"/>
      <c r="B2049" s="1012">
        <v>49</v>
      </c>
      <c r="C2049" s="1012">
        <v>49</v>
      </c>
      <c r="D2049" s="1013" t="s">
        <v>11</v>
      </c>
    </row>
    <row r="2050" spans="1:4" s="994" customFormat="1" ht="11.25" customHeight="1" x14ac:dyDescent="0.2">
      <c r="A2050" s="1201" t="s">
        <v>4574</v>
      </c>
      <c r="B2050" s="1010">
        <v>79</v>
      </c>
      <c r="C2050" s="1010">
        <v>79</v>
      </c>
      <c r="D2050" s="1011" t="s">
        <v>1670</v>
      </c>
    </row>
    <row r="2051" spans="1:4" s="994" customFormat="1" ht="11.25" customHeight="1" x14ac:dyDescent="0.2">
      <c r="A2051" s="1201"/>
      <c r="B2051" s="1010">
        <v>79</v>
      </c>
      <c r="C2051" s="1010">
        <v>79</v>
      </c>
      <c r="D2051" s="1011" t="s">
        <v>11</v>
      </c>
    </row>
    <row r="2052" spans="1:4" s="994" customFormat="1" ht="21" x14ac:dyDescent="0.2">
      <c r="A2052" s="1200" t="s">
        <v>4575</v>
      </c>
      <c r="B2052" s="1008">
        <v>30</v>
      </c>
      <c r="C2052" s="1008">
        <v>30</v>
      </c>
      <c r="D2052" s="1009" t="s">
        <v>2015</v>
      </c>
    </row>
    <row r="2053" spans="1:4" s="994" customFormat="1" ht="11.25" customHeight="1" x14ac:dyDescent="0.2">
      <c r="A2053" s="1201"/>
      <c r="B2053" s="1010">
        <v>80</v>
      </c>
      <c r="C2053" s="1010">
        <v>80</v>
      </c>
      <c r="D2053" s="1011" t="s">
        <v>1670</v>
      </c>
    </row>
    <row r="2054" spans="1:4" s="994" customFormat="1" ht="11.25" customHeight="1" x14ac:dyDescent="0.2">
      <c r="A2054" s="1202"/>
      <c r="B2054" s="1012">
        <v>110</v>
      </c>
      <c r="C2054" s="1012">
        <v>110</v>
      </c>
      <c r="D2054" s="1013" t="s">
        <v>11</v>
      </c>
    </row>
    <row r="2055" spans="1:4" s="994" customFormat="1" ht="11.25" customHeight="1" x14ac:dyDescent="0.2">
      <c r="A2055" s="1201" t="s">
        <v>4576</v>
      </c>
      <c r="B2055" s="1010">
        <v>138.4</v>
      </c>
      <c r="C2055" s="1010">
        <v>136.07900000000001</v>
      </c>
      <c r="D2055" s="1011" t="s">
        <v>1670</v>
      </c>
    </row>
    <row r="2056" spans="1:4" s="994" customFormat="1" ht="11.25" customHeight="1" x14ac:dyDescent="0.2">
      <c r="A2056" s="1201"/>
      <c r="B2056" s="1010">
        <v>138.4</v>
      </c>
      <c r="C2056" s="1010">
        <v>136.07900000000001</v>
      </c>
      <c r="D2056" s="1011" t="s">
        <v>11</v>
      </c>
    </row>
    <row r="2057" spans="1:4" s="994" customFormat="1" ht="11.25" customHeight="1" x14ac:dyDescent="0.2">
      <c r="A2057" s="1200" t="s">
        <v>4577</v>
      </c>
      <c r="B2057" s="1008">
        <v>80</v>
      </c>
      <c r="C2057" s="1008">
        <v>80</v>
      </c>
      <c r="D2057" s="1009" t="s">
        <v>1670</v>
      </c>
    </row>
    <row r="2058" spans="1:4" s="994" customFormat="1" ht="11.25" customHeight="1" x14ac:dyDescent="0.2">
      <c r="A2058" s="1202"/>
      <c r="B2058" s="1012">
        <v>80</v>
      </c>
      <c r="C2058" s="1012">
        <v>80</v>
      </c>
      <c r="D2058" s="1013" t="s">
        <v>11</v>
      </c>
    </row>
    <row r="2059" spans="1:4" s="994" customFormat="1" ht="11.25" customHeight="1" x14ac:dyDescent="0.2">
      <c r="A2059" s="1201" t="s">
        <v>4578</v>
      </c>
      <c r="B2059" s="1010">
        <v>76.7</v>
      </c>
      <c r="C2059" s="1010">
        <v>76.7</v>
      </c>
      <c r="D2059" s="1011" t="s">
        <v>1670</v>
      </c>
    </row>
    <row r="2060" spans="1:4" s="994" customFormat="1" ht="11.25" customHeight="1" x14ac:dyDescent="0.2">
      <c r="A2060" s="1201"/>
      <c r="B2060" s="1010">
        <v>76.7</v>
      </c>
      <c r="C2060" s="1010">
        <v>76.7</v>
      </c>
      <c r="D2060" s="1011" t="s">
        <v>11</v>
      </c>
    </row>
    <row r="2061" spans="1:4" s="994" customFormat="1" ht="11.25" customHeight="1" x14ac:dyDescent="0.2">
      <c r="A2061" s="1200" t="s">
        <v>4579</v>
      </c>
      <c r="B2061" s="1008">
        <v>240</v>
      </c>
      <c r="C2061" s="1008">
        <v>240</v>
      </c>
      <c r="D2061" s="1009" t="s">
        <v>1670</v>
      </c>
    </row>
    <row r="2062" spans="1:4" s="994" customFormat="1" ht="11.25" customHeight="1" x14ac:dyDescent="0.2">
      <c r="A2062" s="1202"/>
      <c r="B2062" s="1012">
        <v>240</v>
      </c>
      <c r="C2062" s="1012">
        <v>240</v>
      </c>
      <c r="D2062" s="1013" t="s">
        <v>11</v>
      </c>
    </row>
    <row r="2063" spans="1:4" s="994" customFormat="1" ht="11.25" customHeight="1" x14ac:dyDescent="0.2">
      <c r="A2063" s="1201" t="s">
        <v>4580</v>
      </c>
      <c r="B2063" s="1010">
        <v>80</v>
      </c>
      <c r="C2063" s="1010">
        <v>80</v>
      </c>
      <c r="D2063" s="1011" t="s">
        <v>1670</v>
      </c>
    </row>
    <row r="2064" spans="1:4" s="994" customFormat="1" ht="11.25" customHeight="1" x14ac:dyDescent="0.2">
      <c r="A2064" s="1201"/>
      <c r="B2064" s="1010">
        <v>80</v>
      </c>
      <c r="C2064" s="1010">
        <v>80</v>
      </c>
      <c r="D2064" s="1011" t="s">
        <v>11</v>
      </c>
    </row>
    <row r="2065" spans="1:4" s="994" customFormat="1" ht="11.25" customHeight="1" x14ac:dyDescent="0.2">
      <c r="A2065" s="1200" t="s">
        <v>4581</v>
      </c>
      <c r="B2065" s="1008">
        <v>63.2</v>
      </c>
      <c r="C2065" s="1008">
        <v>63.2</v>
      </c>
      <c r="D2065" s="1009" t="s">
        <v>1670</v>
      </c>
    </row>
    <row r="2066" spans="1:4" s="994" customFormat="1" ht="11.25" customHeight="1" x14ac:dyDescent="0.2">
      <c r="A2066" s="1202"/>
      <c r="B2066" s="1012">
        <v>63.2</v>
      </c>
      <c r="C2066" s="1012">
        <v>63.2</v>
      </c>
      <c r="D2066" s="1013" t="s">
        <v>11</v>
      </c>
    </row>
    <row r="2067" spans="1:4" s="994" customFormat="1" ht="11.25" customHeight="1" x14ac:dyDescent="0.2">
      <c r="A2067" s="1201" t="s">
        <v>4582</v>
      </c>
      <c r="B2067" s="1010">
        <v>60.4</v>
      </c>
      <c r="C2067" s="1010">
        <v>60.4</v>
      </c>
      <c r="D2067" s="1011" t="s">
        <v>1670</v>
      </c>
    </row>
    <row r="2068" spans="1:4" s="994" customFormat="1" ht="11.25" customHeight="1" x14ac:dyDescent="0.2">
      <c r="A2068" s="1201"/>
      <c r="B2068" s="1010">
        <v>60.4</v>
      </c>
      <c r="C2068" s="1010">
        <v>60.4</v>
      </c>
      <c r="D2068" s="1011" t="s">
        <v>11</v>
      </c>
    </row>
    <row r="2069" spans="1:4" s="994" customFormat="1" ht="11.25" customHeight="1" x14ac:dyDescent="0.2">
      <c r="A2069" s="1200" t="s">
        <v>4583</v>
      </c>
      <c r="B2069" s="1008">
        <v>80</v>
      </c>
      <c r="C2069" s="1008">
        <v>80</v>
      </c>
      <c r="D2069" s="1009" t="s">
        <v>1670</v>
      </c>
    </row>
    <row r="2070" spans="1:4" s="994" customFormat="1" ht="11.25" customHeight="1" x14ac:dyDescent="0.2">
      <c r="A2070" s="1202"/>
      <c r="B2070" s="1012">
        <v>80</v>
      </c>
      <c r="C2070" s="1012">
        <v>80</v>
      </c>
      <c r="D2070" s="1013" t="s">
        <v>11</v>
      </c>
    </row>
    <row r="2071" spans="1:4" s="994" customFormat="1" ht="11.25" customHeight="1" x14ac:dyDescent="0.2">
      <c r="A2071" s="1201" t="s">
        <v>4584</v>
      </c>
      <c r="B2071" s="1010">
        <v>76.5</v>
      </c>
      <c r="C2071" s="1010">
        <v>76.5</v>
      </c>
      <c r="D2071" s="1011" t="s">
        <v>1670</v>
      </c>
    </row>
    <row r="2072" spans="1:4" s="994" customFormat="1" ht="11.25" customHeight="1" x14ac:dyDescent="0.2">
      <c r="A2072" s="1201"/>
      <c r="B2072" s="1010">
        <v>76.5</v>
      </c>
      <c r="C2072" s="1010">
        <v>76.5</v>
      </c>
      <c r="D2072" s="1011" t="s">
        <v>11</v>
      </c>
    </row>
    <row r="2073" spans="1:4" s="994" customFormat="1" ht="11.25" customHeight="1" x14ac:dyDescent="0.2">
      <c r="A2073" s="1200" t="s">
        <v>4585</v>
      </c>
      <c r="B2073" s="1008">
        <v>80.8</v>
      </c>
      <c r="C2073" s="1008">
        <v>80.8</v>
      </c>
      <c r="D2073" s="1009" t="s">
        <v>1670</v>
      </c>
    </row>
    <row r="2074" spans="1:4" s="994" customFormat="1" ht="11.25" customHeight="1" x14ac:dyDescent="0.2">
      <c r="A2074" s="1202"/>
      <c r="B2074" s="1012">
        <v>80.8</v>
      </c>
      <c r="C2074" s="1012">
        <v>80.8</v>
      </c>
      <c r="D2074" s="1013" t="s">
        <v>11</v>
      </c>
    </row>
    <row r="2075" spans="1:4" s="994" customFormat="1" ht="11.25" customHeight="1" x14ac:dyDescent="0.2">
      <c r="A2075" s="1201" t="s">
        <v>4586</v>
      </c>
      <c r="B2075" s="1010">
        <v>17.5</v>
      </c>
      <c r="C2075" s="1010">
        <v>17.5</v>
      </c>
      <c r="D2075" s="1011" t="s">
        <v>1670</v>
      </c>
    </row>
    <row r="2076" spans="1:4" s="994" customFormat="1" ht="11.25" customHeight="1" x14ac:dyDescent="0.2">
      <c r="A2076" s="1201"/>
      <c r="B2076" s="1010">
        <v>17.5</v>
      </c>
      <c r="C2076" s="1010">
        <v>17.5</v>
      </c>
      <c r="D2076" s="1011" t="s">
        <v>11</v>
      </c>
    </row>
    <row r="2077" spans="1:4" s="994" customFormat="1" ht="11.25" customHeight="1" x14ac:dyDescent="0.2">
      <c r="A2077" s="1200" t="s">
        <v>4587</v>
      </c>
      <c r="B2077" s="1008">
        <v>80</v>
      </c>
      <c r="C2077" s="1008">
        <v>80</v>
      </c>
      <c r="D2077" s="1009" t="s">
        <v>1670</v>
      </c>
    </row>
    <row r="2078" spans="1:4" s="994" customFormat="1" ht="11.25" customHeight="1" x14ac:dyDescent="0.2">
      <c r="A2078" s="1202"/>
      <c r="B2078" s="1012">
        <v>80</v>
      </c>
      <c r="C2078" s="1012">
        <v>80</v>
      </c>
      <c r="D2078" s="1013" t="s">
        <v>11</v>
      </c>
    </row>
    <row r="2079" spans="1:4" s="994" customFormat="1" ht="11.25" customHeight="1" x14ac:dyDescent="0.2">
      <c r="A2079" s="1201" t="s">
        <v>4588</v>
      </c>
      <c r="B2079" s="1010">
        <v>130</v>
      </c>
      <c r="C2079" s="1010">
        <v>130</v>
      </c>
      <c r="D2079" s="1011" t="s">
        <v>1670</v>
      </c>
    </row>
    <row r="2080" spans="1:4" s="994" customFormat="1" ht="11.25" customHeight="1" x14ac:dyDescent="0.2">
      <c r="A2080" s="1201"/>
      <c r="B2080" s="1010">
        <v>130</v>
      </c>
      <c r="C2080" s="1010">
        <v>130</v>
      </c>
      <c r="D2080" s="1011" t="s">
        <v>11</v>
      </c>
    </row>
    <row r="2081" spans="1:4" s="994" customFormat="1" ht="11.25" customHeight="1" x14ac:dyDescent="0.2">
      <c r="A2081" s="1200" t="s">
        <v>4589</v>
      </c>
      <c r="B2081" s="1008">
        <v>48</v>
      </c>
      <c r="C2081" s="1008">
        <v>48</v>
      </c>
      <c r="D2081" s="1009" t="s">
        <v>1670</v>
      </c>
    </row>
    <row r="2082" spans="1:4" s="994" customFormat="1" ht="11.25" customHeight="1" x14ac:dyDescent="0.2">
      <c r="A2082" s="1202"/>
      <c r="B2082" s="1012">
        <v>48</v>
      </c>
      <c r="C2082" s="1012">
        <v>48</v>
      </c>
      <c r="D2082" s="1013" t="s">
        <v>11</v>
      </c>
    </row>
    <row r="2083" spans="1:4" s="994" customFormat="1" ht="11.25" customHeight="1" x14ac:dyDescent="0.2">
      <c r="A2083" s="1201" t="s">
        <v>4590</v>
      </c>
      <c r="B2083" s="1010">
        <v>80</v>
      </c>
      <c r="C2083" s="1010">
        <v>80</v>
      </c>
      <c r="D2083" s="1011" t="s">
        <v>1670</v>
      </c>
    </row>
    <row r="2084" spans="1:4" s="994" customFormat="1" ht="11.25" customHeight="1" x14ac:dyDescent="0.2">
      <c r="A2084" s="1201"/>
      <c r="B2084" s="1010">
        <v>80</v>
      </c>
      <c r="C2084" s="1010">
        <v>80</v>
      </c>
      <c r="D2084" s="1011" t="s">
        <v>11</v>
      </c>
    </row>
    <row r="2085" spans="1:4" s="994" customFormat="1" ht="11.25" customHeight="1" x14ac:dyDescent="0.2">
      <c r="A2085" s="1200" t="s">
        <v>4591</v>
      </c>
      <c r="B2085" s="1008">
        <v>41.4</v>
      </c>
      <c r="C2085" s="1008">
        <v>41.4</v>
      </c>
      <c r="D2085" s="1009" t="s">
        <v>1670</v>
      </c>
    </row>
    <row r="2086" spans="1:4" s="994" customFormat="1" ht="11.25" customHeight="1" x14ac:dyDescent="0.2">
      <c r="A2086" s="1202"/>
      <c r="B2086" s="1012">
        <v>41.4</v>
      </c>
      <c r="C2086" s="1012">
        <v>41.4</v>
      </c>
      <c r="D2086" s="1013" t="s">
        <v>11</v>
      </c>
    </row>
    <row r="2087" spans="1:4" s="994" customFormat="1" ht="11.25" customHeight="1" x14ac:dyDescent="0.2">
      <c r="A2087" s="1201" t="s">
        <v>4592</v>
      </c>
      <c r="B2087" s="1010">
        <v>51.7</v>
      </c>
      <c r="C2087" s="1010">
        <v>49.323</v>
      </c>
      <c r="D2087" s="1011" t="s">
        <v>1670</v>
      </c>
    </row>
    <row r="2088" spans="1:4" s="994" customFormat="1" ht="11.25" customHeight="1" x14ac:dyDescent="0.2">
      <c r="A2088" s="1201"/>
      <c r="B2088" s="1010">
        <v>51.7</v>
      </c>
      <c r="C2088" s="1010">
        <v>49.323</v>
      </c>
      <c r="D2088" s="1011" t="s">
        <v>11</v>
      </c>
    </row>
    <row r="2089" spans="1:4" s="994" customFormat="1" ht="11.25" customHeight="1" x14ac:dyDescent="0.2">
      <c r="A2089" s="1200" t="s">
        <v>4593</v>
      </c>
      <c r="B2089" s="1008">
        <v>80</v>
      </c>
      <c r="C2089" s="1008">
        <v>80</v>
      </c>
      <c r="D2089" s="1009" t="s">
        <v>1670</v>
      </c>
    </row>
    <row r="2090" spans="1:4" s="994" customFormat="1" ht="11.25" customHeight="1" x14ac:dyDescent="0.2">
      <c r="A2090" s="1202"/>
      <c r="B2090" s="1012">
        <v>80</v>
      </c>
      <c r="C2090" s="1012">
        <v>80</v>
      </c>
      <c r="D2090" s="1013" t="s">
        <v>11</v>
      </c>
    </row>
    <row r="2091" spans="1:4" s="994" customFormat="1" ht="11.25" customHeight="1" x14ac:dyDescent="0.2">
      <c r="A2091" s="1201" t="s">
        <v>4594</v>
      </c>
      <c r="B2091" s="1010">
        <v>79.900000000000006</v>
      </c>
      <c r="C2091" s="1010">
        <v>79.900000000000006</v>
      </c>
      <c r="D2091" s="1011" t="s">
        <v>1670</v>
      </c>
    </row>
    <row r="2092" spans="1:4" s="994" customFormat="1" ht="11.25" customHeight="1" x14ac:dyDescent="0.2">
      <c r="A2092" s="1201"/>
      <c r="B2092" s="1010">
        <v>79.900000000000006</v>
      </c>
      <c r="C2092" s="1010">
        <v>79.900000000000006</v>
      </c>
      <c r="D2092" s="1011" t="s">
        <v>11</v>
      </c>
    </row>
    <row r="2093" spans="1:4" s="994" customFormat="1" ht="11.25" customHeight="1" x14ac:dyDescent="0.2">
      <c r="A2093" s="1200" t="s">
        <v>4595</v>
      </c>
      <c r="B2093" s="1008">
        <v>12.9</v>
      </c>
      <c r="C2093" s="1008">
        <v>12.9</v>
      </c>
      <c r="D2093" s="1009" t="s">
        <v>1670</v>
      </c>
    </row>
    <row r="2094" spans="1:4" s="994" customFormat="1" ht="11.25" customHeight="1" x14ac:dyDescent="0.2">
      <c r="A2094" s="1202"/>
      <c r="B2094" s="1012">
        <v>12.9</v>
      </c>
      <c r="C2094" s="1012">
        <v>12.9</v>
      </c>
      <c r="D2094" s="1013" t="s">
        <v>11</v>
      </c>
    </row>
    <row r="2095" spans="1:4" s="994" customFormat="1" ht="11.25" customHeight="1" x14ac:dyDescent="0.2">
      <c r="A2095" s="1201" t="s">
        <v>4596</v>
      </c>
      <c r="B2095" s="1010">
        <v>40.5</v>
      </c>
      <c r="C2095" s="1010">
        <v>40.288499999999999</v>
      </c>
      <c r="D2095" s="1011" t="s">
        <v>1670</v>
      </c>
    </row>
    <row r="2096" spans="1:4" s="994" customFormat="1" ht="11.25" customHeight="1" x14ac:dyDescent="0.2">
      <c r="A2096" s="1201"/>
      <c r="B2096" s="1010">
        <v>40.5</v>
      </c>
      <c r="C2096" s="1010">
        <v>40.288499999999999</v>
      </c>
      <c r="D2096" s="1011" t="s">
        <v>11</v>
      </c>
    </row>
    <row r="2097" spans="1:4" s="994" customFormat="1" ht="11.25" customHeight="1" x14ac:dyDescent="0.2">
      <c r="A2097" s="1200" t="s">
        <v>4597</v>
      </c>
      <c r="B2097" s="1008">
        <v>150.30000000000001</v>
      </c>
      <c r="C2097" s="1008">
        <v>150.30000000000001</v>
      </c>
      <c r="D2097" s="1009" t="s">
        <v>1670</v>
      </c>
    </row>
    <row r="2098" spans="1:4" s="994" customFormat="1" ht="11.25" customHeight="1" x14ac:dyDescent="0.2">
      <c r="A2098" s="1202"/>
      <c r="B2098" s="1012">
        <v>150.30000000000001</v>
      </c>
      <c r="C2098" s="1012">
        <v>150.30000000000001</v>
      </c>
      <c r="D2098" s="1013" t="s">
        <v>11</v>
      </c>
    </row>
    <row r="2099" spans="1:4" s="994" customFormat="1" ht="11.25" customHeight="1" x14ac:dyDescent="0.2">
      <c r="A2099" s="1201" t="s">
        <v>4598</v>
      </c>
      <c r="B2099" s="1010">
        <v>80</v>
      </c>
      <c r="C2099" s="1010">
        <v>80</v>
      </c>
      <c r="D2099" s="1011" t="s">
        <v>1670</v>
      </c>
    </row>
    <row r="2100" spans="1:4" s="994" customFormat="1" ht="11.25" customHeight="1" x14ac:dyDescent="0.2">
      <c r="A2100" s="1201"/>
      <c r="B2100" s="1010">
        <v>80</v>
      </c>
      <c r="C2100" s="1010">
        <v>80</v>
      </c>
      <c r="D2100" s="1011" t="s">
        <v>11</v>
      </c>
    </row>
    <row r="2101" spans="1:4" s="994" customFormat="1" ht="11.25" customHeight="1" x14ac:dyDescent="0.2">
      <c r="A2101" s="1200" t="s">
        <v>4599</v>
      </c>
      <c r="B2101" s="1008">
        <v>80</v>
      </c>
      <c r="C2101" s="1008">
        <v>80</v>
      </c>
      <c r="D2101" s="1009" t="s">
        <v>1670</v>
      </c>
    </row>
    <row r="2102" spans="1:4" s="994" customFormat="1" ht="11.25" customHeight="1" x14ac:dyDescent="0.2">
      <c r="A2102" s="1202"/>
      <c r="B2102" s="1012">
        <v>80</v>
      </c>
      <c r="C2102" s="1012">
        <v>80</v>
      </c>
      <c r="D2102" s="1013" t="s">
        <v>11</v>
      </c>
    </row>
    <row r="2103" spans="1:4" s="994" customFormat="1" ht="11.25" customHeight="1" x14ac:dyDescent="0.2">
      <c r="A2103" s="1200" t="s">
        <v>4600</v>
      </c>
      <c r="B2103" s="1008">
        <v>72</v>
      </c>
      <c r="C2103" s="1008">
        <v>72</v>
      </c>
      <c r="D2103" s="1009" t="s">
        <v>1670</v>
      </c>
    </row>
    <row r="2104" spans="1:4" s="994" customFormat="1" ht="11.25" customHeight="1" x14ac:dyDescent="0.2">
      <c r="A2104" s="1202"/>
      <c r="B2104" s="1012">
        <v>72</v>
      </c>
      <c r="C2104" s="1012">
        <v>72</v>
      </c>
      <c r="D2104" s="1013" t="s">
        <v>11</v>
      </c>
    </row>
    <row r="2105" spans="1:4" s="994" customFormat="1" ht="11.25" customHeight="1" x14ac:dyDescent="0.2">
      <c r="A2105" s="1200" t="s">
        <v>4601</v>
      </c>
      <c r="B2105" s="1008">
        <v>62.1</v>
      </c>
      <c r="C2105" s="1008">
        <v>62.1</v>
      </c>
      <c r="D2105" s="1009" t="s">
        <v>1670</v>
      </c>
    </row>
    <row r="2106" spans="1:4" s="994" customFormat="1" ht="11.25" customHeight="1" x14ac:dyDescent="0.2">
      <c r="A2106" s="1202"/>
      <c r="B2106" s="1012">
        <v>62.1</v>
      </c>
      <c r="C2106" s="1012">
        <v>62.1</v>
      </c>
      <c r="D2106" s="1013" t="s">
        <v>11</v>
      </c>
    </row>
    <row r="2107" spans="1:4" s="994" customFormat="1" ht="11.25" customHeight="1" x14ac:dyDescent="0.2">
      <c r="A2107" s="1201" t="s">
        <v>4602</v>
      </c>
      <c r="B2107" s="1010">
        <v>62</v>
      </c>
      <c r="C2107" s="1010">
        <v>56.832000000000001</v>
      </c>
      <c r="D2107" s="1011" t="s">
        <v>1670</v>
      </c>
    </row>
    <row r="2108" spans="1:4" s="994" customFormat="1" ht="11.25" customHeight="1" x14ac:dyDescent="0.2">
      <c r="A2108" s="1201"/>
      <c r="B2108" s="1010">
        <v>62</v>
      </c>
      <c r="C2108" s="1010">
        <v>56.832000000000001</v>
      </c>
      <c r="D2108" s="1011" t="s">
        <v>11</v>
      </c>
    </row>
    <row r="2109" spans="1:4" s="994" customFormat="1" ht="11.25" customHeight="1" x14ac:dyDescent="0.2">
      <c r="A2109" s="1200" t="s">
        <v>4603</v>
      </c>
      <c r="B2109" s="1008">
        <v>51</v>
      </c>
      <c r="C2109" s="1008">
        <v>51</v>
      </c>
      <c r="D2109" s="1009" t="s">
        <v>1670</v>
      </c>
    </row>
    <row r="2110" spans="1:4" s="994" customFormat="1" ht="11.25" customHeight="1" x14ac:dyDescent="0.2">
      <c r="A2110" s="1202"/>
      <c r="B2110" s="1012">
        <v>51</v>
      </c>
      <c r="C2110" s="1012">
        <v>51</v>
      </c>
      <c r="D2110" s="1013" t="s">
        <v>11</v>
      </c>
    </row>
    <row r="2111" spans="1:4" s="994" customFormat="1" ht="11.25" customHeight="1" x14ac:dyDescent="0.2">
      <c r="A2111" s="1201" t="s">
        <v>4604</v>
      </c>
      <c r="B2111" s="1010">
        <v>75</v>
      </c>
      <c r="C2111" s="1010">
        <v>75</v>
      </c>
      <c r="D2111" s="1011" t="s">
        <v>1670</v>
      </c>
    </row>
    <row r="2112" spans="1:4" s="994" customFormat="1" ht="11.25" customHeight="1" x14ac:dyDescent="0.2">
      <c r="A2112" s="1201"/>
      <c r="B2112" s="1010">
        <v>75</v>
      </c>
      <c r="C2112" s="1010">
        <v>75</v>
      </c>
      <c r="D2112" s="1011" t="s">
        <v>11</v>
      </c>
    </row>
    <row r="2113" spans="1:4" s="994" customFormat="1" ht="11.25" customHeight="1" x14ac:dyDescent="0.2">
      <c r="A2113" s="1200" t="s">
        <v>4605</v>
      </c>
      <c r="B2113" s="1008">
        <v>125</v>
      </c>
      <c r="C2113" s="1008">
        <v>125</v>
      </c>
      <c r="D2113" s="1009" t="s">
        <v>1670</v>
      </c>
    </row>
    <row r="2114" spans="1:4" s="994" customFormat="1" ht="11.25" customHeight="1" x14ac:dyDescent="0.2">
      <c r="A2114" s="1202"/>
      <c r="B2114" s="1012">
        <v>125</v>
      </c>
      <c r="C2114" s="1012">
        <v>125</v>
      </c>
      <c r="D2114" s="1013" t="s">
        <v>11</v>
      </c>
    </row>
    <row r="2115" spans="1:4" s="994" customFormat="1" ht="11.25" customHeight="1" x14ac:dyDescent="0.2">
      <c r="A2115" s="1201" t="s">
        <v>4606</v>
      </c>
      <c r="B2115" s="1010">
        <v>75.3</v>
      </c>
      <c r="C2115" s="1010">
        <v>74.602999999999994</v>
      </c>
      <c r="D2115" s="1011" t="s">
        <v>1670</v>
      </c>
    </row>
    <row r="2116" spans="1:4" s="994" customFormat="1" ht="11.25" customHeight="1" x14ac:dyDescent="0.2">
      <c r="A2116" s="1201"/>
      <c r="B2116" s="1010">
        <v>75.3</v>
      </c>
      <c r="C2116" s="1010">
        <v>74.602999999999994</v>
      </c>
      <c r="D2116" s="1011" t="s">
        <v>11</v>
      </c>
    </row>
    <row r="2117" spans="1:4" s="994" customFormat="1" ht="11.25" customHeight="1" x14ac:dyDescent="0.2">
      <c r="A2117" s="1200" t="s">
        <v>4607</v>
      </c>
      <c r="B2117" s="1008">
        <v>80</v>
      </c>
      <c r="C2117" s="1008">
        <v>80</v>
      </c>
      <c r="D2117" s="1009" t="s">
        <v>1670</v>
      </c>
    </row>
    <row r="2118" spans="1:4" s="994" customFormat="1" ht="11.25" customHeight="1" x14ac:dyDescent="0.2">
      <c r="A2118" s="1202"/>
      <c r="B2118" s="1012">
        <v>80</v>
      </c>
      <c r="C2118" s="1012">
        <v>80</v>
      </c>
      <c r="D2118" s="1013" t="s">
        <v>11</v>
      </c>
    </row>
    <row r="2119" spans="1:4" s="994" customFormat="1" ht="11.25" customHeight="1" x14ac:dyDescent="0.2">
      <c r="A2119" s="1201" t="s">
        <v>4608</v>
      </c>
      <c r="B2119" s="1010">
        <v>52.3</v>
      </c>
      <c r="C2119" s="1010">
        <v>52.3</v>
      </c>
      <c r="D2119" s="1011" t="s">
        <v>1670</v>
      </c>
    </row>
    <row r="2120" spans="1:4" s="994" customFormat="1" ht="11.25" customHeight="1" x14ac:dyDescent="0.2">
      <c r="A2120" s="1201"/>
      <c r="B2120" s="1010">
        <v>52.3</v>
      </c>
      <c r="C2120" s="1010">
        <v>52.3</v>
      </c>
      <c r="D2120" s="1011" t="s">
        <v>11</v>
      </c>
    </row>
    <row r="2121" spans="1:4" s="994" customFormat="1" ht="11.25" customHeight="1" x14ac:dyDescent="0.2">
      <c r="A2121" s="1200" t="s">
        <v>4609</v>
      </c>
      <c r="B2121" s="1008">
        <v>80</v>
      </c>
      <c r="C2121" s="1008">
        <v>80</v>
      </c>
      <c r="D2121" s="1009" t="s">
        <v>1670</v>
      </c>
    </row>
    <row r="2122" spans="1:4" s="994" customFormat="1" ht="11.25" customHeight="1" x14ac:dyDescent="0.2">
      <c r="A2122" s="1202"/>
      <c r="B2122" s="1012">
        <v>80</v>
      </c>
      <c r="C2122" s="1012">
        <v>80</v>
      </c>
      <c r="D2122" s="1013" t="s">
        <v>11</v>
      </c>
    </row>
    <row r="2123" spans="1:4" s="994" customFormat="1" ht="11.25" customHeight="1" x14ac:dyDescent="0.2">
      <c r="A2123" s="1201" t="s">
        <v>4610</v>
      </c>
      <c r="B2123" s="1010">
        <v>80</v>
      </c>
      <c r="C2123" s="1010">
        <v>80</v>
      </c>
      <c r="D2123" s="1011" t="s">
        <v>1670</v>
      </c>
    </row>
    <row r="2124" spans="1:4" s="994" customFormat="1" ht="11.25" customHeight="1" x14ac:dyDescent="0.2">
      <c r="A2124" s="1201"/>
      <c r="B2124" s="1010">
        <v>80</v>
      </c>
      <c r="C2124" s="1010">
        <v>80</v>
      </c>
      <c r="D2124" s="1011" t="s">
        <v>11</v>
      </c>
    </row>
    <row r="2125" spans="1:4" s="994" customFormat="1" ht="11.25" customHeight="1" x14ac:dyDescent="0.2">
      <c r="A2125" s="1200" t="s">
        <v>4611</v>
      </c>
      <c r="B2125" s="1008">
        <v>56</v>
      </c>
      <c r="C2125" s="1008">
        <v>54.795999999999999</v>
      </c>
      <c r="D2125" s="1009" t="s">
        <v>1670</v>
      </c>
    </row>
    <row r="2126" spans="1:4" s="994" customFormat="1" ht="11.25" customHeight="1" x14ac:dyDescent="0.2">
      <c r="A2126" s="1202"/>
      <c r="B2126" s="1012">
        <v>56</v>
      </c>
      <c r="C2126" s="1012">
        <v>54.795999999999999</v>
      </c>
      <c r="D2126" s="1013" t="s">
        <v>11</v>
      </c>
    </row>
    <row r="2127" spans="1:4" s="994" customFormat="1" ht="11.25" customHeight="1" x14ac:dyDescent="0.2">
      <c r="A2127" s="1201" t="s">
        <v>4612</v>
      </c>
      <c r="B2127" s="1010">
        <v>63.5</v>
      </c>
      <c r="C2127" s="1010">
        <v>63.5</v>
      </c>
      <c r="D2127" s="1011" t="s">
        <v>1670</v>
      </c>
    </row>
    <row r="2128" spans="1:4" s="994" customFormat="1" ht="11.25" customHeight="1" x14ac:dyDescent="0.2">
      <c r="A2128" s="1201"/>
      <c r="B2128" s="1010">
        <v>63.5</v>
      </c>
      <c r="C2128" s="1010">
        <v>63.5</v>
      </c>
      <c r="D2128" s="1011" t="s">
        <v>11</v>
      </c>
    </row>
    <row r="2129" spans="1:4" s="994" customFormat="1" ht="11.25" customHeight="1" x14ac:dyDescent="0.2">
      <c r="A2129" s="1200" t="s">
        <v>4613</v>
      </c>
      <c r="B2129" s="1008">
        <v>43.3</v>
      </c>
      <c r="C2129" s="1008">
        <v>43.3</v>
      </c>
      <c r="D2129" s="1009" t="s">
        <v>1670</v>
      </c>
    </row>
    <row r="2130" spans="1:4" s="994" customFormat="1" ht="11.25" customHeight="1" x14ac:dyDescent="0.2">
      <c r="A2130" s="1202"/>
      <c r="B2130" s="1012">
        <v>43.3</v>
      </c>
      <c r="C2130" s="1012">
        <v>43.3</v>
      </c>
      <c r="D2130" s="1013" t="s">
        <v>11</v>
      </c>
    </row>
    <row r="2131" spans="1:4" s="994" customFormat="1" ht="11.25" customHeight="1" x14ac:dyDescent="0.2">
      <c r="A2131" s="1201" t="s">
        <v>4614</v>
      </c>
      <c r="B2131" s="1010">
        <v>95.1</v>
      </c>
      <c r="C2131" s="1010">
        <v>77.808999999999997</v>
      </c>
      <c r="D2131" s="1011" t="s">
        <v>1670</v>
      </c>
    </row>
    <row r="2132" spans="1:4" s="994" customFormat="1" ht="11.25" customHeight="1" x14ac:dyDescent="0.2">
      <c r="A2132" s="1201"/>
      <c r="B2132" s="1010">
        <v>95.1</v>
      </c>
      <c r="C2132" s="1010">
        <v>77.808999999999997</v>
      </c>
      <c r="D2132" s="1011" t="s">
        <v>11</v>
      </c>
    </row>
    <row r="2133" spans="1:4" s="994" customFormat="1" ht="11.25" customHeight="1" x14ac:dyDescent="0.2">
      <c r="A2133" s="1200" t="s">
        <v>981</v>
      </c>
      <c r="B2133" s="1008">
        <v>80</v>
      </c>
      <c r="C2133" s="1008">
        <v>80</v>
      </c>
      <c r="D2133" s="1009" t="s">
        <v>1670</v>
      </c>
    </row>
    <row r="2134" spans="1:4" s="994" customFormat="1" ht="11.25" customHeight="1" x14ac:dyDescent="0.2">
      <c r="A2134" s="1201"/>
      <c r="B2134" s="1010">
        <v>100</v>
      </c>
      <c r="C2134" s="1010">
        <v>100</v>
      </c>
      <c r="D2134" s="1011" t="s">
        <v>4615</v>
      </c>
    </row>
    <row r="2135" spans="1:4" s="994" customFormat="1" ht="11.25" customHeight="1" x14ac:dyDescent="0.2">
      <c r="A2135" s="1202"/>
      <c r="B2135" s="1012">
        <v>180</v>
      </c>
      <c r="C2135" s="1012">
        <v>180</v>
      </c>
      <c r="D2135" s="1013" t="s">
        <v>11</v>
      </c>
    </row>
    <row r="2136" spans="1:4" s="994" customFormat="1" ht="11.25" customHeight="1" x14ac:dyDescent="0.2">
      <c r="A2136" s="1201" t="s">
        <v>4616</v>
      </c>
      <c r="B2136" s="1010">
        <v>152</v>
      </c>
      <c r="C2136" s="1010">
        <v>152</v>
      </c>
      <c r="D2136" s="1011" t="s">
        <v>1670</v>
      </c>
    </row>
    <row r="2137" spans="1:4" s="994" customFormat="1" ht="11.25" customHeight="1" x14ac:dyDescent="0.2">
      <c r="A2137" s="1201"/>
      <c r="B2137" s="1010">
        <v>152</v>
      </c>
      <c r="C2137" s="1010">
        <v>152</v>
      </c>
      <c r="D2137" s="1011" t="s">
        <v>11</v>
      </c>
    </row>
    <row r="2138" spans="1:4" s="994" customFormat="1" ht="11.25" customHeight="1" x14ac:dyDescent="0.2">
      <c r="A2138" s="1200" t="s">
        <v>4617</v>
      </c>
      <c r="B2138" s="1008">
        <v>79</v>
      </c>
      <c r="C2138" s="1008">
        <v>79</v>
      </c>
      <c r="D2138" s="1009" t="s">
        <v>1670</v>
      </c>
    </row>
    <row r="2139" spans="1:4" s="994" customFormat="1" ht="11.25" customHeight="1" x14ac:dyDescent="0.2">
      <c r="A2139" s="1202"/>
      <c r="B2139" s="1012">
        <v>79</v>
      </c>
      <c r="C2139" s="1012">
        <v>79</v>
      </c>
      <c r="D2139" s="1013" t="s">
        <v>11</v>
      </c>
    </row>
    <row r="2140" spans="1:4" s="994" customFormat="1" ht="11.25" customHeight="1" x14ac:dyDescent="0.2">
      <c r="A2140" s="1201" t="s">
        <v>4618</v>
      </c>
      <c r="B2140" s="1010">
        <v>129.80000000000001</v>
      </c>
      <c r="C2140" s="1010">
        <v>129.80000000000001</v>
      </c>
      <c r="D2140" s="1011" t="s">
        <v>1670</v>
      </c>
    </row>
    <row r="2141" spans="1:4" s="994" customFormat="1" ht="11.25" customHeight="1" x14ac:dyDescent="0.2">
      <c r="A2141" s="1201"/>
      <c r="B2141" s="1010">
        <v>129.80000000000001</v>
      </c>
      <c r="C2141" s="1010">
        <v>129.80000000000001</v>
      </c>
      <c r="D2141" s="1011" t="s">
        <v>11</v>
      </c>
    </row>
    <row r="2142" spans="1:4" s="994" customFormat="1" ht="11.25" customHeight="1" x14ac:dyDescent="0.2">
      <c r="A2142" s="1200" t="s">
        <v>4619</v>
      </c>
      <c r="B2142" s="1008">
        <v>80</v>
      </c>
      <c r="C2142" s="1008">
        <v>75.143000000000001</v>
      </c>
      <c r="D2142" s="1009" t="s">
        <v>1670</v>
      </c>
    </row>
    <row r="2143" spans="1:4" s="994" customFormat="1" ht="11.25" customHeight="1" x14ac:dyDescent="0.2">
      <c r="A2143" s="1202"/>
      <c r="B2143" s="1012">
        <v>80</v>
      </c>
      <c r="C2143" s="1012">
        <v>75.143000000000001</v>
      </c>
      <c r="D2143" s="1013" t="s">
        <v>11</v>
      </c>
    </row>
    <row r="2144" spans="1:4" s="994" customFormat="1" ht="11.25" customHeight="1" x14ac:dyDescent="0.2">
      <c r="A2144" s="1201" t="s">
        <v>4620</v>
      </c>
      <c r="B2144" s="1010">
        <v>80</v>
      </c>
      <c r="C2144" s="1010">
        <v>69.539539999999988</v>
      </c>
      <c r="D2144" s="1011" t="s">
        <v>1670</v>
      </c>
    </row>
    <row r="2145" spans="1:4" s="994" customFormat="1" ht="11.25" customHeight="1" x14ac:dyDescent="0.2">
      <c r="A2145" s="1201"/>
      <c r="B2145" s="1010">
        <v>80</v>
      </c>
      <c r="C2145" s="1010">
        <v>69.539539999999988</v>
      </c>
      <c r="D2145" s="1011" t="s">
        <v>11</v>
      </c>
    </row>
    <row r="2146" spans="1:4" s="994" customFormat="1" ht="11.25" customHeight="1" x14ac:dyDescent="0.2">
      <c r="A2146" s="1200" t="s">
        <v>4621</v>
      </c>
      <c r="B2146" s="1008">
        <v>40</v>
      </c>
      <c r="C2146" s="1008">
        <v>40</v>
      </c>
      <c r="D2146" s="1009" t="s">
        <v>1670</v>
      </c>
    </row>
    <row r="2147" spans="1:4" s="994" customFormat="1" ht="11.25" customHeight="1" x14ac:dyDescent="0.2">
      <c r="A2147" s="1202"/>
      <c r="B2147" s="1012">
        <v>40</v>
      </c>
      <c r="C2147" s="1012">
        <v>40</v>
      </c>
      <c r="D2147" s="1013" t="s">
        <v>11</v>
      </c>
    </row>
    <row r="2148" spans="1:4" s="994" customFormat="1" ht="11.25" customHeight="1" x14ac:dyDescent="0.2">
      <c r="A2148" s="1201" t="s">
        <v>4622</v>
      </c>
      <c r="B2148" s="1010">
        <v>70.2</v>
      </c>
      <c r="C2148" s="1010">
        <v>70.2</v>
      </c>
      <c r="D2148" s="1011" t="s">
        <v>1670</v>
      </c>
    </row>
    <row r="2149" spans="1:4" s="994" customFormat="1" ht="11.25" customHeight="1" x14ac:dyDescent="0.2">
      <c r="A2149" s="1201"/>
      <c r="B2149" s="1010">
        <v>70.2</v>
      </c>
      <c r="C2149" s="1010">
        <v>70.2</v>
      </c>
      <c r="D2149" s="1011" t="s">
        <v>11</v>
      </c>
    </row>
    <row r="2150" spans="1:4" s="994" customFormat="1" ht="11.25" customHeight="1" x14ac:dyDescent="0.2">
      <c r="A2150" s="1200" t="s">
        <v>742</v>
      </c>
      <c r="B2150" s="1008">
        <v>25</v>
      </c>
      <c r="C2150" s="1008">
        <v>25</v>
      </c>
      <c r="D2150" s="1009" t="s">
        <v>728</v>
      </c>
    </row>
    <row r="2151" spans="1:4" s="994" customFormat="1" ht="11.25" customHeight="1" x14ac:dyDescent="0.2">
      <c r="A2151" s="1202"/>
      <c r="B2151" s="1012">
        <v>25</v>
      </c>
      <c r="C2151" s="1012">
        <v>25</v>
      </c>
      <c r="D2151" s="1013" t="s">
        <v>11</v>
      </c>
    </row>
    <row r="2152" spans="1:4" s="994" customFormat="1" ht="11.25" customHeight="1" x14ac:dyDescent="0.2">
      <c r="A2152" s="1201" t="s">
        <v>4623</v>
      </c>
      <c r="B2152" s="1010">
        <v>41.9</v>
      </c>
      <c r="C2152" s="1010">
        <v>41.9</v>
      </c>
      <c r="D2152" s="1011" t="s">
        <v>1670</v>
      </c>
    </row>
    <row r="2153" spans="1:4" s="994" customFormat="1" ht="11.25" customHeight="1" x14ac:dyDescent="0.2">
      <c r="A2153" s="1201"/>
      <c r="B2153" s="1010">
        <v>41.9</v>
      </c>
      <c r="C2153" s="1010">
        <v>41.9</v>
      </c>
      <c r="D2153" s="1011" t="s">
        <v>11</v>
      </c>
    </row>
    <row r="2154" spans="1:4" s="994" customFormat="1" ht="11.25" customHeight="1" x14ac:dyDescent="0.2">
      <c r="A2154" s="1200" t="s">
        <v>4624</v>
      </c>
      <c r="B2154" s="1008">
        <v>78.8</v>
      </c>
      <c r="C2154" s="1008">
        <v>78.8</v>
      </c>
      <c r="D2154" s="1009" t="s">
        <v>1670</v>
      </c>
    </row>
    <row r="2155" spans="1:4" s="994" customFormat="1" ht="11.25" customHeight="1" x14ac:dyDescent="0.2">
      <c r="A2155" s="1202"/>
      <c r="B2155" s="1012">
        <v>78.8</v>
      </c>
      <c r="C2155" s="1012">
        <v>78.8</v>
      </c>
      <c r="D2155" s="1013" t="s">
        <v>11</v>
      </c>
    </row>
    <row r="2156" spans="1:4" s="994" customFormat="1" ht="11.25" customHeight="1" x14ac:dyDescent="0.2">
      <c r="A2156" s="1201" t="s">
        <v>4625</v>
      </c>
      <c r="B2156" s="1010">
        <v>68.900000000000006</v>
      </c>
      <c r="C2156" s="1010">
        <v>68.900000000000006</v>
      </c>
      <c r="D2156" s="1011" t="s">
        <v>1670</v>
      </c>
    </row>
    <row r="2157" spans="1:4" s="994" customFormat="1" ht="11.25" customHeight="1" x14ac:dyDescent="0.2">
      <c r="A2157" s="1201"/>
      <c r="B2157" s="1010">
        <v>68.900000000000006</v>
      </c>
      <c r="C2157" s="1010">
        <v>68.900000000000006</v>
      </c>
      <c r="D2157" s="1011" t="s">
        <v>11</v>
      </c>
    </row>
    <row r="2158" spans="1:4" s="994" customFormat="1" ht="11.25" customHeight="1" x14ac:dyDescent="0.2">
      <c r="A2158" s="1200" t="s">
        <v>575</v>
      </c>
      <c r="B2158" s="1008">
        <v>200</v>
      </c>
      <c r="C2158" s="1008">
        <v>200</v>
      </c>
      <c r="D2158" s="1009" t="s">
        <v>4626</v>
      </c>
    </row>
    <row r="2159" spans="1:4" s="994" customFormat="1" ht="11.25" customHeight="1" x14ac:dyDescent="0.2">
      <c r="A2159" s="1202"/>
      <c r="B2159" s="1012">
        <v>200</v>
      </c>
      <c r="C2159" s="1012">
        <v>200</v>
      </c>
      <c r="D2159" s="1013" t="s">
        <v>11</v>
      </c>
    </row>
    <row r="2160" spans="1:4" s="994" customFormat="1" ht="11.25" customHeight="1" x14ac:dyDescent="0.2">
      <c r="A2160" s="1201" t="s">
        <v>4627</v>
      </c>
      <c r="B2160" s="1010">
        <v>44.4</v>
      </c>
      <c r="C2160" s="1010">
        <v>44.4</v>
      </c>
      <c r="D2160" s="1011" t="s">
        <v>1670</v>
      </c>
    </row>
    <row r="2161" spans="1:4" s="994" customFormat="1" ht="11.25" customHeight="1" x14ac:dyDescent="0.2">
      <c r="A2161" s="1201"/>
      <c r="B2161" s="1010">
        <v>44.4</v>
      </c>
      <c r="C2161" s="1010">
        <v>44.4</v>
      </c>
      <c r="D2161" s="1011" t="s">
        <v>11</v>
      </c>
    </row>
    <row r="2162" spans="1:4" s="994" customFormat="1" ht="11.25" customHeight="1" x14ac:dyDescent="0.2">
      <c r="A2162" s="1200" t="s">
        <v>4628</v>
      </c>
      <c r="B2162" s="1008">
        <v>71.2</v>
      </c>
      <c r="C2162" s="1008">
        <v>71.2</v>
      </c>
      <c r="D2162" s="1009" t="s">
        <v>1670</v>
      </c>
    </row>
    <row r="2163" spans="1:4" s="994" customFormat="1" ht="11.25" customHeight="1" x14ac:dyDescent="0.2">
      <c r="A2163" s="1202"/>
      <c r="B2163" s="1012">
        <v>71.2</v>
      </c>
      <c r="C2163" s="1012">
        <v>71.2</v>
      </c>
      <c r="D2163" s="1013" t="s">
        <v>11</v>
      </c>
    </row>
    <row r="2164" spans="1:4" s="994" customFormat="1" ht="11.25" customHeight="1" x14ac:dyDescent="0.2">
      <c r="A2164" s="1201" t="s">
        <v>686</v>
      </c>
      <c r="B2164" s="1010">
        <v>150</v>
      </c>
      <c r="C2164" s="1010">
        <v>150</v>
      </c>
      <c r="D2164" s="1011" t="s">
        <v>644</v>
      </c>
    </row>
    <row r="2165" spans="1:4" s="994" customFormat="1" ht="11.25" customHeight="1" x14ac:dyDescent="0.2">
      <c r="A2165" s="1201"/>
      <c r="B2165" s="1010">
        <v>150</v>
      </c>
      <c r="C2165" s="1010">
        <v>150</v>
      </c>
      <c r="D2165" s="1011" t="s">
        <v>11</v>
      </c>
    </row>
    <row r="2166" spans="1:4" s="994" customFormat="1" ht="11.25" customHeight="1" x14ac:dyDescent="0.2">
      <c r="A2166" s="1200" t="s">
        <v>4629</v>
      </c>
      <c r="B2166" s="1008">
        <v>295</v>
      </c>
      <c r="C2166" s="1008">
        <v>295</v>
      </c>
      <c r="D2166" s="1009" t="s">
        <v>1726</v>
      </c>
    </row>
    <row r="2167" spans="1:4" s="994" customFormat="1" ht="11.25" customHeight="1" x14ac:dyDescent="0.2">
      <c r="A2167" s="1202"/>
      <c r="B2167" s="1012">
        <v>295</v>
      </c>
      <c r="C2167" s="1012">
        <v>295</v>
      </c>
      <c r="D2167" s="1013" t="s">
        <v>11</v>
      </c>
    </row>
    <row r="2168" spans="1:4" s="994" customFormat="1" ht="21" x14ac:dyDescent="0.2">
      <c r="A2168" s="1201" t="s">
        <v>4630</v>
      </c>
      <c r="B2168" s="1010">
        <v>260</v>
      </c>
      <c r="C2168" s="1010">
        <v>260</v>
      </c>
      <c r="D2168" s="1011" t="s">
        <v>1913</v>
      </c>
    </row>
    <row r="2169" spans="1:4" s="994" customFormat="1" ht="11.25" customHeight="1" x14ac:dyDescent="0.2">
      <c r="A2169" s="1201"/>
      <c r="B2169" s="1010">
        <v>80</v>
      </c>
      <c r="C2169" s="1010">
        <v>80</v>
      </c>
      <c r="D2169" s="1011" t="s">
        <v>1726</v>
      </c>
    </row>
    <row r="2170" spans="1:4" s="994" customFormat="1" ht="11.25" customHeight="1" x14ac:dyDescent="0.2">
      <c r="A2170" s="1201"/>
      <c r="B2170" s="1010">
        <v>340</v>
      </c>
      <c r="C2170" s="1010">
        <v>340</v>
      </c>
      <c r="D2170" s="1011" t="s">
        <v>11</v>
      </c>
    </row>
    <row r="2171" spans="1:4" s="994" customFormat="1" ht="21" x14ac:dyDescent="0.2">
      <c r="A2171" s="1200" t="s">
        <v>4631</v>
      </c>
      <c r="B2171" s="1008">
        <v>46.4</v>
      </c>
      <c r="C2171" s="1008">
        <v>46.4</v>
      </c>
      <c r="D2171" s="1009" t="s">
        <v>2015</v>
      </c>
    </row>
    <row r="2172" spans="1:4" s="994" customFormat="1" ht="11.25" customHeight="1" x14ac:dyDescent="0.2">
      <c r="A2172" s="1202"/>
      <c r="B2172" s="1012">
        <v>46.4</v>
      </c>
      <c r="C2172" s="1012">
        <v>46.4</v>
      </c>
      <c r="D2172" s="1013" t="s">
        <v>11</v>
      </c>
    </row>
    <row r="2173" spans="1:4" s="994" customFormat="1" ht="11.25" customHeight="1" x14ac:dyDescent="0.2">
      <c r="A2173" s="1201" t="s">
        <v>915</v>
      </c>
      <c r="B2173" s="1010">
        <v>200</v>
      </c>
      <c r="C2173" s="1010">
        <v>200</v>
      </c>
      <c r="D2173" s="1011" t="s">
        <v>863</v>
      </c>
    </row>
    <row r="2174" spans="1:4" s="994" customFormat="1" ht="11.25" customHeight="1" x14ac:dyDescent="0.2">
      <c r="A2174" s="1201"/>
      <c r="B2174" s="1010">
        <v>200</v>
      </c>
      <c r="C2174" s="1010">
        <v>200</v>
      </c>
      <c r="D2174" s="1011" t="s">
        <v>11</v>
      </c>
    </row>
    <row r="2175" spans="1:4" s="994" customFormat="1" ht="21" x14ac:dyDescent="0.2">
      <c r="A2175" s="1200" t="s">
        <v>4632</v>
      </c>
      <c r="B2175" s="1008">
        <v>120</v>
      </c>
      <c r="C2175" s="1008">
        <v>120</v>
      </c>
      <c r="D2175" s="1009" t="s">
        <v>2015</v>
      </c>
    </row>
    <row r="2176" spans="1:4" s="994" customFormat="1" ht="11.25" customHeight="1" x14ac:dyDescent="0.2">
      <c r="A2176" s="1202"/>
      <c r="B2176" s="1012">
        <v>120</v>
      </c>
      <c r="C2176" s="1012">
        <v>120</v>
      </c>
      <c r="D2176" s="1013" t="s">
        <v>11</v>
      </c>
    </row>
    <row r="2177" spans="1:4" s="994" customFormat="1" ht="21" x14ac:dyDescent="0.2">
      <c r="A2177" s="1201" t="s">
        <v>4633</v>
      </c>
      <c r="B2177" s="1010">
        <v>150</v>
      </c>
      <c r="C2177" s="1010">
        <v>150</v>
      </c>
      <c r="D2177" s="1011" t="s">
        <v>2015</v>
      </c>
    </row>
    <row r="2178" spans="1:4" s="994" customFormat="1" ht="11.25" customHeight="1" x14ac:dyDescent="0.2">
      <c r="A2178" s="1201"/>
      <c r="B2178" s="1010">
        <v>150</v>
      </c>
      <c r="C2178" s="1010">
        <v>150</v>
      </c>
      <c r="D2178" s="1011" t="s">
        <v>11</v>
      </c>
    </row>
    <row r="2179" spans="1:4" s="994" customFormat="1" ht="11.25" customHeight="1" x14ac:dyDescent="0.2">
      <c r="A2179" s="1200" t="s">
        <v>4634</v>
      </c>
      <c r="B2179" s="1008">
        <v>80</v>
      </c>
      <c r="C2179" s="1008">
        <v>80</v>
      </c>
      <c r="D2179" s="1009" t="s">
        <v>2017</v>
      </c>
    </row>
    <row r="2180" spans="1:4" s="994" customFormat="1" ht="11.25" customHeight="1" x14ac:dyDescent="0.2">
      <c r="A2180" s="1202"/>
      <c r="B2180" s="1012">
        <v>80</v>
      </c>
      <c r="C2180" s="1012">
        <v>80</v>
      </c>
      <c r="D2180" s="1013" t="s">
        <v>11</v>
      </c>
    </row>
    <row r="2181" spans="1:4" s="994" customFormat="1" ht="11.25" customHeight="1" x14ac:dyDescent="0.2">
      <c r="A2181" s="1200" t="s">
        <v>982</v>
      </c>
      <c r="B2181" s="1008">
        <v>200</v>
      </c>
      <c r="C2181" s="1008">
        <v>200</v>
      </c>
      <c r="D2181" s="1009" t="s">
        <v>4635</v>
      </c>
    </row>
    <row r="2182" spans="1:4" s="994" customFormat="1" ht="11.25" customHeight="1" x14ac:dyDescent="0.2">
      <c r="A2182" s="1202"/>
      <c r="B2182" s="1012">
        <v>200</v>
      </c>
      <c r="C2182" s="1012">
        <v>200</v>
      </c>
      <c r="D2182" s="1013" t="s">
        <v>11</v>
      </c>
    </row>
    <row r="2183" spans="1:4" s="994" customFormat="1" ht="11.25" customHeight="1" x14ac:dyDescent="0.2">
      <c r="A2183" s="1201" t="s">
        <v>972</v>
      </c>
      <c r="B2183" s="1010">
        <v>200</v>
      </c>
      <c r="C2183" s="1010">
        <v>200</v>
      </c>
      <c r="D2183" s="1011" t="s">
        <v>957</v>
      </c>
    </row>
    <row r="2184" spans="1:4" s="994" customFormat="1" ht="11.25" customHeight="1" x14ac:dyDescent="0.2">
      <c r="A2184" s="1201"/>
      <c r="B2184" s="1010">
        <v>200</v>
      </c>
      <c r="C2184" s="1010">
        <v>200</v>
      </c>
      <c r="D2184" s="1011" t="s">
        <v>11</v>
      </c>
    </row>
    <row r="2185" spans="1:4" s="994" customFormat="1" ht="11.25" customHeight="1" x14ac:dyDescent="0.2">
      <c r="A2185" s="1200" t="s">
        <v>786</v>
      </c>
      <c r="B2185" s="1008">
        <v>176.01</v>
      </c>
      <c r="C2185" s="1008">
        <v>176.00200000000001</v>
      </c>
      <c r="D2185" s="1009" t="s">
        <v>1878</v>
      </c>
    </row>
    <row r="2186" spans="1:4" s="994" customFormat="1" ht="11.25" customHeight="1" x14ac:dyDescent="0.2">
      <c r="A2186" s="1201"/>
      <c r="B2186" s="1010">
        <v>200</v>
      </c>
      <c r="C2186" s="1010">
        <v>200</v>
      </c>
      <c r="D2186" s="1011" t="s">
        <v>755</v>
      </c>
    </row>
    <row r="2187" spans="1:4" s="994" customFormat="1" ht="11.25" customHeight="1" x14ac:dyDescent="0.2">
      <c r="A2187" s="1202"/>
      <c r="B2187" s="1012">
        <v>376.01</v>
      </c>
      <c r="C2187" s="1012">
        <v>376.00200000000001</v>
      </c>
      <c r="D2187" s="1013" t="s">
        <v>11</v>
      </c>
    </row>
    <row r="2188" spans="1:4" s="994" customFormat="1" ht="11.25" customHeight="1" x14ac:dyDescent="0.2">
      <c r="A2188" s="1201" t="s">
        <v>787</v>
      </c>
      <c r="B2188" s="1010">
        <v>72.45</v>
      </c>
      <c r="C2188" s="1010">
        <v>72.45</v>
      </c>
      <c r="D2188" s="1011" t="s">
        <v>1878</v>
      </c>
    </row>
    <row r="2189" spans="1:4" s="994" customFormat="1" ht="11.25" customHeight="1" x14ac:dyDescent="0.2">
      <c r="A2189" s="1201"/>
      <c r="B2189" s="1010">
        <v>68.14</v>
      </c>
      <c r="C2189" s="1010">
        <v>64.846999999999994</v>
      </c>
      <c r="D2189" s="1011" t="s">
        <v>755</v>
      </c>
    </row>
    <row r="2190" spans="1:4" s="994" customFormat="1" ht="11.25" customHeight="1" x14ac:dyDescent="0.2">
      <c r="A2190" s="1201"/>
      <c r="B2190" s="1010">
        <v>140.59</v>
      </c>
      <c r="C2190" s="1010">
        <v>137.297</v>
      </c>
      <c r="D2190" s="1011" t="s">
        <v>11</v>
      </c>
    </row>
    <row r="2191" spans="1:4" s="994" customFormat="1" ht="11.25" customHeight="1" x14ac:dyDescent="0.2">
      <c r="A2191" s="1200" t="s">
        <v>788</v>
      </c>
      <c r="B2191" s="1008">
        <v>230</v>
      </c>
      <c r="C2191" s="1008">
        <v>229.24379999999999</v>
      </c>
      <c r="D2191" s="1009" t="s">
        <v>755</v>
      </c>
    </row>
    <row r="2192" spans="1:4" s="994" customFormat="1" ht="11.25" customHeight="1" x14ac:dyDescent="0.2">
      <c r="A2192" s="1202"/>
      <c r="B2192" s="1012">
        <v>230</v>
      </c>
      <c r="C2192" s="1012">
        <v>229.24379999999999</v>
      </c>
      <c r="D2192" s="1013" t="s">
        <v>11</v>
      </c>
    </row>
    <row r="2193" spans="1:4" s="994" customFormat="1" ht="21" x14ac:dyDescent="0.2">
      <c r="A2193" s="1201" t="s">
        <v>983</v>
      </c>
      <c r="B2193" s="1010">
        <v>135</v>
      </c>
      <c r="C2193" s="1010">
        <v>135</v>
      </c>
      <c r="D2193" s="1011" t="s">
        <v>2015</v>
      </c>
    </row>
    <row r="2194" spans="1:4" s="994" customFormat="1" ht="11.25" customHeight="1" x14ac:dyDescent="0.2">
      <c r="A2194" s="1201"/>
      <c r="B2194" s="1010">
        <v>50</v>
      </c>
      <c r="C2194" s="1010">
        <v>50</v>
      </c>
      <c r="D2194" s="1011" t="s">
        <v>4636</v>
      </c>
    </row>
    <row r="2195" spans="1:4" s="994" customFormat="1" ht="11.25" customHeight="1" x14ac:dyDescent="0.2">
      <c r="A2195" s="1201"/>
      <c r="B2195" s="1010">
        <v>185</v>
      </c>
      <c r="C2195" s="1010">
        <v>185</v>
      </c>
      <c r="D2195" s="1011" t="s">
        <v>11</v>
      </c>
    </row>
    <row r="2196" spans="1:4" s="994" customFormat="1" ht="11.25" customHeight="1" x14ac:dyDescent="0.2">
      <c r="A2196" s="1200" t="s">
        <v>916</v>
      </c>
      <c r="B2196" s="1008">
        <v>700</v>
      </c>
      <c r="C2196" s="1008">
        <v>700</v>
      </c>
      <c r="D2196" s="1009" t="s">
        <v>2017</v>
      </c>
    </row>
    <row r="2197" spans="1:4" s="994" customFormat="1" ht="11.25" customHeight="1" x14ac:dyDescent="0.2">
      <c r="A2197" s="1201"/>
      <c r="B2197" s="1010">
        <v>1500</v>
      </c>
      <c r="C2197" s="1010">
        <v>1500</v>
      </c>
      <c r="D2197" s="1011" t="s">
        <v>863</v>
      </c>
    </row>
    <row r="2198" spans="1:4" s="994" customFormat="1" ht="11.25" customHeight="1" x14ac:dyDescent="0.2">
      <c r="A2198" s="1202"/>
      <c r="B2198" s="1012">
        <v>2200</v>
      </c>
      <c r="C2198" s="1012">
        <v>2200</v>
      </c>
      <c r="D2198" s="1013" t="s">
        <v>11</v>
      </c>
    </row>
    <row r="2199" spans="1:4" s="994" customFormat="1" ht="11.25" customHeight="1" x14ac:dyDescent="0.2">
      <c r="A2199" s="1201" t="s">
        <v>4637</v>
      </c>
      <c r="B2199" s="1010">
        <v>300</v>
      </c>
      <c r="C2199" s="1010">
        <v>300</v>
      </c>
      <c r="D2199" s="1011" t="s">
        <v>2017</v>
      </c>
    </row>
    <row r="2200" spans="1:4" s="994" customFormat="1" ht="11.25" customHeight="1" x14ac:dyDescent="0.2">
      <c r="A2200" s="1201"/>
      <c r="B2200" s="1010">
        <v>300</v>
      </c>
      <c r="C2200" s="1010">
        <v>300</v>
      </c>
      <c r="D2200" s="1011" t="s">
        <v>11</v>
      </c>
    </row>
    <row r="2201" spans="1:4" s="994" customFormat="1" ht="11.25" customHeight="1" x14ac:dyDescent="0.2">
      <c r="A2201" s="1200" t="s">
        <v>4638</v>
      </c>
      <c r="B2201" s="1008">
        <v>70</v>
      </c>
      <c r="C2201" s="1008">
        <v>0</v>
      </c>
      <c r="D2201" s="1009" t="s">
        <v>2329</v>
      </c>
    </row>
    <row r="2202" spans="1:4" s="994" customFormat="1" ht="11.25" customHeight="1" x14ac:dyDescent="0.2">
      <c r="A2202" s="1202"/>
      <c r="B2202" s="1012">
        <v>70</v>
      </c>
      <c r="C2202" s="1012">
        <v>0</v>
      </c>
      <c r="D2202" s="1013" t="s">
        <v>11</v>
      </c>
    </row>
    <row r="2203" spans="1:4" s="994" customFormat="1" ht="21" x14ac:dyDescent="0.2">
      <c r="A2203" s="1201" t="s">
        <v>821</v>
      </c>
      <c r="B2203" s="1010">
        <v>16762</v>
      </c>
      <c r="C2203" s="1010">
        <v>16234</v>
      </c>
      <c r="D2203" s="1011" t="s">
        <v>1913</v>
      </c>
    </row>
    <row r="2204" spans="1:4" s="994" customFormat="1" ht="21" x14ac:dyDescent="0.2">
      <c r="A2204" s="1201"/>
      <c r="B2204" s="1010">
        <v>70</v>
      </c>
      <c r="C2204" s="1010">
        <v>70</v>
      </c>
      <c r="D2204" s="1011" t="s">
        <v>1914</v>
      </c>
    </row>
    <row r="2205" spans="1:4" s="994" customFormat="1" ht="11.25" customHeight="1" x14ac:dyDescent="0.2">
      <c r="A2205" s="1201"/>
      <c r="B2205" s="1010">
        <v>206222</v>
      </c>
      <c r="C2205" s="1010">
        <v>206222</v>
      </c>
      <c r="D2205" s="1011" t="s">
        <v>1915</v>
      </c>
    </row>
    <row r="2206" spans="1:4" s="994" customFormat="1" ht="11.25" customHeight="1" x14ac:dyDescent="0.2">
      <c r="A2206" s="1201"/>
      <c r="B2206" s="1010">
        <v>4154.5</v>
      </c>
      <c r="C2206" s="1010">
        <v>4080.3063200000001</v>
      </c>
      <c r="D2206" s="1011" t="s">
        <v>1911</v>
      </c>
    </row>
    <row r="2207" spans="1:4" s="994" customFormat="1" ht="21" x14ac:dyDescent="0.2">
      <c r="A2207" s="1201"/>
      <c r="B2207" s="1010">
        <v>600</v>
      </c>
      <c r="C2207" s="1010">
        <v>599.78099999999995</v>
      </c>
      <c r="D2207" s="1011" t="s">
        <v>1912</v>
      </c>
    </row>
    <row r="2208" spans="1:4" s="994" customFormat="1" ht="21" x14ac:dyDescent="0.2">
      <c r="A2208" s="1201"/>
      <c r="B2208" s="1010">
        <v>187.4</v>
      </c>
      <c r="C2208" s="1010">
        <v>180.98684</v>
      </c>
      <c r="D2208" s="1011" t="s">
        <v>1910</v>
      </c>
    </row>
    <row r="2209" spans="1:4" s="994" customFormat="1" ht="11.25" customHeight="1" x14ac:dyDescent="0.2">
      <c r="A2209" s="1201"/>
      <c r="B2209" s="1010">
        <v>350</v>
      </c>
      <c r="C2209" s="1010">
        <v>350</v>
      </c>
      <c r="D2209" s="1011" t="s">
        <v>807</v>
      </c>
    </row>
    <row r="2210" spans="1:4" s="994" customFormat="1" ht="11.25" customHeight="1" x14ac:dyDescent="0.2">
      <c r="A2210" s="1201"/>
      <c r="B2210" s="1010">
        <v>800</v>
      </c>
      <c r="C2210" s="1010">
        <v>800</v>
      </c>
      <c r="D2210" s="1011" t="s">
        <v>836</v>
      </c>
    </row>
    <row r="2211" spans="1:4" s="994" customFormat="1" ht="11.25" customHeight="1" x14ac:dyDescent="0.2">
      <c r="A2211" s="1201"/>
      <c r="B2211" s="1010">
        <v>104</v>
      </c>
      <c r="C2211" s="1010">
        <v>72</v>
      </c>
      <c r="D2211" s="1011" t="s">
        <v>997</v>
      </c>
    </row>
    <row r="2212" spans="1:4" s="994" customFormat="1" ht="11.25" customHeight="1" x14ac:dyDescent="0.2">
      <c r="A2212" s="1201"/>
      <c r="B2212" s="1010">
        <v>22172.000000000004</v>
      </c>
      <c r="C2212" s="1010">
        <v>21888.162540000005</v>
      </c>
      <c r="D2212" s="1011" t="s">
        <v>1346</v>
      </c>
    </row>
    <row r="2213" spans="1:4" s="994" customFormat="1" ht="11.25" customHeight="1" x14ac:dyDescent="0.2">
      <c r="A2213" s="1201"/>
      <c r="B2213" s="1010">
        <v>1539.0000000000002</v>
      </c>
      <c r="C2213" s="1010">
        <v>1539.0000000000002</v>
      </c>
      <c r="D2213" s="1011" t="s">
        <v>1352</v>
      </c>
    </row>
    <row r="2214" spans="1:4" s="994" customFormat="1" ht="11.25" customHeight="1" x14ac:dyDescent="0.2">
      <c r="A2214" s="1201"/>
      <c r="B2214" s="1010">
        <v>252960.9</v>
      </c>
      <c r="C2214" s="1010">
        <v>252036.23670000001</v>
      </c>
      <c r="D2214" s="1011" t="s">
        <v>11</v>
      </c>
    </row>
    <row r="2215" spans="1:4" s="994" customFormat="1" ht="11.25" customHeight="1" x14ac:dyDescent="0.2">
      <c r="A2215" s="1200" t="s">
        <v>4639</v>
      </c>
      <c r="B2215" s="1008">
        <v>23587</v>
      </c>
      <c r="C2215" s="1008">
        <v>23587</v>
      </c>
      <c r="D2215" s="1009" t="s">
        <v>1915</v>
      </c>
    </row>
    <row r="2216" spans="1:4" s="994" customFormat="1" ht="11.25" customHeight="1" x14ac:dyDescent="0.2">
      <c r="A2216" s="1201"/>
      <c r="B2216" s="1010">
        <v>190</v>
      </c>
      <c r="C2216" s="1010">
        <v>190</v>
      </c>
      <c r="D2216" s="1011" t="s">
        <v>1911</v>
      </c>
    </row>
    <row r="2217" spans="1:4" s="994" customFormat="1" ht="11.25" customHeight="1" x14ac:dyDescent="0.2">
      <c r="A2217" s="1202"/>
      <c r="B2217" s="1012">
        <v>23777</v>
      </c>
      <c r="C2217" s="1012">
        <v>23777</v>
      </c>
      <c r="D2217" s="1013" t="s">
        <v>11</v>
      </c>
    </row>
    <row r="2218" spans="1:4" s="994" customFormat="1" ht="11.25" customHeight="1" x14ac:dyDescent="0.2">
      <c r="A2218" s="1201" t="s">
        <v>727</v>
      </c>
      <c r="B2218" s="1010">
        <v>1107.3</v>
      </c>
      <c r="C2218" s="1010">
        <v>1107.3</v>
      </c>
      <c r="D2218" s="1011" t="s">
        <v>1832</v>
      </c>
    </row>
    <row r="2219" spans="1:4" s="994" customFormat="1" ht="11.25" customHeight="1" x14ac:dyDescent="0.2">
      <c r="A2219" s="1201"/>
      <c r="B2219" s="1010">
        <v>6000</v>
      </c>
      <c r="C2219" s="1010">
        <v>6000</v>
      </c>
      <c r="D2219" s="1011" t="s">
        <v>726</v>
      </c>
    </row>
    <row r="2220" spans="1:4" s="994" customFormat="1" ht="11.25" customHeight="1" x14ac:dyDescent="0.2">
      <c r="A2220" s="1201"/>
      <c r="B2220" s="1010">
        <v>187.5</v>
      </c>
      <c r="C2220" s="1010">
        <v>0</v>
      </c>
      <c r="D2220" s="1011" t="s">
        <v>728</v>
      </c>
    </row>
    <row r="2221" spans="1:4" s="994" customFormat="1" ht="11.25" customHeight="1" x14ac:dyDescent="0.2">
      <c r="A2221" s="1201"/>
      <c r="B2221" s="1010">
        <v>150</v>
      </c>
      <c r="C2221" s="1010">
        <v>150</v>
      </c>
      <c r="D2221" s="1011" t="s">
        <v>1062</v>
      </c>
    </row>
    <row r="2222" spans="1:4" s="994" customFormat="1" ht="11.25" customHeight="1" x14ac:dyDescent="0.2">
      <c r="A2222" s="1201"/>
      <c r="B2222" s="1010">
        <v>7444.8</v>
      </c>
      <c r="C2222" s="1010">
        <v>7257.3</v>
      </c>
      <c r="D2222" s="1011" t="s">
        <v>11</v>
      </c>
    </row>
    <row r="2223" spans="1:4" s="994" customFormat="1" ht="11.25" customHeight="1" x14ac:dyDescent="0.2">
      <c r="A2223" s="1200" t="s">
        <v>789</v>
      </c>
      <c r="B2223" s="1008">
        <v>38.879999999999995</v>
      </c>
      <c r="C2223" s="1008">
        <v>38.872</v>
      </c>
      <c r="D2223" s="1009" t="s">
        <v>1883</v>
      </c>
    </row>
    <row r="2224" spans="1:4" s="994" customFormat="1" ht="11.25" customHeight="1" x14ac:dyDescent="0.2">
      <c r="A2224" s="1201"/>
      <c r="B2224" s="1010">
        <v>3347.47</v>
      </c>
      <c r="C2224" s="1010">
        <v>3347.4616099999998</v>
      </c>
      <c r="D2224" s="1011" t="s">
        <v>755</v>
      </c>
    </row>
    <row r="2225" spans="1:4" s="994" customFormat="1" ht="11.25" customHeight="1" x14ac:dyDescent="0.2">
      <c r="A2225" s="1202"/>
      <c r="B2225" s="1012">
        <v>3386.35</v>
      </c>
      <c r="C2225" s="1012">
        <v>3386.3336099999997</v>
      </c>
      <c r="D2225" s="1013" t="s">
        <v>11</v>
      </c>
    </row>
    <row r="2226" spans="1:4" s="994" customFormat="1" ht="11.25" customHeight="1" x14ac:dyDescent="0.2">
      <c r="A2226" s="1201" t="s">
        <v>4640</v>
      </c>
      <c r="B2226" s="1010">
        <v>148.19999999999999</v>
      </c>
      <c r="C2226" s="1010">
        <v>148.19999999999999</v>
      </c>
      <c r="D2226" s="1011" t="s">
        <v>1837</v>
      </c>
    </row>
    <row r="2227" spans="1:4" s="994" customFormat="1" ht="11.25" customHeight="1" x14ac:dyDescent="0.2">
      <c r="A2227" s="1201"/>
      <c r="B2227" s="1010">
        <v>148.19999999999999</v>
      </c>
      <c r="C2227" s="1010">
        <v>148.19999999999999</v>
      </c>
      <c r="D2227" s="1011" t="s">
        <v>11</v>
      </c>
    </row>
    <row r="2228" spans="1:4" s="994" customFormat="1" ht="21" x14ac:dyDescent="0.2">
      <c r="A2228" s="1200" t="s">
        <v>4641</v>
      </c>
      <c r="B2228" s="1008">
        <v>142.30000000000001</v>
      </c>
      <c r="C2228" s="1008">
        <v>142.30000000000001</v>
      </c>
      <c r="D2228" s="1009" t="s">
        <v>2015</v>
      </c>
    </row>
    <row r="2229" spans="1:4" s="994" customFormat="1" ht="11.25" customHeight="1" x14ac:dyDescent="0.2">
      <c r="A2229" s="1202"/>
      <c r="B2229" s="1012">
        <v>142.30000000000001</v>
      </c>
      <c r="C2229" s="1012">
        <v>142.30000000000001</v>
      </c>
      <c r="D2229" s="1013" t="s">
        <v>11</v>
      </c>
    </row>
    <row r="2230" spans="1:4" s="994" customFormat="1" ht="11.25" customHeight="1" x14ac:dyDescent="0.2">
      <c r="A2230" s="1201" t="s">
        <v>4642</v>
      </c>
      <c r="B2230" s="1010">
        <v>4000</v>
      </c>
      <c r="C2230" s="1010">
        <v>4000</v>
      </c>
      <c r="D2230" s="1011" t="s">
        <v>2017</v>
      </c>
    </row>
    <row r="2231" spans="1:4" s="994" customFormat="1" ht="11.25" customHeight="1" x14ac:dyDescent="0.2">
      <c r="A2231" s="1201"/>
      <c r="B2231" s="1010">
        <v>4000</v>
      </c>
      <c r="C2231" s="1010">
        <v>4000</v>
      </c>
      <c r="D2231" s="1011" t="s">
        <v>11</v>
      </c>
    </row>
    <row r="2232" spans="1:4" s="994" customFormat="1" ht="11.25" customHeight="1" x14ac:dyDescent="0.2">
      <c r="A2232" s="1200" t="s">
        <v>4643</v>
      </c>
      <c r="B2232" s="1008">
        <v>300</v>
      </c>
      <c r="C2232" s="1008">
        <v>300</v>
      </c>
      <c r="D2232" s="1009" t="s">
        <v>1726</v>
      </c>
    </row>
    <row r="2233" spans="1:4" s="994" customFormat="1" ht="11.25" customHeight="1" x14ac:dyDescent="0.2">
      <c r="A2233" s="1202"/>
      <c r="B2233" s="1012">
        <v>300</v>
      </c>
      <c r="C2233" s="1012">
        <v>300</v>
      </c>
      <c r="D2233" s="1013" t="s">
        <v>11</v>
      </c>
    </row>
    <row r="2234" spans="1:4" s="994" customFormat="1" ht="11.25" customHeight="1" x14ac:dyDescent="0.2">
      <c r="A2234" s="1201" t="s">
        <v>4644</v>
      </c>
      <c r="B2234" s="1010">
        <v>70</v>
      </c>
      <c r="C2234" s="1010">
        <v>70</v>
      </c>
      <c r="D2234" s="1011" t="s">
        <v>2222</v>
      </c>
    </row>
    <row r="2235" spans="1:4" s="994" customFormat="1" ht="11.25" customHeight="1" x14ac:dyDescent="0.2">
      <c r="A2235" s="1201"/>
      <c r="B2235" s="1010">
        <v>70</v>
      </c>
      <c r="C2235" s="1010">
        <v>70</v>
      </c>
      <c r="D2235" s="1011" t="s">
        <v>11</v>
      </c>
    </row>
    <row r="2236" spans="1:4" s="994" customFormat="1" ht="11.25" customHeight="1" x14ac:dyDescent="0.2">
      <c r="A2236" s="1200" t="s">
        <v>790</v>
      </c>
      <c r="B2236" s="1008">
        <v>200</v>
      </c>
      <c r="C2236" s="1008">
        <v>200</v>
      </c>
      <c r="D2236" s="1009" t="s">
        <v>755</v>
      </c>
    </row>
    <row r="2237" spans="1:4" s="994" customFormat="1" ht="11.25" customHeight="1" x14ac:dyDescent="0.2">
      <c r="A2237" s="1202"/>
      <c r="B2237" s="1012">
        <v>200</v>
      </c>
      <c r="C2237" s="1012">
        <v>200</v>
      </c>
      <c r="D2237" s="1013" t="s">
        <v>11</v>
      </c>
    </row>
    <row r="2238" spans="1:4" s="994" customFormat="1" ht="11.25" customHeight="1" x14ac:dyDescent="0.2">
      <c r="A2238" s="1201" t="s">
        <v>4645</v>
      </c>
      <c r="B2238" s="1010">
        <v>2650</v>
      </c>
      <c r="C2238" s="1010">
        <v>2650</v>
      </c>
      <c r="D2238" s="1011" t="s">
        <v>1915</v>
      </c>
    </row>
    <row r="2239" spans="1:4" s="994" customFormat="1" ht="11.25" customHeight="1" x14ac:dyDescent="0.2">
      <c r="A2239" s="1201"/>
      <c r="B2239" s="1010">
        <v>2650</v>
      </c>
      <c r="C2239" s="1010">
        <v>2650</v>
      </c>
      <c r="D2239" s="1011" t="s">
        <v>11</v>
      </c>
    </row>
    <row r="2240" spans="1:4" s="994" customFormat="1" ht="21" x14ac:dyDescent="0.2">
      <c r="A2240" s="1200" t="s">
        <v>4646</v>
      </c>
      <c r="B2240" s="1008">
        <v>504</v>
      </c>
      <c r="C2240" s="1008">
        <v>504</v>
      </c>
      <c r="D2240" s="1009" t="s">
        <v>1913</v>
      </c>
    </row>
    <row r="2241" spans="1:4" s="994" customFormat="1" ht="11.25" customHeight="1" x14ac:dyDescent="0.2">
      <c r="A2241" s="1201"/>
      <c r="B2241" s="1010">
        <v>390</v>
      </c>
      <c r="C2241" s="1010">
        <v>390</v>
      </c>
      <c r="D2241" s="1011" t="s">
        <v>1915</v>
      </c>
    </row>
    <row r="2242" spans="1:4" s="994" customFormat="1" ht="11.25" customHeight="1" x14ac:dyDescent="0.2">
      <c r="A2242" s="1201"/>
      <c r="B2242" s="1010">
        <v>2774.5099999999998</v>
      </c>
      <c r="C2242" s="1010">
        <v>2774.4999999999995</v>
      </c>
      <c r="D2242" s="1011" t="s">
        <v>1352</v>
      </c>
    </row>
    <row r="2243" spans="1:4" s="994" customFormat="1" ht="11.25" customHeight="1" x14ac:dyDescent="0.2">
      <c r="A2243" s="1202"/>
      <c r="B2243" s="1012">
        <v>3668.5099999999998</v>
      </c>
      <c r="C2243" s="1012">
        <v>3668.4999999999995</v>
      </c>
      <c r="D2243" s="1013" t="s">
        <v>11</v>
      </c>
    </row>
    <row r="2244" spans="1:4" s="994" customFormat="1" ht="11.25" customHeight="1" x14ac:dyDescent="0.2">
      <c r="A2244" s="1201" t="s">
        <v>4647</v>
      </c>
      <c r="B2244" s="1010">
        <v>718</v>
      </c>
      <c r="C2244" s="1010">
        <v>0</v>
      </c>
      <c r="D2244" s="1011" t="s">
        <v>2329</v>
      </c>
    </row>
    <row r="2245" spans="1:4" s="994" customFormat="1" ht="11.25" customHeight="1" x14ac:dyDescent="0.2">
      <c r="A2245" s="1201"/>
      <c r="B2245" s="1010">
        <v>718</v>
      </c>
      <c r="C2245" s="1010">
        <v>0</v>
      </c>
      <c r="D2245" s="1011" t="s">
        <v>11</v>
      </c>
    </row>
    <row r="2246" spans="1:4" s="994" customFormat="1" ht="11.25" customHeight="1" x14ac:dyDescent="0.2">
      <c r="A2246" s="1200" t="s">
        <v>4648</v>
      </c>
      <c r="B2246" s="1008">
        <v>1010.8</v>
      </c>
      <c r="C2246" s="1008">
        <v>1010.794</v>
      </c>
      <c r="D2246" s="1009" t="s">
        <v>3964</v>
      </c>
    </row>
    <row r="2247" spans="1:4" s="994" customFormat="1" ht="11.25" customHeight="1" x14ac:dyDescent="0.2">
      <c r="A2247" s="1202"/>
      <c r="B2247" s="1012">
        <v>1010.8</v>
      </c>
      <c r="C2247" s="1012">
        <v>1010.794</v>
      </c>
      <c r="D2247" s="1013" t="s">
        <v>11</v>
      </c>
    </row>
    <row r="2248" spans="1:4" s="994" customFormat="1" ht="11.25" customHeight="1" x14ac:dyDescent="0.2">
      <c r="A2248" s="1201" t="s">
        <v>4649</v>
      </c>
      <c r="B2248" s="1010">
        <v>1137.1399999999999</v>
      </c>
      <c r="C2248" s="1010">
        <v>1137.144</v>
      </c>
      <c r="D2248" s="1011" t="s">
        <v>3964</v>
      </c>
    </row>
    <row r="2249" spans="1:4" s="994" customFormat="1" ht="11.25" customHeight="1" x14ac:dyDescent="0.2">
      <c r="A2249" s="1201"/>
      <c r="B2249" s="1010">
        <v>1137.1399999999999</v>
      </c>
      <c r="C2249" s="1010">
        <v>1137.144</v>
      </c>
      <c r="D2249" s="1011" t="s">
        <v>11</v>
      </c>
    </row>
    <row r="2250" spans="1:4" s="994" customFormat="1" ht="11.25" customHeight="1" x14ac:dyDescent="0.2">
      <c r="A2250" s="1200" t="s">
        <v>4650</v>
      </c>
      <c r="B2250" s="1008">
        <v>912.55</v>
      </c>
      <c r="C2250" s="1008">
        <v>912.54700000000003</v>
      </c>
      <c r="D2250" s="1009" t="s">
        <v>3964</v>
      </c>
    </row>
    <row r="2251" spans="1:4" s="994" customFormat="1" ht="11.25" customHeight="1" x14ac:dyDescent="0.2">
      <c r="A2251" s="1202"/>
      <c r="B2251" s="1012">
        <v>912.55</v>
      </c>
      <c r="C2251" s="1012">
        <v>912.54700000000003</v>
      </c>
      <c r="D2251" s="1013" t="s">
        <v>11</v>
      </c>
    </row>
    <row r="2252" spans="1:4" s="994" customFormat="1" ht="11.25" customHeight="1" x14ac:dyDescent="0.2">
      <c r="A2252" s="1201" t="s">
        <v>4651</v>
      </c>
      <c r="B2252" s="1010">
        <v>3948.03</v>
      </c>
      <c r="C2252" s="1010">
        <v>3920.9829999999997</v>
      </c>
      <c r="D2252" s="1011" t="s">
        <v>3964</v>
      </c>
    </row>
    <row r="2253" spans="1:4" s="994" customFormat="1" ht="11.25" customHeight="1" x14ac:dyDescent="0.2">
      <c r="A2253" s="1201"/>
      <c r="B2253" s="1010">
        <v>3948.03</v>
      </c>
      <c r="C2253" s="1010">
        <v>3920.9829999999997</v>
      </c>
      <c r="D2253" s="1011" t="s">
        <v>11</v>
      </c>
    </row>
    <row r="2254" spans="1:4" s="994" customFormat="1" ht="11.25" customHeight="1" x14ac:dyDescent="0.2">
      <c r="A2254" s="1200" t="s">
        <v>4652</v>
      </c>
      <c r="B2254" s="1008">
        <v>5487.93</v>
      </c>
      <c r="C2254" s="1008">
        <v>5487.9260000000004</v>
      </c>
      <c r="D2254" s="1009" t="s">
        <v>3964</v>
      </c>
    </row>
    <row r="2255" spans="1:4" s="994" customFormat="1" ht="11.25" customHeight="1" x14ac:dyDescent="0.2">
      <c r="A2255" s="1202"/>
      <c r="B2255" s="1012">
        <v>5487.93</v>
      </c>
      <c r="C2255" s="1012">
        <v>5487.9260000000004</v>
      </c>
      <c r="D2255" s="1013" t="s">
        <v>11</v>
      </c>
    </row>
    <row r="2256" spans="1:4" s="994" customFormat="1" ht="11.25" customHeight="1" x14ac:dyDescent="0.2">
      <c r="A2256" s="1201" t="s">
        <v>4653</v>
      </c>
      <c r="B2256" s="1010">
        <v>8850.7999999999993</v>
      </c>
      <c r="C2256" s="1010">
        <v>8840.4079999999994</v>
      </c>
      <c r="D2256" s="1011" t="s">
        <v>3964</v>
      </c>
    </row>
    <row r="2257" spans="1:4" s="994" customFormat="1" ht="11.25" customHeight="1" x14ac:dyDescent="0.2">
      <c r="A2257" s="1201"/>
      <c r="B2257" s="1010">
        <v>8850.7999999999993</v>
      </c>
      <c r="C2257" s="1010">
        <v>8840.4079999999994</v>
      </c>
      <c r="D2257" s="1011" t="s">
        <v>11</v>
      </c>
    </row>
    <row r="2258" spans="1:4" s="994" customFormat="1" ht="11.25" customHeight="1" x14ac:dyDescent="0.2">
      <c r="A2258" s="1200" t="s">
        <v>4654</v>
      </c>
      <c r="B2258" s="1008">
        <v>8142.3</v>
      </c>
      <c r="C2258" s="1008">
        <v>8112.7950000000001</v>
      </c>
      <c r="D2258" s="1009" t="s">
        <v>3964</v>
      </c>
    </row>
    <row r="2259" spans="1:4" s="994" customFormat="1" ht="11.25" customHeight="1" x14ac:dyDescent="0.2">
      <c r="A2259" s="1202"/>
      <c r="B2259" s="1012">
        <v>8142.3</v>
      </c>
      <c r="C2259" s="1012">
        <v>8112.7950000000001</v>
      </c>
      <c r="D2259" s="1013" t="s">
        <v>11</v>
      </c>
    </row>
    <row r="2260" spans="1:4" s="994" customFormat="1" ht="11.25" customHeight="1" x14ac:dyDescent="0.2">
      <c r="A2260" s="1201" t="s">
        <v>4655</v>
      </c>
      <c r="B2260" s="1010">
        <v>4069.74</v>
      </c>
      <c r="C2260" s="1010">
        <v>4069.7440000000001</v>
      </c>
      <c r="D2260" s="1011" t="s">
        <v>3964</v>
      </c>
    </row>
    <row r="2261" spans="1:4" s="994" customFormat="1" ht="11.25" customHeight="1" x14ac:dyDescent="0.2">
      <c r="A2261" s="1201"/>
      <c r="B2261" s="1010">
        <v>4069.74</v>
      </c>
      <c r="C2261" s="1010">
        <v>4069.7440000000001</v>
      </c>
      <c r="D2261" s="1011" t="s">
        <v>11</v>
      </c>
    </row>
    <row r="2262" spans="1:4" s="994" customFormat="1" ht="11.25" customHeight="1" x14ac:dyDescent="0.2">
      <c r="A2262" s="1200" t="s">
        <v>4656</v>
      </c>
      <c r="B2262" s="1008">
        <v>10633.119999999999</v>
      </c>
      <c r="C2262" s="1008">
        <v>10633.120999999999</v>
      </c>
      <c r="D2262" s="1009" t="s">
        <v>3964</v>
      </c>
    </row>
    <row r="2263" spans="1:4" s="994" customFormat="1" ht="11.25" customHeight="1" x14ac:dyDescent="0.2">
      <c r="A2263" s="1202"/>
      <c r="B2263" s="1012">
        <v>10633.119999999999</v>
      </c>
      <c r="C2263" s="1012">
        <v>10633.120999999999</v>
      </c>
      <c r="D2263" s="1013" t="s">
        <v>11</v>
      </c>
    </row>
    <row r="2264" spans="1:4" s="994" customFormat="1" ht="11.25" customHeight="1" x14ac:dyDescent="0.2">
      <c r="A2264" s="1201" t="s">
        <v>4657</v>
      </c>
      <c r="B2264" s="1010">
        <v>5729.7300000000005</v>
      </c>
      <c r="C2264" s="1010">
        <v>5729.7290000000003</v>
      </c>
      <c r="D2264" s="1011" t="s">
        <v>3964</v>
      </c>
    </row>
    <row r="2265" spans="1:4" s="994" customFormat="1" ht="11.25" customHeight="1" x14ac:dyDescent="0.2">
      <c r="A2265" s="1201"/>
      <c r="B2265" s="1010">
        <v>40.9</v>
      </c>
      <c r="C2265" s="1010">
        <v>40.9</v>
      </c>
      <c r="D2265" s="1011" t="s">
        <v>2014</v>
      </c>
    </row>
    <row r="2266" spans="1:4" s="994" customFormat="1" ht="11.25" customHeight="1" x14ac:dyDescent="0.2">
      <c r="A2266" s="1201"/>
      <c r="B2266" s="1010">
        <v>70</v>
      </c>
      <c r="C2266" s="1010">
        <v>70</v>
      </c>
      <c r="D2266" s="1011" t="s">
        <v>2341</v>
      </c>
    </row>
    <row r="2267" spans="1:4" s="994" customFormat="1" ht="11.25" customHeight="1" x14ac:dyDescent="0.2">
      <c r="A2267" s="1201"/>
      <c r="B2267" s="1010">
        <v>5.18</v>
      </c>
      <c r="C2267" s="1010">
        <v>5.18</v>
      </c>
      <c r="D2267" s="1011" t="s">
        <v>1452</v>
      </c>
    </row>
    <row r="2268" spans="1:4" s="994" customFormat="1" ht="11.25" customHeight="1" x14ac:dyDescent="0.2">
      <c r="A2268" s="1201"/>
      <c r="B2268" s="1010">
        <v>5845.81</v>
      </c>
      <c r="C2268" s="1010">
        <v>5845.8090000000002</v>
      </c>
      <c r="D2268" s="1011" t="s">
        <v>11</v>
      </c>
    </row>
    <row r="2269" spans="1:4" s="994" customFormat="1" ht="11.25" customHeight="1" x14ac:dyDescent="0.2">
      <c r="A2269" s="1200" t="s">
        <v>4658</v>
      </c>
      <c r="B2269" s="1008">
        <v>13551.449999999999</v>
      </c>
      <c r="C2269" s="1008">
        <v>13491.740000000002</v>
      </c>
      <c r="D2269" s="1009" t="s">
        <v>3964</v>
      </c>
    </row>
    <row r="2270" spans="1:4" s="994" customFormat="1" ht="11.25" customHeight="1" x14ac:dyDescent="0.2">
      <c r="A2270" s="1202"/>
      <c r="B2270" s="1012">
        <v>13551.449999999999</v>
      </c>
      <c r="C2270" s="1012">
        <v>13491.740000000002</v>
      </c>
      <c r="D2270" s="1013" t="s">
        <v>11</v>
      </c>
    </row>
    <row r="2271" spans="1:4" s="994" customFormat="1" ht="11.25" customHeight="1" x14ac:dyDescent="0.2">
      <c r="A2271" s="1201" t="s">
        <v>4659</v>
      </c>
      <c r="B2271" s="1010">
        <v>13359.97</v>
      </c>
      <c r="C2271" s="1010">
        <v>13352.449000000001</v>
      </c>
      <c r="D2271" s="1011" t="s">
        <v>3964</v>
      </c>
    </row>
    <row r="2272" spans="1:4" s="994" customFormat="1" ht="11.25" customHeight="1" x14ac:dyDescent="0.2">
      <c r="A2272" s="1201"/>
      <c r="B2272" s="1010">
        <v>13359.97</v>
      </c>
      <c r="C2272" s="1010">
        <v>13352.449000000001</v>
      </c>
      <c r="D2272" s="1011" t="s">
        <v>11</v>
      </c>
    </row>
    <row r="2273" spans="1:4" s="994" customFormat="1" ht="11.25" customHeight="1" x14ac:dyDescent="0.2">
      <c r="A2273" s="1200" t="s">
        <v>4660</v>
      </c>
      <c r="B2273" s="1008">
        <v>6670</v>
      </c>
      <c r="C2273" s="1008">
        <v>6669.9960000000001</v>
      </c>
      <c r="D2273" s="1009" t="s">
        <v>3964</v>
      </c>
    </row>
    <row r="2274" spans="1:4" s="994" customFormat="1" ht="11.25" customHeight="1" x14ac:dyDescent="0.2">
      <c r="A2274" s="1202"/>
      <c r="B2274" s="1012">
        <v>6670</v>
      </c>
      <c r="C2274" s="1012">
        <v>6669.9960000000001</v>
      </c>
      <c r="D2274" s="1013" t="s">
        <v>11</v>
      </c>
    </row>
    <row r="2275" spans="1:4" s="994" customFormat="1" ht="11.25" customHeight="1" x14ac:dyDescent="0.2">
      <c r="A2275" s="1201" t="s">
        <v>4661</v>
      </c>
      <c r="B2275" s="1010">
        <v>8824.51</v>
      </c>
      <c r="C2275" s="1010">
        <v>8824.5120000000006</v>
      </c>
      <c r="D2275" s="1011" t="s">
        <v>3964</v>
      </c>
    </row>
    <row r="2276" spans="1:4" s="994" customFormat="1" ht="11.25" customHeight="1" x14ac:dyDescent="0.2">
      <c r="A2276" s="1201"/>
      <c r="B2276" s="1010">
        <v>8824.51</v>
      </c>
      <c r="C2276" s="1010">
        <v>8824.5120000000006</v>
      </c>
      <c r="D2276" s="1011" t="s">
        <v>11</v>
      </c>
    </row>
    <row r="2277" spans="1:4" s="994" customFormat="1" ht="11.25" customHeight="1" x14ac:dyDescent="0.2">
      <c r="A2277" s="1200" t="s">
        <v>4662</v>
      </c>
      <c r="B2277" s="1008">
        <v>4175.96</v>
      </c>
      <c r="C2277" s="1008">
        <v>4175.5240000000003</v>
      </c>
      <c r="D2277" s="1009" t="s">
        <v>3964</v>
      </c>
    </row>
    <row r="2278" spans="1:4" s="994" customFormat="1" ht="11.25" customHeight="1" x14ac:dyDescent="0.2">
      <c r="A2278" s="1202"/>
      <c r="B2278" s="1012">
        <v>4175.96</v>
      </c>
      <c r="C2278" s="1012">
        <v>4175.5240000000003</v>
      </c>
      <c r="D2278" s="1013" t="s">
        <v>11</v>
      </c>
    </row>
    <row r="2279" spans="1:4" s="994" customFormat="1" ht="11.25" customHeight="1" x14ac:dyDescent="0.2">
      <c r="A2279" s="1201" t="s">
        <v>4663</v>
      </c>
      <c r="B2279" s="1010">
        <v>75.2</v>
      </c>
      <c r="C2279" s="1010">
        <v>75.2</v>
      </c>
      <c r="D2279" s="1011" t="s">
        <v>1908</v>
      </c>
    </row>
    <row r="2280" spans="1:4" s="994" customFormat="1" ht="11.25" customHeight="1" x14ac:dyDescent="0.2">
      <c r="A2280" s="1201"/>
      <c r="B2280" s="1010">
        <v>75.2</v>
      </c>
      <c r="C2280" s="1010">
        <v>75.2</v>
      </c>
      <c r="D2280" s="1011" t="s">
        <v>11</v>
      </c>
    </row>
    <row r="2281" spans="1:4" s="994" customFormat="1" ht="11.25" customHeight="1" x14ac:dyDescent="0.2">
      <c r="A2281" s="1200" t="s">
        <v>4664</v>
      </c>
      <c r="B2281" s="1008">
        <v>175.75</v>
      </c>
      <c r="C2281" s="1008">
        <v>175.73600000000002</v>
      </c>
      <c r="D2281" s="1009" t="s">
        <v>1355</v>
      </c>
    </row>
    <row r="2282" spans="1:4" s="994" customFormat="1" ht="11.25" customHeight="1" x14ac:dyDescent="0.2">
      <c r="A2282" s="1202"/>
      <c r="B2282" s="1012">
        <v>175.75</v>
      </c>
      <c r="C2282" s="1012">
        <v>175.73600000000002</v>
      </c>
      <c r="D2282" s="1013" t="s">
        <v>11</v>
      </c>
    </row>
    <row r="2283" spans="1:4" s="994" customFormat="1" ht="11.25" customHeight="1" x14ac:dyDescent="0.2">
      <c r="A2283" s="1201" t="s">
        <v>4665</v>
      </c>
      <c r="B2283" s="1010">
        <v>28.09</v>
      </c>
      <c r="C2283" s="1010">
        <v>28.076999999999998</v>
      </c>
      <c r="D2283" s="1011" t="s">
        <v>1394</v>
      </c>
    </row>
    <row r="2284" spans="1:4" s="994" customFormat="1" ht="11.25" customHeight="1" x14ac:dyDescent="0.2">
      <c r="A2284" s="1201"/>
      <c r="B2284" s="1010">
        <v>28.09</v>
      </c>
      <c r="C2284" s="1010">
        <v>28.076999999999998</v>
      </c>
      <c r="D2284" s="1011" t="s">
        <v>11</v>
      </c>
    </row>
    <row r="2285" spans="1:4" s="994" customFormat="1" ht="21" x14ac:dyDescent="0.2">
      <c r="A2285" s="1200" t="s">
        <v>822</v>
      </c>
      <c r="B2285" s="1008">
        <v>35</v>
      </c>
      <c r="C2285" s="1008">
        <v>35</v>
      </c>
      <c r="D2285" s="1009" t="s">
        <v>2013</v>
      </c>
    </row>
    <row r="2286" spans="1:4" s="994" customFormat="1" ht="21" x14ac:dyDescent="0.2">
      <c r="A2286" s="1201"/>
      <c r="B2286" s="1010">
        <v>512</v>
      </c>
      <c r="C2286" s="1010">
        <v>512</v>
      </c>
      <c r="D2286" s="1011" t="s">
        <v>1913</v>
      </c>
    </row>
    <row r="2287" spans="1:4" s="994" customFormat="1" ht="11.25" customHeight="1" x14ac:dyDescent="0.2">
      <c r="A2287" s="1201"/>
      <c r="B2287" s="1010">
        <v>1058</v>
      </c>
      <c r="C2287" s="1010">
        <v>1058</v>
      </c>
      <c r="D2287" s="1011" t="s">
        <v>1915</v>
      </c>
    </row>
    <row r="2288" spans="1:4" s="994" customFormat="1" ht="21" x14ac:dyDescent="0.2">
      <c r="A2288" s="1201"/>
      <c r="B2288" s="1010">
        <v>352.5</v>
      </c>
      <c r="C2288" s="1010">
        <v>352.5</v>
      </c>
      <c r="D2288" s="1011" t="s">
        <v>1910</v>
      </c>
    </row>
    <row r="2289" spans="1:4" s="994" customFormat="1" ht="11.25" customHeight="1" x14ac:dyDescent="0.2">
      <c r="A2289" s="1201"/>
      <c r="B2289" s="1010">
        <v>100</v>
      </c>
      <c r="C2289" s="1010">
        <v>100</v>
      </c>
      <c r="D2289" s="1011" t="s">
        <v>807</v>
      </c>
    </row>
    <row r="2290" spans="1:4" s="994" customFormat="1" ht="11.25" customHeight="1" x14ac:dyDescent="0.2">
      <c r="A2290" s="1201"/>
      <c r="B2290" s="1010">
        <v>2433.0000000000005</v>
      </c>
      <c r="C2290" s="1010">
        <v>2433.0000000000005</v>
      </c>
      <c r="D2290" s="1011" t="s">
        <v>1346</v>
      </c>
    </row>
    <row r="2291" spans="1:4" s="994" customFormat="1" ht="11.25" customHeight="1" x14ac:dyDescent="0.2">
      <c r="A2291" s="1202"/>
      <c r="B2291" s="1012">
        <v>4490.5</v>
      </c>
      <c r="C2291" s="1012">
        <v>4490.5</v>
      </c>
      <c r="D2291" s="1013" t="s">
        <v>11</v>
      </c>
    </row>
    <row r="2292" spans="1:4" s="994" customFormat="1" ht="11.25" customHeight="1" x14ac:dyDescent="0.2">
      <c r="A2292" s="1201" t="s">
        <v>917</v>
      </c>
      <c r="B2292" s="1010">
        <v>200</v>
      </c>
      <c r="C2292" s="1010">
        <v>200</v>
      </c>
      <c r="D2292" s="1011" t="s">
        <v>863</v>
      </c>
    </row>
    <row r="2293" spans="1:4" s="994" customFormat="1" ht="11.25" customHeight="1" x14ac:dyDescent="0.2">
      <c r="A2293" s="1201"/>
      <c r="B2293" s="1010">
        <v>200</v>
      </c>
      <c r="C2293" s="1010">
        <v>200</v>
      </c>
      <c r="D2293" s="1011" t="s">
        <v>11</v>
      </c>
    </row>
    <row r="2294" spans="1:4" s="994" customFormat="1" ht="11.25" customHeight="1" x14ac:dyDescent="0.2">
      <c r="A2294" s="1200" t="s">
        <v>4666</v>
      </c>
      <c r="B2294" s="1008">
        <v>1000</v>
      </c>
      <c r="C2294" s="1008">
        <v>867.9</v>
      </c>
      <c r="D2294" s="1009" t="s">
        <v>2329</v>
      </c>
    </row>
    <row r="2295" spans="1:4" s="994" customFormat="1" ht="11.25" customHeight="1" x14ac:dyDescent="0.2">
      <c r="A2295" s="1202"/>
      <c r="B2295" s="1012">
        <v>1000</v>
      </c>
      <c r="C2295" s="1012">
        <v>867.9</v>
      </c>
      <c r="D2295" s="1013" t="s">
        <v>11</v>
      </c>
    </row>
    <row r="2296" spans="1:4" s="994" customFormat="1" ht="11.25" customHeight="1" x14ac:dyDescent="0.2">
      <c r="A2296" s="1201" t="s">
        <v>843</v>
      </c>
      <c r="B2296" s="1010">
        <v>300</v>
      </c>
      <c r="C2296" s="1010">
        <v>300</v>
      </c>
      <c r="D2296" s="1011" t="s">
        <v>836</v>
      </c>
    </row>
    <row r="2297" spans="1:4" s="994" customFormat="1" ht="11.25" customHeight="1" x14ac:dyDescent="0.2">
      <c r="A2297" s="1201"/>
      <c r="B2297" s="1010">
        <v>300</v>
      </c>
      <c r="C2297" s="1010">
        <v>300</v>
      </c>
      <c r="D2297" s="1011" t="s">
        <v>11</v>
      </c>
    </row>
    <row r="2298" spans="1:4" s="994" customFormat="1" ht="11.25" customHeight="1" x14ac:dyDescent="0.2">
      <c r="A2298" s="1200" t="s">
        <v>4667</v>
      </c>
      <c r="B2298" s="1008">
        <v>300</v>
      </c>
      <c r="C2298" s="1008">
        <v>270</v>
      </c>
      <c r="D2298" s="1009" t="s">
        <v>1915</v>
      </c>
    </row>
    <row r="2299" spans="1:4" s="994" customFormat="1" ht="11.25" customHeight="1" x14ac:dyDescent="0.2">
      <c r="A2299" s="1201"/>
      <c r="B2299" s="1010">
        <v>68</v>
      </c>
      <c r="C2299" s="1010">
        <v>68</v>
      </c>
      <c r="D2299" s="1011" t="s">
        <v>1723</v>
      </c>
    </row>
    <row r="2300" spans="1:4" s="994" customFormat="1" ht="11.25" customHeight="1" x14ac:dyDescent="0.2">
      <c r="A2300" s="1202"/>
      <c r="B2300" s="1012">
        <v>368</v>
      </c>
      <c r="C2300" s="1012">
        <v>338</v>
      </c>
      <c r="D2300" s="1013" t="s">
        <v>11</v>
      </c>
    </row>
    <row r="2301" spans="1:4" s="994" customFormat="1" ht="11.25" customHeight="1" x14ac:dyDescent="0.2">
      <c r="A2301" s="1201" t="s">
        <v>830</v>
      </c>
      <c r="B2301" s="1010">
        <v>1200</v>
      </c>
      <c r="C2301" s="1010">
        <v>1200</v>
      </c>
      <c r="D2301" s="1011" t="s">
        <v>825</v>
      </c>
    </row>
    <row r="2302" spans="1:4" s="994" customFormat="1" ht="11.25" customHeight="1" x14ac:dyDescent="0.2">
      <c r="A2302" s="1201"/>
      <c r="B2302" s="1010">
        <v>1200</v>
      </c>
      <c r="C2302" s="1010">
        <v>1200</v>
      </c>
      <c r="D2302" s="1011" t="s">
        <v>11</v>
      </c>
    </row>
    <row r="2303" spans="1:4" s="994" customFormat="1" ht="11.25" customHeight="1" x14ac:dyDescent="0.2">
      <c r="A2303" s="1200" t="s">
        <v>4668</v>
      </c>
      <c r="B2303" s="1008">
        <v>6577</v>
      </c>
      <c r="C2303" s="1008">
        <v>6577</v>
      </c>
      <c r="D2303" s="1009" t="s">
        <v>1915</v>
      </c>
    </row>
    <row r="2304" spans="1:4" s="994" customFormat="1" ht="11.25" customHeight="1" x14ac:dyDescent="0.2">
      <c r="A2304" s="1201"/>
      <c r="B2304" s="1010">
        <v>307.05</v>
      </c>
      <c r="C2304" s="1010">
        <v>228.31294</v>
      </c>
      <c r="D2304" s="1011" t="s">
        <v>1368</v>
      </c>
    </row>
    <row r="2305" spans="1:4" s="994" customFormat="1" ht="11.25" customHeight="1" x14ac:dyDescent="0.2">
      <c r="A2305" s="1202"/>
      <c r="B2305" s="1012">
        <v>6884.05</v>
      </c>
      <c r="C2305" s="1012">
        <v>6805.3129399999998</v>
      </c>
      <c r="D2305" s="1013" t="s">
        <v>11</v>
      </c>
    </row>
    <row r="2306" spans="1:4" s="994" customFormat="1" ht="11.25" customHeight="1" x14ac:dyDescent="0.2">
      <c r="A2306" s="1201" t="s">
        <v>1056</v>
      </c>
      <c r="B2306" s="1010">
        <v>200</v>
      </c>
      <c r="C2306" s="1010">
        <v>200</v>
      </c>
      <c r="D2306" s="1011" t="s">
        <v>4669</v>
      </c>
    </row>
    <row r="2307" spans="1:4" s="994" customFormat="1" ht="11.25" customHeight="1" x14ac:dyDescent="0.2">
      <c r="A2307" s="1201"/>
      <c r="B2307" s="1010">
        <v>200</v>
      </c>
      <c r="C2307" s="1010">
        <v>200</v>
      </c>
      <c r="D2307" s="1011" t="s">
        <v>11</v>
      </c>
    </row>
    <row r="2308" spans="1:4" s="994" customFormat="1" ht="21" x14ac:dyDescent="0.2">
      <c r="A2308" s="1200" t="s">
        <v>4670</v>
      </c>
      <c r="B2308" s="1008">
        <v>86</v>
      </c>
      <c r="C2308" s="1008">
        <v>86</v>
      </c>
      <c r="D2308" s="1009" t="s">
        <v>1913</v>
      </c>
    </row>
    <row r="2309" spans="1:4" s="994" customFormat="1" ht="11.25" customHeight="1" x14ac:dyDescent="0.2">
      <c r="A2309" s="1201"/>
      <c r="B2309" s="1010">
        <v>896</v>
      </c>
      <c r="C2309" s="1010">
        <v>896</v>
      </c>
      <c r="D2309" s="1011" t="s">
        <v>1915</v>
      </c>
    </row>
    <row r="2310" spans="1:4" s="994" customFormat="1" ht="11.25" customHeight="1" x14ac:dyDescent="0.2">
      <c r="A2310" s="1201"/>
      <c r="B2310" s="1010">
        <v>50.5</v>
      </c>
      <c r="C2310" s="1010">
        <v>36.188000000000002</v>
      </c>
      <c r="D2310" s="1011" t="s">
        <v>1911</v>
      </c>
    </row>
    <row r="2311" spans="1:4" s="994" customFormat="1" ht="11.25" customHeight="1" x14ac:dyDescent="0.2">
      <c r="A2311" s="1202"/>
      <c r="B2311" s="1012">
        <v>1032.5</v>
      </c>
      <c r="C2311" s="1012">
        <v>1018.188</v>
      </c>
      <c r="D2311" s="1013" t="s">
        <v>11</v>
      </c>
    </row>
    <row r="2312" spans="1:4" s="994" customFormat="1" ht="11.25" customHeight="1" x14ac:dyDescent="0.2">
      <c r="A2312" s="1201" t="s">
        <v>4671</v>
      </c>
      <c r="B2312" s="1010">
        <v>100</v>
      </c>
      <c r="C2312" s="1010">
        <v>100</v>
      </c>
      <c r="D2312" s="1011" t="s">
        <v>1908</v>
      </c>
    </row>
    <row r="2313" spans="1:4" s="994" customFormat="1" ht="11.25" customHeight="1" x14ac:dyDescent="0.2">
      <c r="A2313" s="1201"/>
      <c r="B2313" s="1010">
        <v>100</v>
      </c>
      <c r="C2313" s="1010">
        <v>100</v>
      </c>
      <c r="D2313" s="1011" t="s">
        <v>11</v>
      </c>
    </row>
    <row r="2314" spans="1:4" s="994" customFormat="1" ht="21" x14ac:dyDescent="0.2">
      <c r="A2314" s="1200" t="s">
        <v>4672</v>
      </c>
      <c r="B2314" s="1008">
        <v>150</v>
      </c>
      <c r="C2314" s="1008">
        <v>150</v>
      </c>
      <c r="D2314" s="1009" t="s">
        <v>2015</v>
      </c>
    </row>
    <row r="2315" spans="1:4" s="994" customFormat="1" ht="11.25" customHeight="1" x14ac:dyDescent="0.2">
      <c r="A2315" s="1202"/>
      <c r="B2315" s="1012">
        <v>150</v>
      </c>
      <c r="C2315" s="1012">
        <v>150</v>
      </c>
      <c r="D2315" s="1013" t="s">
        <v>11</v>
      </c>
    </row>
    <row r="2316" spans="1:4" s="994" customFormat="1" ht="11.25" customHeight="1" x14ac:dyDescent="0.2">
      <c r="A2316" s="1201" t="s">
        <v>791</v>
      </c>
      <c r="B2316" s="1010">
        <v>20</v>
      </c>
      <c r="C2316" s="1010">
        <v>18.96</v>
      </c>
      <c r="D2316" s="1011" t="s">
        <v>755</v>
      </c>
    </row>
    <row r="2317" spans="1:4" s="994" customFormat="1" ht="11.25" customHeight="1" x14ac:dyDescent="0.2">
      <c r="A2317" s="1201"/>
      <c r="B2317" s="1010">
        <v>20</v>
      </c>
      <c r="C2317" s="1010">
        <v>18.96</v>
      </c>
      <c r="D2317" s="1011" t="s">
        <v>11</v>
      </c>
    </row>
    <row r="2318" spans="1:4" s="994" customFormat="1" ht="21" x14ac:dyDescent="0.2">
      <c r="A2318" s="1200" t="s">
        <v>4673</v>
      </c>
      <c r="B2318" s="1008">
        <v>35</v>
      </c>
      <c r="C2318" s="1008">
        <v>35</v>
      </c>
      <c r="D2318" s="1009" t="s">
        <v>2015</v>
      </c>
    </row>
    <row r="2319" spans="1:4" s="994" customFormat="1" ht="11.25" customHeight="1" x14ac:dyDescent="0.2">
      <c r="A2319" s="1202"/>
      <c r="B2319" s="1012">
        <v>35</v>
      </c>
      <c r="C2319" s="1012">
        <v>35</v>
      </c>
      <c r="D2319" s="1013" t="s">
        <v>11</v>
      </c>
    </row>
    <row r="2320" spans="1:4" s="994" customFormat="1" ht="11.25" customHeight="1" x14ac:dyDescent="0.2">
      <c r="A2320" s="1201" t="s">
        <v>792</v>
      </c>
      <c r="B2320" s="1010">
        <v>200</v>
      </c>
      <c r="C2320" s="1010">
        <v>200</v>
      </c>
      <c r="D2320" s="1011" t="s">
        <v>755</v>
      </c>
    </row>
    <row r="2321" spans="1:4" s="994" customFormat="1" ht="11.25" customHeight="1" x14ac:dyDescent="0.2">
      <c r="A2321" s="1201"/>
      <c r="B2321" s="1010">
        <v>200</v>
      </c>
      <c r="C2321" s="1010">
        <v>200</v>
      </c>
      <c r="D2321" s="1011" t="s">
        <v>11</v>
      </c>
    </row>
    <row r="2322" spans="1:4" s="994" customFormat="1" ht="11.25" customHeight="1" x14ac:dyDescent="0.2">
      <c r="A2322" s="1200" t="s">
        <v>918</v>
      </c>
      <c r="B2322" s="1008">
        <v>30</v>
      </c>
      <c r="C2322" s="1008">
        <v>30</v>
      </c>
      <c r="D2322" s="1009" t="s">
        <v>863</v>
      </c>
    </row>
    <row r="2323" spans="1:4" s="994" customFormat="1" ht="11.25" customHeight="1" x14ac:dyDescent="0.2">
      <c r="A2323" s="1202"/>
      <c r="B2323" s="1012">
        <v>30</v>
      </c>
      <c r="C2323" s="1012">
        <v>30</v>
      </c>
      <c r="D2323" s="1013" t="s">
        <v>11</v>
      </c>
    </row>
    <row r="2324" spans="1:4" s="994" customFormat="1" ht="11.25" customHeight="1" x14ac:dyDescent="0.2">
      <c r="A2324" s="1201" t="s">
        <v>687</v>
      </c>
      <c r="B2324" s="1010">
        <v>90.8</v>
      </c>
      <c r="C2324" s="1010">
        <v>82.05</v>
      </c>
      <c r="D2324" s="1011" t="s">
        <v>1908</v>
      </c>
    </row>
    <row r="2325" spans="1:4" s="994" customFormat="1" ht="11.25" customHeight="1" x14ac:dyDescent="0.2">
      <c r="A2325" s="1201"/>
      <c r="B2325" s="1010">
        <v>145</v>
      </c>
      <c r="C2325" s="1010">
        <v>145</v>
      </c>
      <c r="D2325" s="1011" t="s">
        <v>644</v>
      </c>
    </row>
    <row r="2326" spans="1:4" s="994" customFormat="1" ht="11.25" customHeight="1" x14ac:dyDescent="0.2">
      <c r="A2326" s="1201"/>
      <c r="B2326" s="1010">
        <v>235.8</v>
      </c>
      <c r="C2326" s="1010">
        <v>227.05</v>
      </c>
      <c r="D2326" s="1011" t="s">
        <v>11</v>
      </c>
    </row>
    <row r="2327" spans="1:4" s="994" customFormat="1" ht="11.25" customHeight="1" x14ac:dyDescent="0.2">
      <c r="A2327" s="1200" t="s">
        <v>643</v>
      </c>
      <c r="B2327" s="1008">
        <v>160</v>
      </c>
      <c r="C2327" s="1008">
        <v>160</v>
      </c>
      <c r="D2327" s="1009" t="s">
        <v>632</v>
      </c>
    </row>
    <row r="2328" spans="1:4" s="994" customFormat="1" ht="11.25" customHeight="1" x14ac:dyDescent="0.2">
      <c r="A2328" s="1202"/>
      <c r="B2328" s="1012">
        <v>160</v>
      </c>
      <c r="C2328" s="1012">
        <v>160</v>
      </c>
      <c r="D2328" s="1013" t="s">
        <v>11</v>
      </c>
    </row>
    <row r="2329" spans="1:4" s="994" customFormat="1" ht="11.25" customHeight="1" x14ac:dyDescent="0.2">
      <c r="A2329" s="1201" t="s">
        <v>4674</v>
      </c>
      <c r="B2329" s="1010">
        <v>130</v>
      </c>
      <c r="C2329" s="1010">
        <v>130</v>
      </c>
      <c r="D2329" s="1011" t="s">
        <v>2017</v>
      </c>
    </row>
    <row r="2330" spans="1:4" s="994" customFormat="1" ht="11.25" customHeight="1" x14ac:dyDescent="0.2">
      <c r="A2330" s="1201"/>
      <c r="B2330" s="1010">
        <v>130</v>
      </c>
      <c r="C2330" s="1010">
        <v>130</v>
      </c>
      <c r="D2330" s="1011" t="s">
        <v>11</v>
      </c>
    </row>
    <row r="2331" spans="1:4" s="994" customFormat="1" ht="11.25" customHeight="1" x14ac:dyDescent="0.2">
      <c r="A2331" s="1200" t="s">
        <v>4675</v>
      </c>
      <c r="B2331" s="1008">
        <v>149</v>
      </c>
      <c r="C2331" s="1008">
        <v>149</v>
      </c>
      <c r="D2331" s="1009" t="s">
        <v>1726</v>
      </c>
    </row>
    <row r="2332" spans="1:4" s="994" customFormat="1" ht="11.25" customHeight="1" x14ac:dyDescent="0.2">
      <c r="A2332" s="1202"/>
      <c r="B2332" s="1012">
        <v>149</v>
      </c>
      <c r="C2332" s="1012">
        <v>149</v>
      </c>
      <c r="D2332" s="1013" t="s">
        <v>11</v>
      </c>
    </row>
    <row r="2333" spans="1:4" s="994" customFormat="1" ht="11.25" customHeight="1" x14ac:dyDescent="0.2">
      <c r="A2333" s="1201" t="s">
        <v>984</v>
      </c>
      <c r="B2333" s="1010">
        <v>70</v>
      </c>
      <c r="C2333" s="1010">
        <v>70</v>
      </c>
      <c r="D2333" s="1011" t="s">
        <v>4676</v>
      </c>
    </row>
    <row r="2334" spans="1:4" s="994" customFormat="1" ht="11.25" customHeight="1" x14ac:dyDescent="0.2">
      <c r="A2334" s="1201"/>
      <c r="B2334" s="1010">
        <v>70</v>
      </c>
      <c r="C2334" s="1010">
        <v>70</v>
      </c>
      <c r="D2334" s="1011" t="s">
        <v>11</v>
      </c>
    </row>
    <row r="2335" spans="1:4" s="994" customFormat="1" ht="11.25" customHeight="1" x14ac:dyDescent="0.2">
      <c r="A2335" s="1200" t="s">
        <v>831</v>
      </c>
      <c r="B2335" s="1008">
        <v>70</v>
      </c>
      <c r="C2335" s="1008">
        <v>66.173000000000002</v>
      </c>
      <c r="D2335" s="1009" t="s">
        <v>2222</v>
      </c>
    </row>
    <row r="2336" spans="1:4" s="994" customFormat="1" ht="11.25" customHeight="1" x14ac:dyDescent="0.2">
      <c r="A2336" s="1201"/>
      <c r="B2336" s="1010">
        <v>200</v>
      </c>
      <c r="C2336" s="1010">
        <v>200</v>
      </c>
      <c r="D2336" s="1011" t="s">
        <v>825</v>
      </c>
    </row>
    <row r="2337" spans="1:4" s="994" customFormat="1" ht="11.25" customHeight="1" x14ac:dyDescent="0.2">
      <c r="A2337" s="1202"/>
      <c r="B2337" s="1012">
        <v>270</v>
      </c>
      <c r="C2337" s="1012">
        <v>266.173</v>
      </c>
      <c r="D2337" s="1013" t="s">
        <v>11</v>
      </c>
    </row>
    <row r="2338" spans="1:4" s="994" customFormat="1" ht="11.25" customHeight="1" x14ac:dyDescent="0.2">
      <c r="A2338" s="1201" t="s">
        <v>4677</v>
      </c>
      <c r="B2338" s="1010">
        <v>70</v>
      </c>
      <c r="C2338" s="1010">
        <v>69.045000000000002</v>
      </c>
      <c r="D2338" s="1011" t="s">
        <v>2016</v>
      </c>
    </row>
    <row r="2339" spans="1:4" s="994" customFormat="1" ht="11.25" customHeight="1" x14ac:dyDescent="0.2">
      <c r="A2339" s="1201"/>
      <c r="B2339" s="1010">
        <v>70</v>
      </c>
      <c r="C2339" s="1010">
        <v>69.045000000000002</v>
      </c>
      <c r="D2339" s="1011" t="s">
        <v>11</v>
      </c>
    </row>
    <row r="2340" spans="1:4" s="994" customFormat="1" ht="21" x14ac:dyDescent="0.2">
      <c r="A2340" s="1200" t="s">
        <v>4678</v>
      </c>
      <c r="B2340" s="1008">
        <v>70</v>
      </c>
      <c r="C2340" s="1008">
        <v>70</v>
      </c>
      <c r="D2340" s="1009" t="s">
        <v>1914</v>
      </c>
    </row>
    <row r="2341" spans="1:4" s="994" customFormat="1" ht="11.25" customHeight="1" x14ac:dyDescent="0.2">
      <c r="A2341" s="1202"/>
      <c r="B2341" s="1012">
        <v>70</v>
      </c>
      <c r="C2341" s="1012">
        <v>70</v>
      </c>
      <c r="D2341" s="1013" t="s">
        <v>11</v>
      </c>
    </row>
    <row r="2342" spans="1:4" s="994" customFormat="1" ht="11.25" customHeight="1" x14ac:dyDescent="0.2">
      <c r="A2342" s="1201" t="s">
        <v>4679</v>
      </c>
      <c r="B2342" s="1010">
        <v>150</v>
      </c>
      <c r="C2342" s="1010">
        <v>150</v>
      </c>
      <c r="D2342" s="1011" t="s">
        <v>1881</v>
      </c>
    </row>
    <row r="2343" spans="1:4" s="994" customFormat="1" ht="11.25" customHeight="1" x14ac:dyDescent="0.2">
      <c r="A2343" s="1201"/>
      <c r="B2343" s="1010">
        <v>150</v>
      </c>
      <c r="C2343" s="1010">
        <v>150</v>
      </c>
      <c r="D2343" s="1011" t="s">
        <v>11</v>
      </c>
    </row>
    <row r="2344" spans="1:4" s="994" customFormat="1" ht="11.25" customHeight="1" x14ac:dyDescent="0.2">
      <c r="A2344" s="1200" t="s">
        <v>688</v>
      </c>
      <c r="B2344" s="1008">
        <v>200</v>
      </c>
      <c r="C2344" s="1008">
        <v>200</v>
      </c>
      <c r="D2344" s="1009" t="s">
        <v>644</v>
      </c>
    </row>
    <row r="2345" spans="1:4" s="994" customFormat="1" ht="11.25" customHeight="1" x14ac:dyDescent="0.2">
      <c r="A2345" s="1202"/>
      <c r="B2345" s="1012">
        <v>200</v>
      </c>
      <c r="C2345" s="1012">
        <v>200</v>
      </c>
      <c r="D2345" s="1013" t="s">
        <v>11</v>
      </c>
    </row>
    <row r="2346" spans="1:4" s="994" customFormat="1" ht="11.25" customHeight="1" x14ac:dyDescent="0.2">
      <c r="A2346" s="1201" t="s">
        <v>793</v>
      </c>
      <c r="B2346" s="1010">
        <v>150</v>
      </c>
      <c r="C2346" s="1010">
        <v>150</v>
      </c>
      <c r="D2346" s="1011" t="s">
        <v>755</v>
      </c>
    </row>
    <row r="2347" spans="1:4" s="994" customFormat="1" ht="11.25" customHeight="1" x14ac:dyDescent="0.2">
      <c r="A2347" s="1201"/>
      <c r="B2347" s="1010">
        <v>150</v>
      </c>
      <c r="C2347" s="1010">
        <v>150</v>
      </c>
      <c r="D2347" s="1011" t="s">
        <v>11</v>
      </c>
    </row>
    <row r="2348" spans="1:4" s="994" customFormat="1" ht="11.25" customHeight="1" x14ac:dyDescent="0.2">
      <c r="A2348" s="1200" t="s">
        <v>4680</v>
      </c>
      <c r="B2348" s="1008">
        <v>500</v>
      </c>
      <c r="C2348" s="1008">
        <v>500</v>
      </c>
      <c r="D2348" s="1009" t="s">
        <v>1724</v>
      </c>
    </row>
    <row r="2349" spans="1:4" s="994" customFormat="1" ht="11.25" customHeight="1" x14ac:dyDescent="0.2">
      <c r="A2349" s="1202"/>
      <c r="B2349" s="1012">
        <v>500</v>
      </c>
      <c r="C2349" s="1012">
        <v>500</v>
      </c>
      <c r="D2349" s="1013" t="s">
        <v>11</v>
      </c>
    </row>
    <row r="2350" spans="1:4" s="994" customFormat="1" ht="11.25" customHeight="1" x14ac:dyDescent="0.2">
      <c r="A2350" s="1201" t="s">
        <v>4681</v>
      </c>
      <c r="B2350" s="1010">
        <v>204</v>
      </c>
      <c r="C2350" s="1010">
        <v>204</v>
      </c>
      <c r="D2350" s="1011" t="s">
        <v>1915</v>
      </c>
    </row>
    <row r="2351" spans="1:4" s="994" customFormat="1" ht="11.25" customHeight="1" x14ac:dyDescent="0.2">
      <c r="A2351" s="1201"/>
      <c r="B2351" s="1010">
        <v>204</v>
      </c>
      <c r="C2351" s="1010">
        <v>204</v>
      </c>
      <c r="D2351" s="1011" t="s">
        <v>11</v>
      </c>
    </row>
    <row r="2352" spans="1:4" s="994" customFormat="1" ht="11.25" customHeight="1" x14ac:dyDescent="0.2">
      <c r="A2352" s="1200" t="s">
        <v>4682</v>
      </c>
      <c r="B2352" s="1008">
        <v>54.32</v>
      </c>
      <c r="C2352" s="1008">
        <v>54.317</v>
      </c>
      <c r="D2352" s="1009" t="s">
        <v>1726</v>
      </c>
    </row>
    <row r="2353" spans="1:4" s="994" customFormat="1" ht="11.25" customHeight="1" x14ac:dyDescent="0.2">
      <c r="A2353" s="1202"/>
      <c r="B2353" s="1012">
        <v>54.32</v>
      </c>
      <c r="C2353" s="1012">
        <v>54.317</v>
      </c>
      <c r="D2353" s="1013" t="s">
        <v>11</v>
      </c>
    </row>
    <row r="2354" spans="1:4" s="994" customFormat="1" ht="11.25" customHeight="1" x14ac:dyDescent="0.2">
      <c r="A2354" s="1201" t="s">
        <v>4683</v>
      </c>
      <c r="B2354" s="1010">
        <v>80</v>
      </c>
      <c r="C2354" s="1010">
        <v>80</v>
      </c>
      <c r="D2354" s="1011" t="s">
        <v>2222</v>
      </c>
    </row>
    <row r="2355" spans="1:4" s="994" customFormat="1" ht="11.25" customHeight="1" x14ac:dyDescent="0.2">
      <c r="A2355" s="1201"/>
      <c r="B2355" s="1010">
        <v>80</v>
      </c>
      <c r="C2355" s="1010">
        <v>80</v>
      </c>
      <c r="D2355" s="1011" t="s">
        <v>11</v>
      </c>
    </row>
    <row r="2356" spans="1:4" s="994" customFormat="1" ht="11.25" customHeight="1" x14ac:dyDescent="0.2">
      <c r="A2356" s="1200" t="s">
        <v>4684</v>
      </c>
      <c r="B2356" s="1008">
        <v>1197</v>
      </c>
      <c r="C2356" s="1008">
        <v>1197</v>
      </c>
      <c r="D2356" s="1009" t="s">
        <v>1915</v>
      </c>
    </row>
    <row r="2357" spans="1:4" s="994" customFormat="1" ht="11.25" customHeight="1" x14ac:dyDescent="0.2">
      <c r="A2357" s="1202"/>
      <c r="B2357" s="1012">
        <v>1197</v>
      </c>
      <c r="C2357" s="1012">
        <v>1197</v>
      </c>
      <c r="D2357" s="1013" t="s">
        <v>11</v>
      </c>
    </row>
    <row r="2358" spans="1:4" s="994" customFormat="1" ht="21" x14ac:dyDescent="0.2">
      <c r="A2358" s="1201" t="s">
        <v>4685</v>
      </c>
      <c r="B2358" s="1010">
        <v>168</v>
      </c>
      <c r="C2358" s="1010">
        <v>168</v>
      </c>
      <c r="D2358" s="1011" t="s">
        <v>1913</v>
      </c>
    </row>
    <row r="2359" spans="1:4" s="994" customFormat="1" ht="11.25" customHeight="1" x14ac:dyDescent="0.2">
      <c r="A2359" s="1201"/>
      <c r="B2359" s="1010">
        <v>5675</v>
      </c>
      <c r="C2359" s="1010">
        <v>5156.808</v>
      </c>
      <c r="D2359" s="1011" t="s">
        <v>1915</v>
      </c>
    </row>
    <row r="2360" spans="1:4" s="994" customFormat="1" ht="21" x14ac:dyDescent="0.2">
      <c r="A2360" s="1201"/>
      <c r="B2360" s="1010">
        <v>279.89999999999998</v>
      </c>
      <c r="C2360" s="1010">
        <v>208.88699999999997</v>
      </c>
      <c r="D2360" s="1011" t="s">
        <v>1912</v>
      </c>
    </row>
    <row r="2361" spans="1:4" s="994" customFormat="1" ht="11.25" customHeight="1" x14ac:dyDescent="0.2">
      <c r="A2361" s="1201"/>
      <c r="B2361" s="1010">
        <v>6122.9</v>
      </c>
      <c r="C2361" s="1010">
        <v>5533.6949999999997</v>
      </c>
      <c r="D2361" s="1011" t="s">
        <v>11</v>
      </c>
    </row>
    <row r="2362" spans="1:4" s="994" customFormat="1" ht="11.25" customHeight="1" x14ac:dyDescent="0.2">
      <c r="A2362" s="1200" t="s">
        <v>919</v>
      </c>
      <c r="B2362" s="1008">
        <v>812.91</v>
      </c>
      <c r="C2362" s="1008">
        <v>812.90200000000004</v>
      </c>
      <c r="D2362" s="1009" t="s">
        <v>863</v>
      </c>
    </row>
    <row r="2363" spans="1:4" s="994" customFormat="1" ht="11.25" customHeight="1" x14ac:dyDescent="0.2">
      <c r="A2363" s="1202"/>
      <c r="B2363" s="1012">
        <v>812.91</v>
      </c>
      <c r="C2363" s="1012">
        <v>812.90200000000004</v>
      </c>
      <c r="D2363" s="1013" t="s">
        <v>11</v>
      </c>
    </row>
    <row r="2364" spans="1:4" s="994" customFormat="1" ht="21" x14ac:dyDescent="0.2">
      <c r="A2364" s="1201" t="s">
        <v>4686</v>
      </c>
      <c r="B2364" s="1010">
        <v>150</v>
      </c>
      <c r="C2364" s="1010">
        <v>150</v>
      </c>
      <c r="D2364" s="1011" t="s">
        <v>2015</v>
      </c>
    </row>
    <row r="2365" spans="1:4" s="994" customFormat="1" ht="11.25" customHeight="1" x14ac:dyDescent="0.2">
      <c r="A2365" s="1201"/>
      <c r="B2365" s="1010">
        <v>150</v>
      </c>
      <c r="C2365" s="1010">
        <v>150</v>
      </c>
      <c r="D2365" s="1011" t="s">
        <v>11</v>
      </c>
    </row>
    <row r="2366" spans="1:4" s="994" customFormat="1" ht="11.25" customHeight="1" x14ac:dyDescent="0.2">
      <c r="A2366" s="1200" t="s">
        <v>920</v>
      </c>
      <c r="B2366" s="1008">
        <v>700</v>
      </c>
      <c r="C2366" s="1008">
        <v>700</v>
      </c>
      <c r="D2366" s="1009" t="s">
        <v>2017</v>
      </c>
    </row>
    <row r="2367" spans="1:4" s="994" customFormat="1" ht="21" x14ac:dyDescent="0.2">
      <c r="A2367" s="1201"/>
      <c r="B2367" s="1010">
        <v>450</v>
      </c>
      <c r="C2367" s="1010">
        <v>347.584</v>
      </c>
      <c r="D2367" s="1011" t="s">
        <v>2015</v>
      </c>
    </row>
    <row r="2368" spans="1:4" s="994" customFormat="1" ht="11.25" customHeight="1" x14ac:dyDescent="0.2">
      <c r="A2368" s="1201"/>
      <c r="B2368" s="1010">
        <v>700</v>
      </c>
      <c r="C2368" s="1010">
        <v>700</v>
      </c>
      <c r="D2368" s="1011" t="s">
        <v>863</v>
      </c>
    </row>
    <row r="2369" spans="1:4" s="994" customFormat="1" ht="11.25" customHeight="1" x14ac:dyDescent="0.2">
      <c r="A2369" s="1202"/>
      <c r="B2369" s="1012">
        <v>1850</v>
      </c>
      <c r="C2369" s="1012">
        <v>1747.5840000000001</v>
      </c>
      <c r="D2369" s="1013" t="s">
        <v>11</v>
      </c>
    </row>
    <row r="2370" spans="1:4" s="994" customFormat="1" ht="21" x14ac:dyDescent="0.2">
      <c r="A2370" s="1201" t="s">
        <v>921</v>
      </c>
      <c r="B2370" s="1010">
        <v>50</v>
      </c>
      <c r="C2370" s="1010">
        <v>50</v>
      </c>
      <c r="D2370" s="1011" t="s">
        <v>2015</v>
      </c>
    </row>
    <row r="2371" spans="1:4" s="994" customFormat="1" ht="11.25" customHeight="1" x14ac:dyDescent="0.2">
      <c r="A2371" s="1201"/>
      <c r="B2371" s="1010">
        <v>200</v>
      </c>
      <c r="C2371" s="1010">
        <v>200</v>
      </c>
      <c r="D2371" s="1011" t="s">
        <v>863</v>
      </c>
    </row>
    <row r="2372" spans="1:4" s="994" customFormat="1" ht="11.25" customHeight="1" x14ac:dyDescent="0.2">
      <c r="A2372" s="1201"/>
      <c r="B2372" s="1010">
        <v>250</v>
      </c>
      <c r="C2372" s="1010">
        <v>250</v>
      </c>
      <c r="D2372" s="1011" t="s">
        <v>11</v>
      </c>
    </row>
    <row r="2373" spans="1:4" s="994" customFormat="1" ht="21" x14ac:dyDescent="0.2">
      <c r="A2373" s="1200" t="s">
        <v>4687</v>
      </c>
      <c r="B2373" s="1008">
        <v>99</v>
      </c>
      <c r="C2373" s="1008">
        <v>99</v>
      </c>
      <c r="D2373" s="1009" t="s">
        <v>2015</v>
      </c>
    </row>
    <row r="2374" spans="1:4" s="994" customFormat="1" ht="11.25" customHeight="1" x14ac:dyDescent="0.2">
      <c r="A2374" s="1202"/>
      <c r="B2374" s="1012">
        <v>99</v>
      </c>
      <c r="C2374" s="1012">
        <v>99</v>
      </c>
      <c r="D2374" s="1013" t="s">
        <v>11</v>
      </c>
    </row>
    <row r="2375" spans="1:4" s="994" customFormat="1" ht="21" x14ac:dyDescent="0.2">
      <c r="A2375" s="1201" t="s">
        <v>576</v>
      </c>
      <c r="B2375" s="1010">
        <v>400</v>
      </c>
      <c r="C2375" s="1010">
        <v>400</v>
      </c>
      <c r="D2375" s="1011" t="s">
        <v>4688</v>
      </c>
    </row>
    <row r="2376" spans="1:4" s="994" customFormat="1" ht="11.25" customHeight="1" x14ac:dyDescent="0.2">
      <c r="A2376" s="1201"/>
      <c r="B2376" s="1010">
        <v>400</v>
      </c>
      <c r="C2376" s="1010">
        <v>400</v>
      </c>
      <c r="D2376" s="1011" t="s">
        <v>11</v>
      </c>
    </row>
    <row r="2377" spans="1:4" s="994" customFormat="1" ht="11.25" customHeight="1" x14ac:dyDescent="0.2">
      <c r="A2377" s="1200" t="s">
        <v>922</v>
      </c>
      <c r="B2377" s="1008">
        <v>100</v>
      </c>
      <c r="C2377" s="1008">
        <v>100</v>
      </c>
      <c r="D2377" s="1009" t="s">
        <v>863</v>
      </c>
    </row>
    <row r="2378" spans="1:4" s="994" customFormat="1" ht="11.25" customHeight="1" x14ac:dyDescent="0.2">
      <c r="A2378" s="1202"/>
      <c r="B2378" s="1012">
        <v>100</v>
      </c>
      <c r="C2378" s="1012">
        <v>100</v>
      </c>
      <c r="D2378" s="1013" t="s">
        <v>11</v>
      </c>
    </row>
    <row r="2379" spans="1:4" s="994" customFormat="1" ht="21" x14ac:dyDescent="0.2">
      <c r="A2379" s="1201" t="s">
        <v>923</v>
      </c>
      <c r="B2379" s="1010">
        <v>202</v>
      </c>
      <c r="C2379" s="1010">
        <v>202</v>
      </c>
      <c r="D2379" s="1011" t="s">
        <v>2015</v>
      </c>
    </row>
    <row r="2380" spans="1:4" s="994" customFormat="1" ht="11.25" customHeight="1" x14ac:dyDescent="0.2">
      <c r="A2380" s="1201"/>
      <c r="B2380" s="1010">
        <v>350</v>
      </c>
      <c r="C2380" s="1010">
        <v>350</v>
      </c>
      <c r="D2380" s="1011" t="s">
        <v>863</v>
      </c>
    </row>
    <row r="2381" spans="1:4" s="994" customFormat="1" ht="11.25" customHeight="1" x14ac:dyDescent="0.2">
      <c r="A2381" s="1201"/>
      <c r="B2381" s="1010">
        <v>552</v>
      </c>
      <c r="C2381" s="1010">
        <v>552</v>
      </c>
      <c r="D2381" s="1011" t="s">
        <v>11</v>
      </c>
    </row>
    <row r="2382" spans="1:4" s="994" customFormat="1" ht="21" x14ac:dyDescent="0.2">
      <c r="A2382" s="1200" t="s">
        <v>4689</v>
      </c>
      <c r="B2382" s="1008">
        <v>207</v>
      </c>
      <c r="C2382" s="1008">
        <v>159.62530000000001</v>
      </c>
      <c r="D2382" s="1009" t="s">
        <v>2015</v>
      </c>
    </row>
    <row r="2383" spans="1:4" s="994" customFormat="1" ht="11.25" customHeight="1" x14ac:dyDescent="0.2">
      <c r="A2383" s="1202"/>
      <c r="B2383" s="1012">
        <v>207</v>
      </c>
      <c r="C2383" s="1012">
        <v>159.62530000000001</v>
      </c>
      <c r="D2383" s="1013" t="s">
        <v>11</v>
      </c>
    </row>
    <row r="2384" spans="1:4" s="994" customFormat="1" ht="11.25" customHeight="1" x14ac:dyDescent="0.2">
      <c r="A2384" s="1201" t="s">
        <v>4690</v>
      </c>
      <c r="B2384" s="1010">
        <v>150</v>
      </c>
      <c r="C2384" s="1010">
        <v>150</v>
      </c>
      <c r="D2384" s="1011" t="s">
        <v>2017</v>
      </c>
    </row>
    <row r="2385" spans="1:4" s="994" customFormat="1" ht="21" x14ac:dyDescent="0.2">
      <c r="A2385" s="1201"/>
      <c r="B2385" s="1010">
        <v>129</v>
      </c>
      <c r="C2385" s="1010">
        <v>129</v>
      </c>
      <c r="D2385" s="1011" t="s">
        <v>2015</v>
      </c>
    </row>
    <row r="2386" spans="1:4" s="994" customFormat="1" ht="11.25" customHeight="1" x14ac:dyDescent="0.2">
      <c r="A2386" s="1201"/>
      <c r="B2386" s="1010">
        <v>279</v>
      </c>
      <c r="C2386" s="1010">
        <v>279</v>
      </c>
      <c r="D2386" s="1011" t="s">
        <v>11</v>
      </c>
    </row>
    <row r="2387" spans="1:4" s="994" customFormat="1" ht="11.25" customHeight="1" x14ac:dyDescent="0.2">
      <c r="A2387" s="1200" t="s">
        <v>4691</v>
      </c>
      <c r="B2387" s="1008">
        <v>700</v>
      </c>
      <c r="C2387" s="1008">
        <v>700</v>
      </c>
      <c r="D2387" s="1009" t="s">
        <v>2017</v>
      </c>
    </row>
    <row r="2388" spans="1:4" s="994" customFormat="1" ht="21" x14ac:dyDescent="0.2">
      <c r="A2388" s="1201"/>
      <c r="B2388" s="1010">
        <v>42.75</v>
      </c>
      <c r="C2388" s="1010">
        <v>42.746000000000002</v>
      </c>
      <c r="D2388" s="1011" t="s">
        <v>2015</v>
      </c>
    </row>
    <row r="2389" spans="1:4" s="994" customFormat="1" ht="11.25" customHeight="1" x14ac:dyDescent="0.2">
      <c r="A2389" s="1202"/>
      <c r="B2389" s="1012">
        <v>742.75</v>
      </c>
      <c r="C2389" s="1012">
        <v>742.74599999999998</v>
      </c>
      <c r="D2389" s="1013" t="s">
        <v>11</v>
      </c>
    </row>
    <row r="2390" spans="1:4" s="994" customFormat="1" ht="11.25" customHeight="1" x14ac:dyDescent="0.2">
      <c r="A2390" s="1201" t="s">
        <v>4692</v>
      </c>
      <c r="B2390" s="1010">
        <v>121.03</v>
      </c>
      <c r="C2390" s="1010">
        <v>121.03300000000002</v>
      </c>
      <c r="D2390" s="1011" t="s">
        <v>1878</v>
      </c>
    </row>
    <row r="2391" spans="1:4" s="994" customFormat="1" ht="11.25" customHeight="1" x14ac:dyDescent="0.2">
      <c r="A2391" s="1201"/>
      <c r="B2391" s="1010">
        <v>121.03</v>
      </c>
      <c r="C2391" s="1010">
        <v>121.03300000000002</v>
      </c>
      <c r="D2391" s="1011" t="s">
        <v>11</v>
      </c>
    </row>
    <row r="2392" spans="1:4" s="994" customFormat="1" ht="21" x14ac:dyDescent="0.2">
      <c r="A2392" s="1200" t="s">
        <v>4693</v>
      </c>
      <c r="B2392" s="1008">
        <v>108</v>
      </c>
      <c r="C2392" s="1008">
        <v>108</v>
      </c>
      <c r="D2392" s="1009" t="s">
        <v>2015</v>
      </c>
    </row>
    <row r="2393" spans="1:4" s="994" customFormat="1" ht="11.25" customHeight="1" x14ac:dyDescent="0.2">
      <c r="A2393" s="1202"/>
      <c r="B2393" s="1012">
        <v>108</v>
      </c>
      <c r="C2393" s="1012">
        <v>108</v>
      </c>
      <c r="D2393" s="1013" t="s">
        <v>11</v>
      </c>
    </row>
    <row r="2394" spans="1:4" s="994" customFormat="1" ht="21" x14ac:dyDescent="0.2">
      <c r="A2394" s="1201" t="s">
        <v>4694</v>
      </c>
      <c r="B2394" s="1010">
        <v>52.96</v>
      </c>
      <c r="C2394" s="1010">
        <v>52.959000000000003</v>
      </c>
      <c r="D2394" s="1011" t="s">
        <v>2015</v>
      </c>
    </row>
    <row r="2395" spans="1:4" s="994" customFormat="1" ht="11.25" customHeight="1" x14ac:dyDescent="0.2">
      <c r="A2395" s="1201"/>
      <c r="B2395" s="1010">
        <v>52.96</v>
      </c>
      <c r="C2395" s="1010">
        <v>52.959000000000003</v>
      </c>
      <c r="D2395" s="1011" t="s">
        <v>11</v>
      </c>
    </row>
    <row r="2396" spans="1:4" s="994" customFormat="1" ht="21" x14ac:dyDescent="0.2">
      <c r="A2396" s="1200" t="s">
        <v>4695</v>
      </c>
      <c r="B2396" s="1008">
        <v>75</v>
      </c>
      <c r="C2396" s="1008">
        <v>75</v>
      </c>
      <c r="D2396" s="1009" t="s">
        <v>2015</v>
      </c>
    </row>
    <row r="2397" spans="1:4" s="994" customFormat="1" ht="11.25" customHeight="1" x14ac:dyDescent="0.2">
      <c r="A2397" s="1202"/>
      <c r="B2397" s="1012">
        <v>75</v>
      </c>
      <c r="C2397" s="1012">
        <v>75</v>
      </c>
      <c r="D2397" s="1013" t="s">
        <v>11</v>
      </c>
    </row>
    <row r="2398" spans="1:4" s="994" customFormat="1" ht="11.25" customHeight="1" x14ac:dyDescent="0.2">
      <c r="A2398" s="1200" t="s">
        <v>924</v>
      </c>
      <c r="B2398" s="1008">
        <v>300</v>
      </c>
      <c r="C2398" s="1008">
        <v>300</v>
      </c>
      <c r="D2398" s="1009" t="s">
        <v>2017</v>
      </c>
    </row>
    <row r="2399" spans="1:4" s="994" customFormat="1" ht="21" x14ac:dyDescent="0.2">
      <c r="A2399" s="1201"/>
      <c r="B2399" s="1010">
        <v>270</v>
      </c>
      <c r="C2399" s="1010">
        <v>270</v>
      </c>
      <c r="D2399" s="1011" t="s">
        <v>2015</v>
      </c>
    </row>
    <row r="2400" spans="1:4" s="994" customFormat="1" ht="11.25" customHeight="1" x14ac:dyDescent="0.2">
      <c r="A2400" s="1201"/>
      <c r="B2400" s="1010">
        <v>12500</v>
      </c>
      <c r="C2400" s="1010">
        <v>12500</v>
      </c>
      <c r="D2400" s="1011" t="s">
        <v>863</v>
      </c>
    </row>
    <row r="2401" spans="1:4" s="994" customFormat="1" ht="11.25" customHeight="1" x14ac:dyDescent="0.2">
      <c r="A2401" s="1202"/>
      <c r="B2401" s="1012">
        <v>13070</v>
      </c>
      <c r="C2401" s="1012">
        <v>13070</v>
      </c>
      <c r="D2401" s="1013" t="s">
        <v>11</v>
      </c>
    </row>
    <row r="2402" spans="1:4" s="994" customFormat="1" ht="11.25" customHeight="1" x14ac:dyDescent="0.2">
      <c r="A2402" s="1201" t="s">
        <v>925</v>
      </c>
      <c r="B2402" s="1010">
        <v>150</v>
      </c>
      <c r="C2402" s="1010">
        <v>150</v>
      </c>
      <c r="D2402" s="1011" t="s">
        <v>2017</v>
      </c>
    </row>
    <row r="2403" spans="1:4" s="994" customFormat="1" ht="11.25" customHeight="1" x14ac:dyDescent="0.2">
      <c r="A2403" s="1201"/>
      <c r="B2403" s="1010">
        <v>150</v>
      </c>
      <c r="C2403" s="1010">
        <v>150</v>
      </c>
      <c r="D2403" s="1011" t="s">
        <v>863</v>
      </c>
    </row>
    <row r="2404" spans="1:4" s="994" customFormat="1" ht="11.25" customHeight="1" x14ac:dyDescent="0.2">
      <c r="A2404" s="1201"/>
      <c r="B2404" s="1010">
        <v>300</v>
      </c>
      <c r="C2404" s="1010">
        <v>300</v>
      </c>
      <c r="D2404" s="1011" t="s">
        <v>11</v>
      </c>
    </row>
    <row r="2405" spans="1:4" s="994" customFormat="1" ht="11.25" customHeight="1" x14ac:dyDescent="0.2">
      <c r="A2405" s="1200" t="s">
        <v>4696</v>
      </c>
      <c r="B2405" s="1008">
        <v>150</v>
      </c>
      <c r="C2405" s="1008">
        <v>150</v>
      </c>
      <c r="D2405" s="1009" t="s">
        <v>2017</v>
      </c>
    </row>
    <row r="2406" spans="1:4" s="994" customFormat="1" ht="21" x14ac:dyDescent="0.2">
      <c r="A2406" s="1201"/>
      <c r="B2406" s="1010">
        <v>28.79</v>
      </c>
      <c r="C2406" s="1010">
        <v>28.79</v>
      </c>
      <c r="D2406" s="1011" t="s">
        <v>2015</v>
      </c>
    </row>
    <row r="2407" spans="1:4" s="994" customFormat="1" ht="11.25" customHeight="1" x14ac:dyDescent="0.2">
      <c r="A2407" s="1202"/>
      <c r="B2407" s="1012">
        <v>178.79</v>
      </c>
      <c r="C2407" s="1012">
        <v>178.79</v>
      </c>
      <c r="D2407" s="1013" t="s">
        <v>11</v>
      </c>
    </row>
    <row r="2408" spans="1:4" s="994" customFormat="1" ht="21" x14ac:dyDescent="0.2">
      <c r="A2408" s="1201" t="s">
        <v>926</v>
      </c>
      <c r="B2408" s="1010">
        <v>150</v>
      </c>
      <c r="C2408" s="1010">
        <v>150</v>
      </c>
      <c r="D2408" s="1011" t="s">
        <v>2015</v>
      </c>
    </row>
    <row r="2409" spans="1:4" s="994" customFormat="1" ht="11.25" customHeight="1" x14ac:dyDescent="0.2">
      <c r="A2409" s="1201"/>
      <c r="B2409" s="1010">
        <v>49</v>
      </c>
      <c r="C2409" s="1010">
        <v>49</v>
      </c>
      <c r="D2409" s="1011" t="s">
        <v>863</v>
      </c>
    </row>
    <row r="2410" spans="1:4" s="994" customFormat="1" ht="11.25" customHeight="1" x14ac:dyDescent="0.2">
      <c r="A2410" s="1201"/>
      <c r="B2410" s="1010">
        <v>199</v>
      </c>
      <c r="C2410" s="1010">
        <v>199</v>
      </c>
      <c r="D2410" s="1011" t="s">
        <v>11</v>
      </c>
    </row>
    <row r="2411" spans="1:4" s="994" customFormat="1" ht="11.25" customHeight="1" x14ac:dyDescent="0.2">
      <c r="A2411" s="1200" t="s">
        <v>4697</v>
      </c>
      <c r="B2411" s="1008">
        <v>300</v>
      </c>
      <c r="C2411" s="1008">
        <v>293.88453999999996</v>
      </c>
      <c r="D2411" s="1009" t="s">
        <v>1881</v>
      </c>
    </row>
    <row r="2412" spans="1:4" s="994" customFormat="1" ht="11.25" customHeight="1" x14ac:dyDescent="0.2">
      <c r="A2412" s="1202"/>
      <c r="B2412" s="1012">
        <v>300</v>
      </c>
      <c r="C2412" s="1012">
        <v>293.88453999999996</v>
      </c>
      <c r="D2412" s="1013" t="s">
        <v>11</v>
      </c>
    </row>
    <row r="2413" spans="1:4" s="994" customFormat="1" ht="11.25" customHeight="1" x14ac:dyDescent="0.2">
      <c r="A2413" s="1201" t="s">
        <v>4698</v>
      </c>
      <c r="B2413" s="1010">
        <v>18.600000000000001</v>
      </c>
      <c r="C2413" s="1010">
        <v>0</v>
      </c>
      <c r="D2413" s="1011" t="s">
        <v>2329</v>
      </c>
    </row>
    <row r="2414" spans="1:4" s="994" customFormat="1" ht="11.25" customHeight="1" x14ac:dyDescent="0.2">
      <c r="A2414" s="1201"/>
      <c r="B2414" s="1010">
        <v>18.600000000000001</v>
      </c>
      <c r="C2414" s="1010">
        <v>0</v>
      </c>
      <c r="D2414" s="1011" t="s">
        <v>11</v>
      </c>
    </row>
    <row r="2415" spans="1:4" s="994" customFormat="1" ht="21" x14ac:dyDescent="0.2">
      <c r="A2415" s="1200" t="s">
        <v>4699</v>
      </c>
      <c r="B2415" s="1008">
        <v>73</v>
      </c>
      <c r="C2415" s="1008">
        <v>73</v>
      </c>
      <c r="D2415" s="1009" t="s">
        <v>2015</v>
      </c>
    </row>
    <row r="2416" spans="1:4" s="994" customFormat="1" ht="11.25" customHeight="1" x14ac:dyDescent="0.2">
      <c r="A2416" s="1202"/>
      <c r="B2416" s="1012">
        <v>73</v>
      </c>
      <c r="C2416" s="1012">
        <v>73</v>
      </c>
      <c r="D2416" s="1013" t="s">
        <v>11</v>
      </c>
    </row>
    <row r="2417" spans="1:4" s="994" customFormat="1" ht="11.25" customHeight="1" x14ac:dyDescent="0.2">
      <c r="A2417" s="1201" t="s">
        <v>4700</v>
      </c>
      <c r="B2417" s="1010">
        <v>148.19999999999999</v>
      </c>
      <c r="C2417" s="1010">
        <v>148.19999999999999</v>
      </c>
      <c r="D2417" s="1011" t="s">
        <v>1837</v>
      </c>
    </row>
    <row r="2418" spans="1:4" s="994" customFormat="1" ht="11.25" customHeight="1" x14ac:dyDescent="0.2">
      <c r="A2418" s="1201"/>
      <c r="B2418" s="1010">
        <v>148.19999999999999</v>
      </c>
      <c r="C2418" s="1010">
        <v>148.19999999999999</v>
      </c>
      <c r="D2418" s="1011" t="s">
        <v>11</v>
      </c>
    </row>
    <row r="2419" spans="1:4" s="994" customFormat="1" ht="11.25" customHeight="1" x14ac:dyDescent="0.2">
      <c r="A2419" s="1200" t="s">
        <v>4701</v>
      </c>
      <c r="B2419" s="1008">
        <v>50</v>
      </c>
      <c r="C2419" s="1008">
        <v>50</v>
      </c>
      <c r="D2419" s="1009" t="s">
        <v>2341</v>
      </c>
    </row>
    <row r="2420" spans="1:4" s="994" customFormat="1" ht="11.25" customHeight="1" x14ac:dyDescent="0.2">
      <c r="A2420" s="1202"/>
      <c r="B2420" s="1012">
        <v>50</v>
      </c>
      <c r="C2420" s="1012">
        <v>50</v>
      </c>
      <c r="D2420" s="1013" t="s">
        <v>11</v>
      </c>
    </row>
    <row r="2421" spans="1:4" s="994" customFormat="1" ht="11.25" customHeight="1" x14ac:dyDescent="0.2">
      <c r="A2421" s="1201" t="s">
        <v>4702</v>
      </c>
      <c r="B2421" s="1010">
        <v>300</v>
      </c>
      <c r="C2421" s="1010">
        <v>300</v>
      </c>
      <c r="D2421" s="1011" t="s">
        <v>1726</v>
      </c>
    </row>
    <row r="2422" spans="1:4" s="994" customFormat="1" ht="11.25" customHeight="1" x14ac:dyDescent="0.2">
      <c r="A2422" s="1201"/>
      <c r="B2422" s="1010">
        <v>300</v>
      </c>
      <c r="C2422" s="1010">
        <v>300</v>
      </c>
      <c r="D2422" s="1011" t="s">
        <v>11</v>
      </c>
    </row>
    <row r="2423" spans="1:4" s="994" customFormat="1" ht="11.25" customHeight="1" x14ac:dyDescent="0.2">
      <c r="A2423" s="1200" t="s">
        <v>691</v>
      </c>
      <c r="B2423" s="1008">
        <v>80</v>
      </c>
      <c r="C2423" s="1008">
        <v>0</v>
      </c>
      <c r="D2423" s="1009" t="s">
        <v>644</v>
      </c>
    </row>
    <row r="2424" spans="1:4" s="994" customFormat="1" ht="11.25" customHeight="1" x14ac:dyDescent="0.2">
      <c r="A2424" s="1202"/>
      <c r="B2424" s="1012">
        <v>80</v>
      </c>
      <c r="C2424" s="1012">
        <v>0</v>
      </c>
      <c r="D2424" s="1013" t="s">
        <v>11</v>
      </c>
    </row>
    <row r="2425" spans="1:4" s="994" customFormat="1" ht="11.25" customHeight="1" x14ac:dyDescent="0.2">
      <c r="A2425" s="1201" t="s">
        <v>743</v>
      </c>
      <c r="B2425" s="1010">
        <v>200</v>
      </c>
      <c r="C2425" s="1010">
        <v>193.35525000000001</v>
      </c>
      <c r="D2425" s="1011" t="s">
        <v>728</v>
      </c>
    </row>
    <row r="2426" spans="1:4" s="994" customFormat="1" ht="11.25" customHeight="1" x14ac:dyDescent="0.2">
      <c r="A2426" s="1201"/>
      <c r="B2426" s="1010">
        <v>200</v>
      </c>
      <c r="C2426" s="1010">
        <v>193.35525000000001</v>
      </c>
      <c r="D2426" s="1011" t="s">
        <v>11</v>
      </c>
    </row>
    <row r="2427" spans="1:4" s="994" customFormat="1" ht="11.25" customHeight="1" x14ac:dyDescent="0.2">
      <c r="A2427" s="1200" t="s">
        <v>4703</v>
      </c>
      <c r="B2427" s="1008">
        <v>300</v>
      </c>
      <c r="C2427" s="1008">
        <v>300</v>
      </c>
      <c r="D2427" s="1009" t="s">
        <v>1726</v>
      </c>
    </row>
    <row r="2428" spans="1:4" s="994" customFormat="1" ht="11.25" customHeight="1" x14ac:dyDescent="0.2">
      <c r="A2428" s="1202"/>
      <c r="B2428" s="1012">
        <v>300</v>
      </c>
      <c r="C2428" s="1012">
        <v>300</v>
      </c>
      <c r="D2428" s="1013" t="s">
        <v>11</v>
      </c>
    </row>
    <row r="2429" spans="1:4" s="994" customFormat="1" ht="11.25" customHeight="1" x14ac:dyDescent="0.2">
      <c r="A2429" s="1201" t="s">
        <v>4704</v>
      </c>
      <c r="B2429" s="1010">
        <v>85</v>
      </c>
      <c r="C2429" s="1010">
        <v>85</v>
      </c>
      <c r="D2429" s="1011" t="s">
        <v>1723</v>
      </c>
    </row>
    <row r="2430" spans="1:4" s="994" customFormat="1" ht="11.25" customHeight="1" x14ac:dyDescent="0.2">
      <c r="A2430" s="1201"/>
      <c r="B2430" s="1010">
        <v>85</v>
      </c>
      <c r="C2430" s="1010">
        <v>85</v>
      </c>
      <c r="D2430" s="1011" t="s">
        <v>11</v>
      </c>
    </row>
    <row r="2431" spans="1:4" s="994" customFormat="1" ht="11.25" customHeight="1" x14ac:dyDescent="0.2">
      <c r="A2431" s="1200" t="s">
        <v>4705</v>
      </c>
      <c r="B2431" s="1008">
        <v>140.02000000000001</v>
      </c>
      <c r="C2431" s="1008">
        <v>140</v>
      </c>
      <c r="D2431" s="1009" t="s">
        <v>1355</v>
      </c>
    </row>
    <row r="2432" spans="1:4" s="994" customFormat="1" ht="11.25" customHeight="1" x14ac:dyDescent="0.2">
      <c r="A2432" s="1202"/>
      <c r="B2432" s="1012">
        <v>140.02000000000001</v>
      </c>
      <c r="C2432" s="1012">
        <v>140</v>
      </c>
      <c r="D2432" s="1013" t="s">
        <v>11</v>
      </c>
    </row>
    <row r="2433" spans="1:4" s="994" customFormat="1" ht="11.25" customHeight="1" x14ac:dyDescent="0.2">
      <c r="A2433" s="1201" t="s">
        <v>4706</v>
      </c>
      <c r="B2433" s="1010">
        <v>70</v>
      </c>
      <c r="C2433" s="1010">
        <v>70</v>
      </c>
      <c r="D2433" s="1011" t="s">
        <v>1837</v>
      </c>
    </row>
    <row r="2434" spans="1:4" s="994" customFormat="1" ht="11.25" customHeight="1" x14ac:dyDescent="0.2">
      <c r="A2434" s="1201"/>
      <c r="B2434" s="1010">
        <v>70</v>
      </c>
      <c r="C2434" s="1010">
        <v>70</v>
      </c>
      <c r="D2434" s="1011" t="s">
        <v>11</v>
      </c>
    </row>
    <row r="2435" spans="1:4" s="994" customFormat="1" ht="11.25" customHeight="1" x14ac:dyDescent="0.2">
      <c r="A2435" s="1200" t="s">
        <v>4707</v>
      </c>
      <c r="B2435" s="1008">
        <v>671.7</v>
      </c>
      <c r="C2435" s="1008">
        <v>671.60599999999988</v>
      </c>
      <c r="D2435" s="1009" t="s">
        <v>1355</v>
      </c>
    </row>
    <row r="2436" spans="1:4" s="994" customFormat="1" ht="11.25" customHeight="1" x14ac:dyDescent="0.2">
      <c r="A2436" s="1202"/>
      <c r="B2436" s="1012">
        <v>671.7</v>
      </c>
      <c r="C2436" s="1012">
        <v>671.60599999999988</v>
      </c>
      <c r="D2436" s="1013" t="s">
        <v>11</v>
      </c>
    </row>
    <row r="2437" spans="1:4" s="994" customFormat="1" ht="21" x14ac:dyDescent="0.2">
      <c r="A2437" s="1200" t="s">
        <v>4708</v>
      </c>
      <c r="B2437" s="1008">
        <v>153</v>
      </c>
      <c r="C2437" s="1008">
        <v>153</v>
      </c>
      <c r="D2437" s="1009" t="s">
        <v>1913</v>
      </c>
    </row>
    <row r="2438" spans="1:4" s="994" customFormat="1" ht="11.25" customHeight="1" x14ac:dyDescent="0.2">
      <c r="A2438" s="1201"/>
      <c r="B2438" s="1010">
        <v>2290</v>
      </c>
      <c r="C2438" s="1010">
        <v>2290</v>
      </c>
      <c r="D2438" s="1011" t="s">
        <v>1915</v>
      </c>
    </row>
    <row r="2439" spans="1:4" s="994" customFormat="1" ht="11.25" customHeight="1" x14ac:dyDescent="0.2">
      <c r="A2439" s="1201"/>
      <c r="B2439" s="1010">
        <v>257.10000000000002</v>
      </c>
      <c r="C2439" s="1010">
        <v>257.03100000000001</v>
      </c>
      <c r="D2439" s="1011" t="s">
        <v>1911</v>
      </c>
    </row>
    <row r="2440" spans="1:4" s="994" customFormat="1" ht="11.25" customHeight="1" x14ac:dyDescent="0.2">
      <c r="A2440" s="1202"/>
      <c r="B2440" s="1012">
        <v>2700.1</v>
      </c>
      <c r="C2440" s="1012">
        <v>2700.0309999999999</v>
      </c>
      <c r="D2440" s="1013" t="s">
        <v>11</v>
      </c>
    </row>
    <row r="2441" spans="1:4" s="994" customFormat="1" ht="11.25" customHeight="1" x14ac:dyDescent="0.2">
      <c r="A2441" s="1200" t="s">
        <v>4709</v>
      </c>
      <c r="B2441" s="1008">
        <v>4155</v>
      </c>
      <c r="C2441" s="1008">
        <v>4155</v>
      </c>
      <c r="D2441" s="1009" t="s">
        <v>1915</v>
      </c>
    </row>
    <row r="2442" spans="1:4" s="994" customFormat="1" ht="11.25" customHeight="1" x14ac:dyDescent="0.2">
      <c r="A2442" s="1201"/>
      <c r="B2442" s="1010">
        <v>278.3</v>
      </c>
      <c r="C2442" s="1010">
        <v>278.3</v>
      </c>
      <c r="D2442" s="1011" t="s">
        <v>1911</v>
      </c>
    </row>
    <row r="2443" spans="1:4" s="994" customFormat="1" ht="11.25" customHeight="1" x14ac:dyDescent="0.2">
      <c r="A2443" s="1202"/>
      <c r="B2443" s="1012">
        <v>4433.3</v>
      </c>
      <c r="C2443" s="1012">
        <v>4433.3</v>
      </c>
      <c r="D2443" s="1013" t="s">
        <v>11</v>
      </c>
    </row>
    <row r="2444" spans="1:4" s="994" customFormat="1" ht="11.25" customHeight="1" x14ac:dyDescent="0.2">
      <c r="A2444" s="1201" t="s">
        <v>4710</v>
      </c>
      <c r="B2444" s="1010">
        <v>32300.190000000002</v>
      </c>
      <c r="C2444" s="1010">
        <v>32300.190999999999</v>
      </c>
      <c r="D2444" s="1011" t="s">
        <v>3964</v>
      </c>
    </row>
    <row r="2445" spans="1:4" s="994" customFormat="1" ht="11.25" customHeight="1" x14ac:dyDescent="0.2">
      <c r="A2445" s="1201"/>
      <c r="B2445" s="1010">
        <v>1900</v>
      </c>
      <c r="C2445" s="1010">
        <v>1900</v>
      </c>
      <c r="D2445" s="1011" t="s">
        <v>1384</v>
      </c>
    </row>
    <row r="2446" spans="1:4" s="994" customFormat="1" ht="11.25" customHeight="1" x14ac:dyDescent="0.2">
      <c r="A2446" s="1201"/>
      <c r="B2446" s="1010">
        <v>600</v>
      </c>
      <c r="C2446" s="1010">
        <v>600</v>
      </c>
      <c r="D2446" s="1011" t="s">
        <v>1445</v>
      </c>
    </row>
    <row r="2447" spans="1:4" s="994" customFormat="1" ht="11.25" customHeight="1" x14ac:dyDescent="0.2">
      <c r="A2447" s="1201"/>
      <c r="B2447" s="1010">
        <v>34800.19</v>
      </c>
      <c r="C2447" s="1010">
        <v>34800.190999999999</v>
      </c>
      <c r="D2447" s="1011" t="s">
        <v>11</v>
      </c>
    </row>
    <row r="2448" spans="1:4" s="994" customFormat="1" ht="11.25" customHeight="1" x14ac:dyDescent="0.2">
      <c r="A2448" s="1200" t="s">
        <v>4711</v>
      </c>
      <c r="B2448" s="1008">
        <v>5793.18</v>
      </c>
      <c r="C2448" s="1008">
        <v>5793.1809999999996</v>
      </c>
      <c r="D2448" s="1009" t="s">
        <v>3964</v>
      </c>
    </row>
    <row r="2449" spans="1:4" s="994" customFormat="1" ht="11.25" customHeight="1" x14ac:dyDescent="0.2">
      <c r="A2449" s="1201"/>
      <c r="B2449" s="1010">
        <v>8.64</v>
      </c>
      <c r="C2449" s="1010">
        <v>8.6349999999999998</v>
      </c>
      <c r="D2449" s="1011" t="s">
        <v>1443</v>
      </c>
    </row>
    <row r="2450" spans="1:4" s="994" customFormat="1" ht="11.25" customHeight="1" x14ac:dyDescent="0.2">
      <c r="A2450" s="1202"/>
      <c r="B2450" s="1012">
        <v>5801.8200000000006</v>
      </c>
      <c r="C2450" s="1012">
        <v>5801.8159999999998</v>
      </c>
      <c r="D2450" s="1013" t="s">
        <v>11</v>
      </c>
    </row>
    <row r="2451" spans="1:4" s="994" customFormat="1" ht="11.25" customHeight="1" x14ac:dyDescent="0.2">
      <c r="A2451" s="1201" t="s">
        <v>4712</v>
      </c>
      <c r="B2451" s="1010">
        <v>15017.56</v>
      </c>
      <c r="C2451" s="1010">
        <v>15000.184000000001</v>
      </c>
      <c r="D2451" s="1011" t="s">
        <v>3964</v>
      </c>
    </row>
    <row r="2452" spans="1:4" s="994" customFormat="1" ht="11.25" customHeight="1" x14ac:dyDescent="0.2">
      <c r="A2452" s="1201"/>
      <c r="B2452" s="1010">
        <v>15017.56</v>
      </c>
      <c r="C2452" s="1010">
        <v>15000.184000000001</v>
      </c>
      <c r="D2452" s="1011" t="s">
        <v>11</v>
      </c>
    </row>
    <row r="2453" spans="1:4" s="994" customFormat="1" ht="11.25" customHeight="1" x14ac:dyDescent="0.2">
      <c r="A2453" s="1200" t="s">
        <v>4713</v>
      </c>
      <c r="B2453" s="1008">
        <v>12628.880000000001</v>
      </c>
      <c r="C2453" s="1008">
        <v>12628.871999999999</v>
      </c>
      <c r="D2453" s="1009" t="s">
        <v>3964</v>
      </c>
    </row>
    <row r="2454" spans="1:4" s="994" customFormat="1" ht="11.25" customHeight="1" x14ac:dyDescent="0.2">
      <c r="A2454" s="1202"/>
      <c r="B2454" s="1012">
        <v>12628.880000000001</v>
      </c>
      <c r="C2454" s="1012">
        <v>12628.871999999999</v>
      </c>
      <c r="D2454" s="1013" t="s">
        <v>11</v>
      </c>
    </row>
    <row r="2455" spans="1:4" s="994" customFormat="1" ht="11.25" customHeight="1" x14ac:dyDescent="0.2">
      <c r="A2455" s="1201" t="s">
        <v>4714</v>
      </c>
      <c r="B2455" s="1010">
        <v>27243.69</v>
      </c>
      <c r="C2455" s="1010">
        <v>27243.691999999999</v>
      </c>
      <c r="D2455" s="1011" t="s">
        <v>3964</v>
      </c>
    </row>
    <row r="2456" spans="1:4" s="994" customFormat="1" ht="11.25" customHeight="1" x14ac:dyDescent="0.2">
      <c r="A2456" s="1201"/>
      <c r="B2456" s="1010">
        <v>600</v>
      </c>
      <c r="C2456" s="1010">
        <v>600</v>
      </c>
      <c r="D2456" s="1011" t="s">
        <v>1445</v>
      </c>
    </row>
    <row r="2457" spans="1:4" s="994" customFormat="1" ht="11.25" customHeight="1" x14ac:dyDescent="0.2">
      <c r="A2457" s="1201"/>
      <c r="B2457" s="1010">
        <v>27843.69</v>
      </c>
      <c r="C2457" s="1010">
        <v>27843.691999999999</v>
      </c>
      <c r="D2457" s="1011" t="s">
        <v>11</v>
      </c>
    </row>
    <row r="2458" spans="1:4" s="994" customFormat="1" ht="11.25" customHeight="1" x14ac:dyDescent="0.2">
      <c r="A2458" s="1200" t="s">
        <v>4715</v>
      </c>
      <c r="B2458" s="1008">
        <v>200</v>
      </c>
      <c r="C2458" s="1008">
        <v>200</v>
      </c>
      <c r="D2458" s="1009" t="s">
        <v>1726</v>
      </c>
    </row>
    <row r="2459" spans="1:4" s="994" customFormat="1" ht="11.25" customHeight="1" x14ac:dyDescent="0.2">
      <c r="A2459" s="1202"/>
      <c r="B2459" s="1012">
        <v>200</v>
      </c>
      <c r="C2459" s="1012">
        <v>200</v>
      </c>
      <c r="D2459" s="1013" t="s">
        <v>11</v>
      </c>
    </row>
    <row r="2460" spans="1:4" s="994" customFormat="1" ht="11.25" customHeight="1" x14ac:dyDescent="0.2">
      <c r="A2460" s="1201" t="s">
        <v>4716</v>
      </c>
      <c r="B2460" s="1010">
        <v>6272.6</v>
      </c>
      <c r="C2460" s="1010">
        <v>6272.5969999999998</v>
      </c>
      <c r="D2460" s="1011" t="s">
        <v>3964</v>
      </c>
    </row>
    <row r="2461" spans="1:4" s="994" customFormat="1" ht="11.25" customHeight="1" x14ac:dyDescent="0.2">
      <c r="A2461" s="1201"/>
      <c r="B2461" s="1010">
        <v>70.400000000000006</v>
      </c>
      <c r="C2461" s="1010">
        <v>70.400999999999996</v>
      </c>
      <c r="D2461" s="1011" t="s">
        <v>1445</v>
      </c>
    </row>
    <row r="2462" spans="1:4" s="994" customFormat="1" ht="11.25" customHeight="1" x14ac:dyDescent="0.2">
      <c r="A2462" s="1201"/>
      <c r="B2462" s="1010">
        <v>6343</v>
      </c>
      <c r="C2462" s="1010">
        <v>6342.9979999999996</v>
      </c>
      <c r="D2462" s="1011" t="s">
        <v>11</v>
      </c>
    </row>
    <row r="2463" spans="1:4" s="994" customFormat="1" ht="11.25" customHeight="1" x14ac:dyDescent="0.2">
      <c r="A2463" s="1200" t="s">
        <v>4717</v>
      </c>
      <c r="B2463" s="1008">
        <v>21412.27</v>
      </c>
      <c r="C2463" s="1008">
        <v>21347.068999999996</v>
      </c>
      <c r="D2463" s="1009" t="s">
        <v>3964</v>
      </c>
    </row>
    <row r="2464" spans="1:4" s="994" customFormat="1" ht="11.25" customHeight="1" x14ac:dyDescent="0.2">
      <c r="A2464" s="1201"/>
      <c r="B2464" s="1010">
        <v>65.39</v>
      </c>
      <c r="C2464" s="1010">
        <v>65.394000000000005</v>
      </c>
      <c r="D2464" s="1011" t="s">
        <v>1445</v>
      </c>
    </row>
    <row r="2465" spans="1:4" s="994" customFormat="1" ht="11.25" customHeight="1" x14ac:dyDescent="0.2">
      <c r="A2465" s="1202"/>
      <c r="B2465" s="1012">
        <v>21477.66</v>
      </c>
      <c r="C2465" s="1012">
        <v>21412.462999999996</v>
      </c>
      <c r="D2465" s="1013" t="s">
        <v>11</v>
      </c>
    </row>
    <row r="2466" spans="1:4" s="994" customFormat="1" ht="11.25" customHeight="1" x14ac:dyDescent="0.2">
      <c r="A2466" s="1201" t="s">
        <v>4718</v>
      </c>
      <c r="B2466" s="1010">
        <v>20037.14</v>
      </c>
      <c r="C2466" s="1010">
        <v>20037.135999999999</v>
      </c>
      <c r="D2466" s="1011" t="s">
        <v>3964</v>
      </c>
    </row>
    <row r="2467" spans="1:4" s="994" customFormat="1" ht="11.25" customHeight="1" x14ac:dyDescent="0.2">
      <c r="A2467" s="1201"/>
      <c r="B2467" s="1010">
        <v>20037.14</v>
      </c>
      <c r="C2467" s="1010">
        <v>20037.135999999999</v>
      </c>
      <c r="D2467" s="1011" t="s">
        <v>11</v>
      </c>
    </row>
    <row r="2468" spans="1:4" s="994" customFormat="1" ht="11.25" customHeight="1" x14ac:dyDescent="0.2">
      <c r="A2468" s="1200" t="s">
        <v>4719</v>
      </c>
      <c r="B2468" s="1008">
        <v>3952.0099999999998</v>
      </c>
      <c r="C2468" s="1008">
        <v>3937.5989999999997</v>
      </c>
      <c r="D2468" s="1009" t="s">
        <v>3964</v>
      </c>
    </row>
    <row r="2469" spans="1:4" s="994" customFormat="1" ht="11.25" customHeight="1" x14ac:dyDescent="0.2">
      <c r="A2469" s="1202"/>
      <c r="B2469" s="1012">
        <v>3952.0099999999998</v>
      </c>
      <c r="C2469" s="1012">
        <v>3937.5989999999997</v>
      </c>
      <c r="D2469" s="1013" t="s">
        <v>11</v>
      </c>
    </row>
    <row r="2470" spans="1:4" s="994" customFormat="1" ht="11.25" customHeight="1" x14ac:dyDescent="0.2">
      <c r="A2470" s="1201" t="s">
        <v>4720</v>
      </c>
      <c r="B2470" s="1010">
        <v>4266.0600000000004</v>
      </c>
      <c r="C2470" s="1010">
        <v>4243.6930000000002</v>
      </c>
      <c r="D2470" s="1011" t="s">
        <v>3964</v>
      </c>
    </row>
    <row r="2471" spans="1:4" s="994" customFormat="1" ht="11.25" customHeight="1" x14ac:dyDescent="0.2">
      <c r="A2471" s="1201"/>
      <c r="B2471" s="1010">
        <v>4266.0600000000004</v>
      </c>
      <c r="C2471" s="1010">
        <v>4243.6930000000002</v>
      </c>
      <c r="D2471" s="1011" t="s">
        <v>11</v>
      </c>
    </row>
    <row r="2472" spans="1:4" s="994" customFormat="1" ht="11.25" customHeight="1" x14ac:dyDescent="0.2">
      <c r="A2472" s="1200" t="s">
        <v>4721</v>
      </c>
      <c r="B2472" s="1008">
        <v>13547.61</v>
      </c>
      <c r="C2472" s="1008">
        <v>13532.265000000001</v>
      </c>
      <c r="D2472" s="1009" t="s">
        <v>3964</v>
      </c>
    </row>
    <row r="2473" spans="1:4" s="994" customFormat="1" ht="11.25" customHeight="1" x14ac:dyDescent="0.2">
      <c r="A2473" s="1202"/>
      <c r="B2473" s="1012">
        <v>13547.61</v>
      </c>
      <c r="C2473" s="1012">
        <v>13532.265000000001</v>
      </c>
      <c r="D2473" s="1013" t="s">
        <v>11</v>
      </c>
    </row>
    <row r="2474" spans="1:4" s="994" customFormat="1" ht="11.25" customHeight="1" x14ac:dyDescent="0.2">
      <c r="A2474" s="1201" t="s">
        <v>4722</v>
      </c>
      <c r="B2474" s="1010">
        <v>9440.52</v>
      </c>
      <c r="C2474" s="1010">
        <v>9440.5209999999988</v>
      </c>
      <c r="D2474" s="1011" t="s">
        <v>3964</v>
      </c>
    </row>
    <row r="2475" spans="1:4" s="994" customFormat="1" ht="11.25" customHeight="1" x14ac:dyDescent="0.2">
      <c r="A2475" s="1201"/>
      <c r="B2475" s="1010">
        <v>3.26</v>
      </c>
      <c r="C2475" s="1010">
        <v>3.2559999999999998</v>
      </c>
      <c r="D2475" s="1011" t="s">
        <v>1452</v>
      </c>
    </row>
    <row r="2476" spans="1:4" s="994" customFormat="1" ht="11.25" customHeight="1" x14ac:dyDescent="0.2">
      <c r="A2476" s="1201"/>
      <c r="B2476" s="1010">
        <v>149.11000000000001</v>
      </c>
      <c r="C2476" s="1010">
        <v>149.11199999999999</v>
      </c>
      <c r="D2476" s="1011" t="s">
        <v>3907</v>
      </c>
    </row>
    <row r="2477" spans="1:4" s="994" customFormat="1" ht="11.25" customHeight="1" x14ac:dyDescent="0.2">
      <c r="A2477" s="1201"/>
      <c r="B2477" s="1010">
        <v>245</v>
      </c>
      <c r="C2477" s="1010">
        <v>245</v>
      </c>
      <c r="D2477" s="1011" t="s">
        <v>1453</v>
      </c>
    </row>
    <row r="2478" spans="1:4" s="994" customFormat="1" ht="11.25" customHeight="1" x14ac:dyDescent="0.2">
      <c r="A2478" s="1201"/>
      <c r="B2478" s="1010">
        <v>9837.8900000000012</v>
      </c>
      <c r="C2478" s="1010">
        <v>9837.8889999999974</v>
      </c>
      <c r="D2478" s="1011" t="s">
        <v>11</v>
      </c>
    </row>
    <row r="2479" spans="1:4" s="994" customFormat="1" ht="11.25" customHeight="1" x14ac:dyDescent="0.2">
      <c r="A2479" s="1200" t="s">
        <v>4723</v>
      </c>
      <c r="B2479" s="1008">
        <v>2779.77</v>
      </c>
      <c r="C2479" s="1008">
        <v>2779.7670000000003</v>
      </c>
      <c r="D2479" s="1009" t="s">
        <v>3964</v>
      </c>
    </row>
    <row r="2480" spans="1:4" s="994" customFormat="1" ht="11.25" customHeight="1" x14ac:dyDescent="0.2">
      <c r="A2480" s="1202"/>
      <c r="B2480" s="1012">
        <v>2779.77</v>
      </c>
      <c r="C2480" s="1012">
        <v>2779.7670000000003</v>
      </c>
      <c r="D2480" s="1013" t="s">
        <v>11</v>
      </c>
    </row>
    <row r="2481" spans="1:4" s="994" customFormat="1" ht="11.25" customHeight="1" x14ac:dyDescent="0.2">
      <c r="A2481" s="1201" t="s">
        <v>4724</v>
      </c>
      <c r="B2481" s="1010">
        <v>10994.11</v>
      </c>
      <c r="C2481" s="1010">
        <v>10994.109</v>
      </c>
      <c r="D2481" s="1011" t="s">
        <v>3964</v>
      </c>
    </row>
    <row r="2482" spans="1:4" s="994" customFormat="1" ht="11.25" customHeight="1" x14ac:dyDescent="0.2">
      <c r="A2482" s="1201"/>
      <c r="B2482" s="1010">
        <v>10994.11</v>
      </c>
      <c r="C2482" s="1010">
        <v>10994.109</v>
      </c>
      <c r="D2482" s="1011" t="s">
        <v>11</v>
      </c>
    </row>
    <row r="2483" spans="1:4" s="994" customFormat="1" ht="11.25" customHeight="1" x14ac:dyDescent="0.2">
      <c r="A2483" s="1200" t="s">
        <v>952</v>
      </c>
      <c r="B2483" s="1008">
        <v>7</v>
      </c>
      <c r="C2483" s="1008">
        <v>7</v>
      </c>
      <c r="D2483" s="1009" t="s">
        <v>946</v>
      </c>
    </row>
    <row r="2484" spans="1:4" s="994" customFormat="1" ht="11.25" customHeight="1" x14ac:dyDescent="0.2">
      <c r="A2484" s="1202"/>
      <c r="B2484" s="1012">
        <v>7</v>
      </c>
      <c r="C2484" s="1012">
        <v>7</v>
      </c>
      <c r="D2484" s="1013" t="s">
        <v>11</v>
      </c>
    </row>
    <row r="2485" spans="1:4" s="994" customFormat="1" ht="21" x14ac:dyDescent="0.2">
      <c r="A2485" s="1200" t="s">
        <v>4725</v>
      </c>
      <c r="B2485" s="1008">
        <v>146</v>
      </c>
      <c r="C2485" s="1008">
        <v>146</v>
      </c>
      <c r="D2485" s="1009" t="s">
        <v>2015</v>
      </c>
    </row>
    <row r="2486" spans="1:4" s="994" customFormat="1" ht="11.25" customHeight="1" x14ac:dyDescent="0.2">
      <c r="A2486" s="1202"/>
      <c r="B2486" s="1012">
        <v>146</v>
      </c>
      <c r="C2486" s="1012">
        <v>146</v>
      </c>
      <c r="D2486" s="1013" t="s">
        <v>11</v>
      </c>
    </row>
    <row r="2487" spans="1:4" s="994" customFormat="1" ht="11.25" customHeight="1" x14ac:dyDescent="0.2">
      <c r="A2487" s="1200" t="s">
        <v>832</v>
      </c>
      <c r="B2487" s="1008">
        <v>420</v>
      </c>
      <c r="C2487" s="1008">
        <v>420</v>
      </c>
      <c r="D2487" s="1009" t="s">
        <v>825</v>
      </c>
    </row>
    <row r="2488" spans="1:4" s="994" customFormat="1" ht="11.25" customHeight="1" x14ac:dyDescent="0.2">
      <c r="A2488" s="1201"/>
      <c r="B2488" s="1010">
        <v>412</v>
      </c>
      <c r="C2488" s="1010">
        <v>412</v>
      </c>
      <c r="D2488" s="1011" t="s">
        <v>833</v>
      </c>
    </row>
    <row r="2489" spans="1:4" s="994" customFormat="1" ht="11.25" customHeight="1" x14ac:dyDescent="0.2">
      <c r="A2489" s="1202"/>
      <c r="B2489" s="1012">
        <v>832</v>
      </c>
      <c r="C2489" s="1012">
        <v>832</v>
      </c>
      <c r="D2489" s="1013" t="s">
        <v>11</v>
      </c>
    </row>
    <row r="2490" spans="1:4" s="994" customFormat="1" ht="11.25" customHeight="1" x14ac:dyDescent="0.2">
      <c r="A2490" s="1201" t="s">
        <v>692</v>
      </c>
      <c r="B2490" s="1010">
        <v>300</v>
      </c>
      <c r="C2490" s="1010">
        <v>300</v>
      </c>
      <c r="D2490" s="1011" t="s">
        <v>644</v>
      </c>
    </row>
    <row r="2491" spans="1:4" s="994" customFormat="1" ht="11.25" customHeight="1" x14ac:dyDescent="0.2">
      <c r="A2491" s="1201"/>
      <c r="B2491" s="1010">
        <v>300</v>
      </c>
      <c r="C2491" s="1010">
        <v>300</v>
      </c>
      <c r="D2491" s="1011" t="s">
        <v>11</v>
      </c>
    </row>
    <row r="2492" spans="1:4" s="994" customFormat="1" ht="11.25" customHeight="1" x14ac:dyDescent="0.2">
      <c r="A2492" s="1200" t="s">
        <v>4726</v>
      </c>
      <c r="B2492" s="1008">
        <v>97.4</v>
      </c>
      <c r="C2492" s="1008">
        <v>47.667999999999999</v>
      </c>
      <c r="D2492" s="1009" t="s">
        <v>1837</v>
      </c>
    </row>
    <row r="2493" spans="1:4" s="994" customFormat="1" ht="11.25" customHeight="1" x14ac:dyDescent="0.2">
      <c r="A2493" s="1202"/>
      <c r="B2493" s="1012">
        <v>97.4</v>
      </c>
      <c r="C2493" s="1012">
        <v>47.667999999999999</v>
      </c>
      <c r="D2493" s="1013" t="s">
        <v>11</v>
      </c>
    </row>
    <row r="2494" spans="1:4" s="994" customFormat="1" ht="21" x14ac:dyDescent="0.2">
      <c r="A2494" s="1201" t="s">
        <v>4727</v>
      </c>
      <c r="B2494" s="1010">
        <v>129</v>
      </c>
      <c r="C2494" s="1010">
        <v>129</v>
      </c>
      <c r="D2494" s="1011" t="s">
        <v>2015</v>
      </c>
    </row>
    <row r="2495" spans="1:4" s="994" customFormat="1" ht="11.25" customHeight="1" x14ac:dyDescent="0.2">
      <c r="A2495" s="1201"/>
      <c r="B2495" s="1010">
        <v>129</v>
      </c>
      <c r="C2495" s="1010">
        <v>129</v>
      </c>
      <c r="D2495" s="1011" t="s">
        <v>11</v>
      </c>
    </row>
    <row r="2496" spans="1:4" s="994" customFormat="1" ht="11.25" customHeight="1" x14ac:dyDescent="0.2">
      <c r="A2496" s="1200" t="s">
        <v>4728</v>
      </c>
      <c r="B2496" s="1008">
        <v>115</v>
      </c>
      <c r="C2496" s="1008">
        <v>0</v>
      </c>
      <c r="D2496" s="1009" t="s">
        <v>2329</v>
      </c>
    </row>
    <row r="2497" spans="1:4" s="994" customFormat="1" ht="11.25" customHeight="1" x14ac:dyDescent="0.2">
      <c r="A2497" s="1202"/>
      <c r="B2497" s="1012">
        <v>115</v>
      </c>
      <c r="C2497" s="1012">
        <v>0</v>
      </c>
      <c r="D2497" s="1013" t="s">
        <v>11</v>
      </c>
    </row>
    <row r="2498" spans="1:4" s="994" customFormat="1" ht="11.25" customHeight="1" x14ac:dyDescent="0.2">
      <c r="A2498" s="1201" t="s">
        <v>589</v>
      </c>
      <c r="B2498" s="1010">
        <v>2000</v>
      </c>
      <c r="C2498" s="1010">
        <v>2000</v>
      </c>
      <c r="D2498" s="1011" t="s">
        <v>578</v>
      </c>
    </row>
    <row r="2499" spans="1:4" s="994" customFormat="1" ht="11.25" customHeight="1" x14ac:dyDescent="0.2">
      <c r="A2499" s="1201"/>
      <c r="B2499" s="1010">
        <v>2000</v>
      </c>
      <c r="C2499" s="1010">
        <v>2000</v>
      </c>
      <c r="D2499" s="1011" t="s">
        <v>11</v>
      </c>
    </row>
    <row r="2500" spans="1:4" s="994" customFormat="1" ht="11.25" customHeight="1" x14ac:dyDescent="0.2">
      <c r="A2500" s="1200" t="s">
        <v>693</v>
      </c>
      <c r="B2500" s="1008">
        <v>49.5</v>
      </c>
      <c r="C2500" s="1008">
        <v>49.5</v>
      </c>
      <c r="D2500" s="1009" t="s">
        <v>644</v>
      </c>
    </row>
    <row r="2501" spans="1:4" s="994" customFormat="1" ht="11.25" customHeight="1" x14ac:dyDescent="0.2">
      <c r="A2501" s="1202"/>
      <c r="B2501" s="1012">
        <v>49.5</v>
      </c>
      <c r="C2501" s="1012">
        <v>49.5</v>
      </c>
      <c r="D2501" s="1013" t="s">
        <v>11</v>
      </c>
    </row>
    <row r="2502" spans="1:4" s="994" customFormat="1" ht="11.25" customHeight="1" x14ac:dyDescent="0.2">
      <c r="A2502" s="1201" t="s">
        <v>4729</v>
      </c>
      <c r="B2502" s="1010">
        <v>39.700000000000003</v>
      </c>
      <c r="C2502" s="1010">
        <v>20.718000000000004</v>
      </c>
      <c r="D2502" s="1011" t="s">
        <v>2222</v>
      </c>
    </row>
    <row r="2503" spans="1:4" s="994" customFormat="1" ht="11.25" customHeight="1" x14ac:dyDescent="0.2">
      <c r="A2503" s="1201"/>
      <c r="B2503" s="1010">
        <v>39.700000000000003</v>
      </c>
      <c r="C2503" s="1010">
        <v>20.718000000000004</v>
      </c>
      <c r="D2503" s="1011" t="s">
        <v>11</v>
      </c>
    </row>
    <row r="2504" spans="1:4" s="994" customFormat="1" ht="11.25" customHeight="1" x14ac:dyDescent="0.2">
      <c r="A2504" s="1200" t="s">
        <v>4730</v>
      </c>
      <c r="B2504" s="1008">
        <v>29.3</v>
      </c>
      <c r="C2504" s="1008">
        <v>21.452000000000002</v>
      </c>
      <c r="D2504" s="1009" t="s">
        <v>1908</v>
      </c>
    </row>
    <row r="2505" spans="1:4" s="994" customFormat="1" ht="11.25" customHeight="1" x14ac:dyDescent="0.2">
      <c r="A2505" s="1202"/>
      <c r="B2505" s="1012">
        <v>29.3</v>
      </c>
      <c r="C2505" s="1012">
        <v>21.452000000000002</v>
      </c>
      <c r="D2505" s="1013" t="s">
        <v>11</v>
      </c>
    </row>
    <row r="2506" spans="1:4" s="994" customFormat="1" ht="16.5" customHeight="1" x14ac:dyDescent="0.2">
      <c r="A2506" s="1201" t="s">
        <v>4731</v>
      </c>
      <c r="B2506" s="1010">
        <v>60</v>
      </c>
      <c r="C2506" s="1010">
        <v>59.18</v>
      </c>
      <c r="D2506" s="1011" t="s">
        <v>2222</v>
      </c>
    </row>
    <row r="2507" spans="1:4" s="994" customFormat="1" ht="16.5" customHeight="1" x14ac:dyDescent="0.2">
      <c r="A2507" s="1201"/>
      <c r="B2507" s="1010">
        <v>60</v>
      </c>
      <c r="C2507" s="1010">
        <v>59.18</v>
      </c>
      <c r="D2507" s="1011" t="s">
        <v>11</v>
      </c>
    </row>
    <row r="2508" spans="1:4" s="994" customFormat="1" ht="11.25" customHeight="1" x14ac:dyDescent="0.2">
      <c r="A2508" s="1200" t="s">
        <v>844</v>
      </c>
      <c r="B2508" s="1008">
        <v>8.8000000000000007</v>
      </c>
      <c r="C2508" s="1008">
        <v>8.8000000000000007</v>
      </c>
      <c r="D2508" s="1009" t="s">
        <v>836</v>
      </c>
    </row>
    <row r="2509" spans="1:4" s="994" customFormat="1" ht="11.25" customHeight="1" x14ac:dyDescent="0.2">
      <c r="A2509" s="1202"/>
      <c r="B2509" s="1012">
        <v>8.8000000000000007</v>
      </c>
      <c r="C2509" s="1012">
        <v>8.8000000000000007</v>
      </c>
      <c r="D2509" s="1013" t="s">
        <v>11</v>
      </c>
    </row>
    <row r="2510" spans="1:4" s="994" customFormat="1" ht="11.25" customHeight="1" x14ac:dyDescent="0.2">
      <c r="A2510" s="1201" t="s">
        <v>723</v>
      </c>
      <c r="B2510" s="1010">
        <v>400</v>
      </c>
      <c r="C2510" s="1010">
        <v>400</v>
      </c>
      <c r="D2510" s="1011" t="s">
        <v>721</v>
      </c>
    </row>
    <row r="2511" spans="1:4" s="994" customFormat="1" ht="11.25" customHeight="1" x14ac:dyDescent="0.2">
      <c r="A2511" s="1201"/>
      <c r="B2511" s="1010">
        <v>400</v>
      </c>
      <c r="C2511" s="1010">
        <v>400</v>
      </c>
      <c r="D2511" s="1011" t="s">
        <v>11</v>
      </c>
    </row>
    <row r="2512" spans="1:4" s="994" customFormat="1" ht="11.25" customHeight="1" x14ac:dyDescent="0.2">
      <c r="A2512" s="1200" t="s">
        <v>4732</v>
      </c>
      <c r="B2512" s="1008">
        <v>50</v>
      </c>
      <c r="C2512" s="1008">
        <v>50</v>
      </c>
      <c r="D2512" s="1009" t="s">
        <v>2222</v>
      </c>
    </row>
    <row r="2513" spans="1:4" s="994" customFormat="1" ht="11.25" customHeight="1" x14ac:dyDescent="0.2">
      <c r="A2513" s="1202"/>
      <c r="B2513" s="1012">
        <v>50</v>
      </c>
      <c r="C2513" s="1012">
        <v>50</v>
      </c>
      <c r="D2513" s="1013" t="s">
        <v>11</v>
      </c>
    </row>
    <row r="2514" spans="1:4" s="994" customFormat="1" ht="16.5" customHeight="1" x14ac:dyDescent="0.2">
      <c r="A2514" s="1201" t="s">
        <v>4733</v>
      </c>
      <c r="B2514" s="1010">
        <v>39</v>
      </c>
      <c r="C2514" s="1010">
        <v>39</v>
      </c>
      <c r="D2514" s="1011" t="s">
        <v>2222</v>
      </c>
    </row>
    <row r="2515" spans="1:4" s="994" customFormat="1" ht="16.5" customHeight="1" x14ac:dyDescent="0.2">
      <c r="A2515" s="1201"/>
      <c r="B2515" s="1010">
        <v>39</v>
      </c>
      <c r="C2515" s="1010">
        <v>39</v>
      </c>
      <c r="D2515" s="1011" t="s">
        <v>11</v>
      </c>
    </row>
    <row r="2516" spans="1:4" s="994" customFormat="1" ht="11.25" customHeight="1" x14ac:dyDescent="0.2">
      <c r="A2516" s="1200" t="s">
        <v>927</v>
      </c>
      <c r="B2516" s="1008">
        <v>150</v>
      </c>
      <c r="C2516" s="1008">
        <v>150</v>
      </c>
      <c r="D2516" s="1009" t="s">
        <v>863</v>
      </c>
    </row>
    <row r="2517" spans="1:4" s="994" customFormat="1" ht="11.25" customHeight="1" x14ac:dyDescent="0.2">
      <c r="A2517" s="1202"/>
      <c r="B2517" s="1012">
        <v>150</v>
      </c>
      <c r="C2517" s="1012">
        <v>150</v>
      </c>
      <c r="D2517" s="1013" t="s">
        <v>11</v>
      </c>
    </row>
    <row r="2518" spans="1:4" s="994" customFormat="1" ht="21" x14ac:dyDescent="0.2">
      <c r="A2518" s="1201" t="s">
        <v>4734</v>
      </c>
      <c r="B2518" s="1010">
        <v>61.55</v>
      </c>
      <c r="C2518" s="1010">
        <v>61.545000000000002</v>
      </c>
      <c r="D2518" s="1011" t="s">
        <v>2015</v>
      </c>
    </row>
    <row r="2519" spans="1:4" s="994" customFormat="1" ht="11.25" customHeight="1" x14ac:dyDescent="0.2">
      <c r="A2519" s="1201"/>
      <c r="B2519" s="1010">
        <v>61.55</v>
      </c>
      <c r="C2519" s="1010">
        <v>61.545000000000002</v>
      </c>
      <c r="D2519" s="1011" t="s">
        <v>11</v>
      </c>
    </row>
    <row r="2520" spans="1:4" s="994" customFormat="1" ht="21" x14ac:dyDescent="0.2">
      <c r="A2520" s="1200" t="s">
        <v>4735</v>
      </c>
      <c r="B2520" s="1008">
        <v>300</v>
      </c>
      <c r="C2520" s="1008">
        <v>206.51499999999999</v>
      </c>
      <c r="D2520" s="1009" t="s">
        <v>2015</v>
      </c>
    </row>
    <row r="2521" spans="1:4" s="994" customFormat="1" ht="11.25" customHeight="1" x14ac:dyDescent="0.2">
      <c r="A2521" s="1202"/>
      <c r="B2521" s="1012">
        <v>300</v>
      </c>
      <c r="C2521" s="1012">
        <v>206.51499999999999</v>
      </c>
      <c r="D2521" s="1013" t="s">
        <v>11</v>
      </c>
    </row>
    <row r="2522" spans="1:4" s="994" customFormat="1" ht="11.25" customHeight="1" x14ac:dyDescent="0.2">
      <c r="A2522" s="1201" t="s">
        <v>4736</v>
      </c>
      <c r="B2522" s="1010">
        <v>880</v>
      </c>
      <c r="C2522" s="1010">
        <v>880</v>
      </c>
      <c r="D2522" s="1011" t="s">
        <v>1915</v>
      </c>
    </row>
    <row r="2523" spans="1:4" s="994" customFormat="1" ht="11.25" customHeight="1" x14ac:dyDescent="0.2">
      <c r="A2523" s="1201"/>
      <c r="B2523" s="1010">
        <v>880</v>
      </c>
      <c r="C2523" s="1010">
        <v>880</v>
      </c>
      <c r="D2523" s="1011" t="s">
        <v>11</v>
      </c>
    </row>
    <row r="2524" spans="1:4" s="994" customFormat="1" ht="11.25" customHeight="1" x14ac:dyDescent="0.2">
      <c r="A2524" s="1200" t="s">
        <v>928</v>
      </c>
      <c r="B2524" s="1008">
        <v>600</v>
      </c>
      <c r="C2524" s="1008">
        <v>600</v>
      </c>
      <c r="D2524" s="1009" t="s">
        <v>863</v>
      </c>
    </row>
    <row r="2525" spans="1:4" s="994" customFormat="1" ht="11.25" customHeight="1" x14ac:dyDescent="0.2">
      <c r="A2525" s="1202"/>
      <c r="B2525" s="1012">
        <v>600</v>
      </c>
      <c r="C2525" s="1012">
        <v>600</v>
      </c>
      <c r="D2525" s="1013" t="s">
        <v>11</v>
      </c>
    </row>
    <row r="2526" spans="1:4" s="994" customFormat="1" ht="21" x14ac:dyDescent="0.2">
      <c r="A2526" s="1200" t="s">
        <v>929</v>
      </c>
      <c r="B2526" s="1008">
        <v>300</v>
      </c>
      <c r="C2526" s="1008">
        <v>300</v>
      </c>
      <c r="D2526" s="1009" t="s">
        <v>2015</v>
      </c>
    </row>
    <row r="2527" spans="1:4" s="994" customFormat="1" ht="11.25" customHeight="1" x14ac:dyDescent="0.2">
      <c r="A2527" s="1201"/>
      <c r="B2527" s="1010">
        <v>2400</v>
      </c>
      <c r="C2527" s="1010">
        <v>2400</v>
      </c>
      <c r="D2527" s="1011" t="s">
        <v>863</v>
      </c>
    </row>
    <row r="2528" spans="1:4" s="994" customFormat="1" ht="11.25" customHeight="1" x14ac:dyDescent="0.2">
      <c r="A2528" s="1202"/>
      <c r="B2528" s="1012">
        <v>2700</v>
      </c>
      <c r="C2528" s="1012">
        <v>2700</v>
      </c>
      <c r="D2528" s="1013" t="s">
        <v>11</v>
      </c>
    </row>
    <row r="2529" spans="1:4" s="994" customFormat="1" ht="11.25" customHeight="1" x14ac:dyDescent="0.2">
      <c r="A2529" s="1200" t="s">
        <v>4737</v>
      </c>
      <c r="B2529" s="1008">
        <v>150</v>
      </c>
      <c r="C2529" s="1008">
        <v>150</v>
      </c>
      <c r="D2529" s="1009" t="s">
        <v>2017</v>
      </c>
    </row>
    <row r="2530" spans="1:4" s="994" customFormat="1" ht="11.25" customHeight="1" x14ac:dyDescent="0.2">
      <c r="A2530" s="1202"/>
      <c r="B2530" s="1012">
        <v>150</v>
      </c>
      <c r="C2530" s="1012">
        <v>150</v>
      </c>
      <c r="D2530" s="1013" t="s">
        <v>11</v>
      </c>
    </row>
    <row r="2531" spans="1:4" s="994" customFormat="1" ht="11.25" customHeight="1" x14ac:dyDescent="0.2">
      <c r="A2531" s="1201" t="s">
        <v>794</v>
      </c>
      <c r="B2531" s="1010">
        <v>100</v>
      </c>
      <c r="C2531" s="1010">
        <v>100</v>
      </c>
      <c r="D2531" s="1011" t="s">
        <v>755</v>
      </c>
    </row>
    <row r="2532" spans="1:4" s="994" customFormat="1" ht="11.25" customHeight="1" x14ac:dyDescent="0.2">
      <c r="A2532" s="1201"/>
      <c r="B2532" s="1010">
        <v>100</v>
      </c>
      <c r="C2532" s="1010">
        <v>100</v>
      </c>
      <c r="D2532" s="1011" t="s">
        <v>11</v>
      </c>
    </row>
    <row r="2533" spans="1:4" s="994" customFormat="1" ht="21" x14ac:dyDescent="0.2">
      <c r="A2533" s="1200" t="s">
        <v>4738</v>
      </c>
      <c r="B2533" s="1008">
        <v>150</v>
      </c>
      <c r="C2533" s="1008">
        <v>150</v>
      </c>
      <c r="D2533" s="1009" t="s">
        <v>2015</v>
      </c>
    </row>
    <row r="2534" spans="1:4" s="994" customFormat="1" ht="11.25" customHeight="1" x14ac:dyDescent="0.2">
      <c r="A2534" s="1202"/>
      <c r="B2534" s="1012">
        <v>150</v>
      </c>
      <c r="C2534" s="1012">
        <v>150</v>
      </c>
      <c r="D2534" s="1013" t="s">
        <v>11</v>
      </c>
    </row>
    <row r="2535" spans="1:4" s="994" customFormat="1" ht="11.25" customHeight="1" x14ac:dyDescent="0.2">
      <c r="A2535" s="1201" t="s">
        <v>930</v>
      </c>
      <c r="B2535" s="1010">
        <v>200</v>
      </c>
      <c r="C2535" s="1010">
        <v>200</v>
      </c>
      <c r="D2535" s="1011" t="s">
        <v>863</v>
      </c>
    </row>
    <row r="2536" spans="1:4" s="994" customFormat="1" ht="11.25" customHeight="1" x14ac:dyDescent="0.2">
      <c r="A2536" s="1201"/>
      <c r="B2536" s="1010">
        <v>200</v>
      </c>
      <c r="C2536" s="1010">
        <v>200</v>
      </c>
      <c r="D2536" s="1011" t="s">
        <v>11</v>
      </c>
    </row>
    <row r="2537" spans="1:4" s="994" customFormat="1" ht="21" x14ac:dyDescent="0.2">
      <c r="A2537" s="1200" t="s">
        <v>931</v>
      </c>
      <c r="B2537" s="1008">
        <v>300</v>
      </c>
      <c r="C2537" s="1008">
        <v>300</v>
      </c>
      <c r="D2537" s="1009" t="s">
        <v>2015</v>
      </c>
    </row>
    <row r="2538" spans="1:4" s="994" customFormat="1" ht="11.25" customHeight="1" x14ac:dyDescent="0.2">
      <c r="A2538" s="1201"/>
      <c r="B2538" s="1010">
        <v>300</v>
      </c>
      <c r="C2538" s="1010">
        <v>300</v>
      </c>
      <c r="D2538" s="1011" t="s">
        <v>863</v>
      </c>
    </row>
    <row r="2539" spans="1:4" s="994" customFormat="1" ht="11.25" customHeight="1" x14ac:dyDescent="0.2">
      <c r="A2539" s="1202"/>
      <c r="B2539" s="1012">
        <v>600</v>
      </c>
      <c r="C2539" s="1012">
        <v>600</v>
      </c>
      <c r="D2539" s="1013" t="s">
        <v>11</v>
      </c>
    </row>
    <row r="2540" spans="1:4" s="994" customFormat="1" ht="11.25" customHeight="1" x14ac:dyDescent="0.2">
      <c r="A2540" s="1201" t="s">
        <v>720</v>
      </c>
      <c r="B2540" s="1010">
        <v>40</v>
      </c>
      <c r="C2540" s="1010">
        <v>40</v>
      </c>
      <c r="D2540" s="1011" t="s">
        <v>4739</v>
      </c>
    </row>
    <row r="2541" spans="1:4" s="994" customFormat="1" ht="11.25" customHeight="1" x14ac:dyDescent="0.2">
      <c r="A2541" s="1201"/>
      <c r="B2541" s="1010">
        <v>40</v>
      </c>
      <c r="C2541" s="1010">
        <v>40</v>
      </c>
      <c r="D2541" s="1011" t="s">
        <v>11</v>
      </c>
    </row>
    <row r="2542" spans="1:4" s="994" customFormat="1" ht="11.25" customHeight="1" x14ac:dyDescent="0.2">
      <c r="A2542" s="1200" t="s">
        <v>795</v>
      </c>
      <c r="B2542" s="1008">
        <v>2200</v>
      </c>
      <c r="C2542" s="1008">
        <v>2200</v>
      </c>
      <c r="D2542" s="1009" t="s">
        <v>755</v>
      </c>
    </row>
    <row r="2543" spans="1:4" s="994" customFormat="1" ht="11.25" customHeight="1" x14ac:dyDescent="0.2">
      <c r="A2543" s="1202"/>
      <c r="B2543" s="1012">
        <v>2200</v>
      </c>
      <c r="C2543" s="1012">
        <v>2200</v>
      </c>
      <c r="D2543" s="1013" t="s">
        <v>11</v>
      </c>
    </row>
    <row r="2544" spans="1:4" s="994" customFormat="1" ht="11.25" customHeight="1" x14ac:dyDescent="0.2">
      <c r="A2544" s="1201" t="s">
        <v>4740</v>
      </c>
      <c r="B2544" s="1010">
        <v>190</v>
      </c>
      <c r="C2544" s="1010">
        <v>190</v>
      </c>
      <c r="D2544" s="1011" t="s">
        <v>755</v>
      </c>
    </row>
    <row r="2545" spans="1:4" s="994" customFormat="1" ht="11.25" customHeight="1" x14ac:dyDescent="0.2">
      <c r="A2545" s="1201"/>
      <c r="B2545" s="1010">
        <v>190</v>
      </c>
      <c r="C2545" s="1010">
        <v>190</v>
      </c>
      <c r="D2545" s="1011" t="s">
        <v>11</v>
      </c>
    </row>
    <row r="2546" spans="1:4" s="994" customFormat="1" ht="11.25" customHeight="1" x14ac:dyDescent="0.2">
      <c r="A2546" s="1200" t="s">
        <v>4741</v>
      </c>
      <c r="B2546" s="1008">
        <v>33.880000000000003</v>
      </c>
      <c r="C2546" s="1008">
        <v>33.883000000000003</v>
      </c>
      <c r="D2546" s="1009" t="s">
        <v>1878</v>
      </c>
    </row>
    <row r="2547" spans="1:4" s="994" customFormat="1" ht="11.25" customHeight="1" x14ac:dyDescent="0.2">
      <c r="A2547" s="1202"/>
      <c r="B2547" s="1012">
        <v>33.880000000000003</v>
      </c>
      <c r="C2547" s="1012">
        <v>33.883000000000003</v>
      </c>
      <c r="D2547" s="1013" t="s">
        <v>11</v>
      </c>
    </row>
    <row r="2548" spans="1:4" s="994" customFormat="1" ht="11.25" customHeight="1" x14ac:dyDescent="0.2">
      <c r="A2548" s="1201" t="s">
        <v>4742</v>
      </c>
      <c r="B2548" s="1010">
        <v>61.9</v>
      </c>
      <c r="C2548" s="1010">
        <v>61.9</v>
      </c>
      <c r="D2548" s="1011" t="s">
        <v>1837</v>
      </c>
    </row>
    <row r="2549" spans="1:4" s="994" customFormat="1" ht="11.25" customHeight="1" x14ac:dyDescent="0.2">
      <c r="A2549" s="1201"/>
      <c r="B2549" s="1010">
        <v>61.9</v>
      </c>
      <c r="C2549" s="1010">
        <v>61.9</v>
      </c>
      <c r="D2549" s="1011" t="s">
        <v>11</v>
      </c>
    </row>
    <row r="2550" spans="1:4" s="994" customFormat="1" ht="11.25" customHeight="1" x14ac:dyDescent="0.2">
      <c r="A2550" s="1200" t="s">
        <v>823</v>
      </c>
      <c r="B2550" s="1008">
        <v>250</v>
      </c>
      <c r="C2550" s="1008">
        <v>250</v>
      </c>
      <c r="D2550" s="1009" t="s">
        <v>807</v>
      </c>
    </row>
    <row r="2551" spans="1:4" s="994" customFormat="1" ht="11.25" customHeight="1" x14ac:dyDescent="0.2">
      <c r="A2551" s="1202"/>
      <c r="B2551" s="1012">
        <v>250</v>
      </c>
      <c r="C2551" s="1012">
        <v>250</v>
      </c>
      <c r="D2551" s="1013" t="s">
        <v>11</v>
      </c>
    </row>
    <row r="2552" spans="1:4" s="994" customFormat="1" ht="11.25" customHeight="1" x14ac:dyDescent="0.2">
      <c r="A2552" s="1201" t="s">
        <v>4743</v>
      </c>
      <c r="B2552" s="1010">
        <v>124.91</v>
      </c>
      <c r="C2552" s="1010">
        <v>124.902</v>
      </c>
      <c r="D2552" s="1011" t="s">
        <v>1833</v>
      </c>
    </row>
    <row r="2553" spans="1:4" s="994" customFormat="1" ht="11.25" customHeight="1" x14ac:dyDescent="0.2">
      <c r="A2553" s="1201"/>
      <c r="B2553" s="1010">
        <v>124.91</v>
      </c>
      <c r="C2553" s="1010">
        <v>124.902</v>
      </c>
      <c r="D2553" s="1011" t="s">
        <v>11</v>
      </c>
    </row>
    <row r="2554" spans="1:4" s="994" customFormat="1" ht="11.25" customHeight="1" x14ac:dyDescent="0.2">
      <c r="A2554" s="1200" t="s">
        <v>694</v>
      </c>
      <c r="B2554" s="1008">
        <v>190</v>
      </c>
      <c r="C2554" s="1008">
        <v>190</v>
      </c>
      <c r="D2554" s="1009" t="s">
        <v>644</v>
      </c>
    </row>
    <row r="2555" spans="1:4" s="994" customFormat="1" ht="11.25" customHeight="1" x14ac:dyDescent="0.2">
      <c r="A2555" s="1202"/>
      <c r="B2555" s="1012">
        <v>190</v>
      </c>
      <c r="C2555" s="1012">
        <v>190</v>
      </c>
      <c r="D2555" s="1013" t="s">
        <v>11</v>
      </c>
    </row>
    <row r="2556" spans="1:4" s="994" customFormat="1" ht="11.25" customHeight="1" x14ac:dyDescent="0.2">
      <c r="A2556" s="1201" t="s">
        <v>4744</v>
      </c>
      <c r="B2556" s="1010">
        <v>21.53</v>
      </c>
      <c r="C2556" s="1010">
        <v>21.533000000000001</v>
      </c>
      <c r="D2556" s="1011" t="s">
        <v>1878</v>
      </c>
    </row>
    <row r="2557" spans="1:4" s="994" customFormat="1" ht="11.25" customHeight="1" x14ac:dyDescent="0.2">
      <c r="A2557" s="1201"/>
      <c r="B2557" s="1010">
        <v>21.53</v>
      </c>
      <c r="C2557" s="1010">
        <v>21.533000000000001</v>
      </c>
      <c r="D2557" s="1011" t="s">
        <v>11</v>
      </c>
    </row>
    <row r="2558" spans="1:4" s="994" customFormat="1" ht="11.25" customHeight="1" x14ac:dyDescent="0.2">
      <c r="A2558" s="1200" t="s">
        <v>4745</v>
      </c>
      <c r="B2558" s="1008">
        <v>66.430000000000007</v>
      </c>
      <c r="C2558" s="1008">
        <v>66.426000000000002</v>
      </c>
      <c r="D2558" s="1009" t="s">
        <v>1830</v>
      </c>
    </row>
    <row r="2559" spans="1:4" s="994" customFormat="1" ht="11.25" customHeight="1" x14ac:dyDescent="0.2">
      <c r="A2559" s="1202"/>
      <c r="B2559" s="1012">
        <v>66.430000000000007</v>
      </c>
      <c r="C2559" s="1012">
        <v>66.426000000000002</v>
      </c>
      <c r="D2559" s="1013" t="s">
        <v>11</v>
      </c>
    </row>
    <row r="2560" spans="1:4" s="994" customFormat="1" ht="21" x14ac:dyDescent="0.2">
      <c r="A2560" s="1201" t="s">
        <v>4746</v>
      </c>
      <c r="B2560" s="1010">
        <v>70</v>
      </c>
      <c r="C2560" s="1010">
        <v>70</v>
      </c>
      <c r="D2560" s="1011" t="s">
        <v>2015</v>
      </c>
    </row>
    <row r="2561" spans="1:4" s="994" customFormat="1" ht="11.25" customHeight="1" x14ac:dyDescent="0.2">
      <c r="A2561" s="1201"/>
      <c r="B2561" s="1010">
        <v>70</v>
      </c>
      <c r="C2561" s="1010">
        <v>70</v>
      </c>
      <c r="D2561" s="1011" t="s">
        <v>11</v>
      </c>
    </row>
    <row r="2562" spans="1:4" s="994" customFormat="1" ht="11.25" customHeight="1" x14ac:dyDescent="0.2">
      <c r="A2562" s="1200" t="s">
        <v>4747</v>
      </c>
      <c r="B2562" s="1008">
        <v>700</v>
      </c>
      <c r="C2562" s="1008">
        <v>700</v>
      </c>
      <c r="D2562" s="1009" t="s">
        <v>2017</v>
      </c>
    </row>
    <row r="2563" spans="1:4" s="994" customFormat="1" ht="21" x14ac:dyDescent="0.2">
      <c r="A2563" s="1201"/>
      <c r="B2563" s="1010">
        <v>73.599999999999994</v>
      </c>
      <c r="C2563" s="1010">
        <v>73.599999999999994</v>
      </c>
      <c r="D2563" s="1011" t="s">
        <v>2015</v>
      </c>
    </row>
    <row r="2564" spans="1:4" s="994" customFormat="1" ht="11.25" customHeight="1" x14ac:dyDescent="0.2">
      <c r="A2564" s="1202"/>
      <c r="B2564" s="1012">
        <v>773.6</v>
      </c>
      <c r="C2564" s="1012">
        <v>773.6</v>
      </c>
      <c r="D2564" s="1013" t="s">
        <v>11</v>
      </c>
    </row>
    <row r="2565" spans="1:4" s="994" customFormat="1" ht="11.25" customHeight="1" x14ac:dyDescent="0.2">
      <c r="A2565" s="1201" t="s">
        <v>932</v>
      </c>
      <c r="B2565" s="1010">
        <v>150</v>
      </c>
      <c r="C2565" s="1010">
        <v>150</v>
      </c>
      <c r="D2565" s="1011" t="s">
        <v>2017</v>
      </c>
    </row>
    <row r="2566" spans="1:4" s="994" customFormat="1" ht="21" x14ac:dyDescent="0.2">
      <c r="A2566" s="1201"/>
      <c r="B2566" s="1010">
        <v>78</v>
      </c>
      <c r="C2566" s="1010">
        <v>78</v>
      </c>
      <c r="D2566" s="1011" t="s">
        <v>2015</v>
      </c>
    </row>
    <row r="2567" spans="1:4" s="994" customFormat="1" ht="11.25" customHeight="1" x14ac:dyDescent="0.2">
      <c r="A2567" s="1201"/>
      <c r="B2567" s="1010">
        <v>200</v>
      </c>
      <c r="C2567" s="1010">
        <v>200</v>
      </c>
      <c r="D2567" s="1011" t="s">
        <v>863</v>
      </c>
    </row>
    <row r="2568" spans="1:4" s="994" customFormat="1" ht="11.25" customHeight="1" x14ac:dyDescent="0.2">
      <c r="A2568" s="1201"/>
      <c r="B2568" s="1010">
        <v>428</v>
      </c>
      <c r="C2568" s="1010">
        <v>428</v>
      </c>
      <c r="D2568" s="1011" t="s">
        <v>11</v>
      </c>
    </row>
    <row r="2569" spans="1:4" s="994" customFormat="1" ht="11.25" customHeight="1" x14ac:dyDescent="0.2">
      <c r="A2569" s="1200" t="s">
        <v>4748</v>
      </c>
      <c r="B2569" s="1008">
        <v>300</v>
      </c>
      <c r="C2569" s="1008">
        <v>300</v>
      </c>
      <c r="D2569" s="1009" t="s">
        <v>2017</v>
      </c>
    </row>
    <row r="2570" spans="1:4" s="994" customFormat="1" ht="11.25" customHeight="1" x14ac:dyDescent="0.2">
      <c r="A2570" s="1202"/>
      <c r="B2570" s="1012">
        <v>300</v>
      </c>
      <c r="C2570" s="1012">
        <v>300</v>
      </c>
      <c r="D2570" s="1013" t="s">
        <v>11</v>
      </c>
    </row>
    <row r="2571" spans="1:4" s="994" customFormat="1" ht="11.25" customHeight="1" x14ac:dyDescent="0.2">
      <c r="A2571" s="1201" t="s">
        <v>933</v>
      </c>
      <c r="B2571" s="1010">
        <v>200</v>
      </c>
      <c r="C2571" s="1010">
        <v>200</v>
      </c>
      <c r="D2571" s="1011" t="s">
        <v>863</v>
      </c>
    </row>
    <row r="2572" spans="1:4" s="994" customFormat="1" ht="11.25" customHeight="1" x14ac:dyDescent="0.2">
      <c r="A2572" s="1201"/>
      <c r="B2572" s="1010">
        <v>200</v>
      </c>
      <c r="C2572" s="1010">
        <v>200</v>
      </c>
      <c r="D2572" s="1011" t="s">
        <v>11</v>
      </c>
    </row>
    <row r="2573" spans="1:4" s="994" customFormat="1" ht="11.25" customHeight="1" x14ac:dyDescent="0.2">
      <c r="A2573" s="1200" t="s">
        <v>4749</v>
      </c>
      <c r="B2573" s="1008">
        <v>150</v>
      </c>
      <c r="C2573" s="1008">
        <v>150</v>
      </c>
      <c r="D2573" s="1009" t="s">
        <v>2017</v>
      </c>
    </row>
    <row r="2574" spans="1:4" s="994" customFormat="1" ht="11.25" customHeight="1" x14ac:dyDescent="0.2">
      <c r="A2574" s="1202"/>
      <c r="B2574" s="1012">
        <v>150</v>
      </c>
      <c r="C2574" s="1012">
        <v>150</v>
      </c>
      <c r="D2574" s="1013" t="s">
        <v>11</v>
      </c>
    </row>
    <row r="2575" spans="1:4" s="994" customFormat="1" ht="21" x14ac:dyDescent="0.2">
      <c r="A2575" s="1201" t="s">
        <v>4750</v>
      </c>
      <c r="B2575" s="1010">
        <v>240</v>
      </c>
      <c r="C2575" s="1010">
        <v>240</v>
      </c>
      <c r="D2575" s="1011" t="s">
        <v>2015</v>
      </c>
    </row>
    <row r="2576" spans="1:4" s="994" customFormat="1" ht="11.25" customHeight="1" x14ac:dyDescent="0.2">
      <c r="A2576" s="1201"/>
      <c r="B2576" s="1010">
        <v>240</v>
      </c>
      <c r="C2576" s="1010">
        <v>240</v>
      </c>
      <c r="D2576" s="1011" t="s">
        <v>11</v>
      </c>
    </row>
    <row r="2577" spans="1:4" s="994" customFormat="1" ht="11.25" customHeight="1" x14ac:dyDescent="0.2">
      <c r="A2577" s="1200" t="s">
        <v>4751</v>
      </c>
      <c r="B2577" s="1008">
        <v>100</v>
      </c>
      <c r="C2577" s="1008">
        <v>100</v>
      </c>
      <c r="D2577" s="1009" t="s">
        <v>1908</v>
      </c>
    </row>
    <row r="2578" spans="1:4" s="994" customFormat="1" ht="11.25" customHeight="1" x14ac:dyDescent="0.2">
      <c r="A2578" s="1202"/>
      <c r="B2578" s="1012">
        <v>100</v>
      </c>
      <c r="C2578" s="1012">
        <v>100</v>
      </c>
      <c r="D2578" s="1013" t="s">
        <v>11</v>
      </c>
    </row>
    <row r="2579" spans="1:4" s="994" customFormat="1" ht="11.25" customHeight="1" x14ac:dyDescent="0.2">
      <c r="A2579" s="1201" t="s">
        <v>4752</v>
      </c>
      <c r="B2579" s="1010">
        <v>150</v>
      </c>
      <c r="C2579" s="1010">
        <v>150</v>
      </c>
      <c r="D2579" s="1011" t="s">
        <v>2017</v>
      </c>
    </row>
    <row r="2580" spans="1:4" s="994" customFormat="1" ht="21" x14ac:dyDescent="0.2">
      <c r="A2580" s="1201"/>
      <c r="B2580" s="1010">
        <v>185</v>
      </c>
      <c r="C2580" s="1010">
        <v>185</v>
      </c>
      <c r="D2580" s="1011" t="s">
        <v>2015</v>
      </c>
    </row>
    <row r="2581" spans="1:4" s="994" customFormat="1" ht="11.25" customHeight="1" x14ac:dyDescent="0.2">
      <c r="A2581" s="1201"/>
      <c r="B2581" s="1010">
        <v>335</v>
      </c>
      <c r="C2581" s="1010">
        <v>335</v>
      </c>
      <c r="D2581" s="1011" t="s">
        <v>11</v>
      </c>
    </row>
    <row r="2582" spans="1:4" s="994" customFormat="1" ht="11.25" customHeight="1" x14ac:dyDescent="0.2">
      <c r="A2582" s="1200" t="s">
        <v>695</v>
      </c>
      <c r="B2582" s="1008">
        <v>200</v>
      </c>
      <c r="C2582" s="1008">
        <v>200</v>
      </c>
      <c r="D2582" s="1009" t="s">
        <v>644</v>
      </c>
    </row>
    <row r="2583" spans="1:4" s="994" customFormat="1" ht="11.25" customHeight="1" x14ac:dyDescent="0.2">
      <c r="A2583" s="1202"/>
      <c r="B2583" s="1012">
        <v>200</v>
      </c>
      <c r="C2583" s="1012">
        <v>200</v>
      </c>
      <c r="D2583" s="1013" t="s">
        <v>11</v>
      </c>
    </row>
    <row r="2584" spans="1:4" s="994" customFormat="1" ht="21" x14ac:dyDescent="0.2">
      <c r="A2584" s="1201" t="s">
        <v>4753</v>
      </c>
      <c r="B2584" s="1010">
        <v>58</v>
      </c>
      <c r="C2584" s="1010">
        <v>58</v>
      </c>
      <c r="D2584" s="1011" t="s">
        <v>2015</v>
      </c>
    </row>
    <row r="2585" spans="1:4" s="994" customFormat="1" ht="11.25" customHeight="1" x14ac:dyDescent="0.2">
      <c r="A2585" s="1201"/>
      <c r="B2585" s="1010">
        <v>58</v>
      </c>
      <c r="C2585" s="1010">
        <v>58</v>
      </c>
      <c r="D2585" s="1011" t="s">
        <v>11</v>
      </c>
    </row>
    <row r="2586" spans="1:4" s="994" customFormat="1" ht="11.25" customHeight="1" x14ac:dyDescent="0.2">
      <c r="A2586" s="1200" t="s">
        <v>934</v>
      </c>
      <c r="B2586" s="1008">
        <v>120</v>
      </c>
      <c r="C2586" s="1008">
        <v>120</v>
      </c>
      <c r="D2586" s="1009" t="s">
        <v>863</v>
      </c>
    </row>
    <row r="2587" spans="1:4" s="994" customFormat="1" ht="11.25" customHeight="1" x14ac:dyDescent="0.2">
      <c r="A2587" s="1202"/>
      <c r="B2587" s="1012">
        <v>120</v>
      </c>
      <c r="C2587" s="1012">
        <v>120</v>
      </c>
      <c r="D2587" s="1013" t="s">
        <v>11</v>
      </c>
    </row>
    <row r="2588" spans="1:4" s="994" customFormat="1" ht="11.25" customHeight="1" x14ac:dyDescent="0.2">
      <c r="A2588" s="1201" t="s">
        <v>935</v>
      </c>
      <c r="B2588" s="1010">
        <v>1000</v>
      </c>
      <c r="C2588" s="1010">
        <v>1000</v>
      </c>
      <c r="D2588" s="1011" t="s">
        <v>2017</v>
      </c>
    </row>
    <row r="2589" spans="1:4" s="994" customFormat="1" ht="21" x14ac:dyDescent="0.2">
      <c r="A2589" s="1201"/>
      <c r="B2589" s="1010">
        <v>450</v>
      </c>
      <c r="C2589" s="1010">
        <v>450</v>
      </c>
      <c r="D2589" s="1011" t="s">
        <v>2015</v>
      </c>
    </row>
    <row r="2590" spans="1:4" s="994" customFormat="1" ht="11.25" customHeight="1" x14ac:dyDescent="0.2">
      <c r="A2590" s="1201"/>
      <c r="B2590" s="1010">
        <v>500</v>
      </c>
      <c r="C2590" s="1010">
        <v>500</v>
      </c>
      <c r="D2590" s="1011" t="s">
        <v>863</v>
      </c>
    </row>
    <row r="2591" spans="1:4" s="994" customFormat="1" ht="11.25" customHeight="1" x14ac:dyDescent="0.2">
      <c r="A2591" s="1201"/>
      <c r="B2591" s="1010">
        <v>1950</v>
      </c>
      <c r="C2591" s="1010">
        <v>1950</v>
      </c>
      <c r="D2591" s="1011" t="s">
        <v>11</v>
      </c>
    </row>
    <row r="2592" spans="1:4" s="994" customFormat="1" ht="11.25" customHeight="1" x14ac:dyDescent="0.2">
      <c r="A2592" s="1200" t="s">
        <v>936</v>
      </c>
      <c r="B2592" s="1008">
        <v>200</v>
      </c>
      <c r="C2592" s="1008">
        <v>200</v>
      </c>
      <c r="D2592" s="1009" t="s">
        <v>863</v>
      </c>
    </row>
    <row r="2593" spans="1:4" s="994" customFormat="1" ht="11.25" customHeight="1" x14ac:dyDescent="0.2">
      <c r="A2593" s="1202"/>
      <c r="B2593" s="1012">
        <v>200</v>
      </c>
      <c r="C2593" s="1012">
        <v>200</v>
      </c>
      <c r="D2593" s="1013" t="s">
        <v>11</v>
      </c>
    </row>
    <row r="2594" spans="1:4" s="994" customFormat="1" ht="11.25" customHeight="1" x14ac:dyDescent="0.2">
      <c r="A2594" s="1201" t="s">
        <v>937</v>
      </c>
      <c r="B2594" s="1010">
        <v>50</v>
      </c>
      <c r="C2594" s="1010">
        <v>50</v>
      </c>
      <c r="D2594" s="1011" t="s">
        <v>863</v>
      </c>
    </row>
    <row r="2595" spans="1:4" s="994" customFormat="1" ht="11.25" customHeight="1" x14ac:dyDescent="0.2">
      <c r="A2595" s="1201"/>
      <c r="B2595" s="1010">
        <v>50</v>
      </c>
      <c r="C2595" s="1010">
        <v>50</v>
      </c>
      <c r="D2595" s="1011" t="s">
        <v>11</v>
      </c>
    </row>
    <row r="2596" spans="1:4" s="994" customFormat="1" ht="11.25" customHeight="1" x14ac:dyDescent="0.2">
      <c r="A2596" s="1200" t="s">
        <v>938</v>
      </c>
      <c r="B2596" s="1008">
        <v>200</v>
      </c>
      <c r="C2596" s="1008">
        <v>199.01156</v>
      </c>
      <c r="D2596" s="1009" t="s">
        <v>863</v>
      </c>
    </row>
    <row r="2597" spans="1:4" s="994" customFormat="1" ht="11.25" customHeight="1" x14ac:dyDescent="0.2">
      <c r="A2597" s="1202"/>
      <c r="B2597" s="1012">
        <v>200</v>
      </c>
      <c r="C2597" s="1012">
        <v>199.01156</v>
      </c>
      <c r="D2597" s="1013" t="s">
        <v>11</v>
      </c>
    </row>
    <row r="2598" spans="1:4" s="994" customFormat="1" ht="21" x14ac:dyDescent="0.2">
      <c r="A2598" s="1201" t="s">
        <v>4754</v>
      </c>
      <c r="B2598" s="1010">
        <v>150</v>
      </c>
      <c r="C2598" s="1010">
        <v>150</v>
      </c>
      <c r="D2598" s="1011" t="s">
        <v>2015</v>
      </c>
    </row>
    <row r="2599" spans="1:4" s="994" customFormat="1" ht="11.25" customHeight="1" x14ac:dyDescent="0.2">
      <c r="A2599" s="1201"/>
      <c r="B2599" s="1010">
        <v>150</v>
      </c>
      <c r="C2599" s="1010">
        <v>150</v>
      </c>
      <c r="D2599" s="1011" t="s">
        <v>11</v>
      </c>
    </row>
    <row r="2600" spans="1:4" s="994" customFormat="1" ht="11.25" customHeight="1" x14ac:dyDescent="0.2">
      <c r="A2600" s="1200" t="s">
        <v>491</v>
      </c>
      <c r="B2600" s="1008">
        <v>80</v>
      </c>
      <c r="C2600" s="1008">
        <v>80</v>
      </c>
      <c r="D2600" s="1009" t="s">
        <v>4755</v>
      </c>
    </row>
    <row r="2601" spans="1:4" s="994" customFormat="1" ht="11.25" customHeight="1" x14ac:dyDescent="0.2">
      <c r="A2601" s="1202"/>
      <c r="B2601" s="1012">
        <v>80</v>
      </c>
      <c r="C2601" s="1012">
        <v>80</v>
      </c>
      <c r="D2601" s="1013" t="s">
        <v>11</v>
      </c>
    </row>
    <row r="2602" spans="1:4" s="994" customFormat="1" ht="21" x14ac:dyDescent="0.2">
      <c r="A2602" s="1201" t="s">
        <v>4756</v>
      </c>
      <c r="B2602" s="1010">
        <v>148</v>
      </c>
      <c r="C2602" s="1010">
        <v>148</v>
      </c>
      <c r="D2602" s="1011" t="s">
        <v>1913</v>
      </c>
    </row>
    <row r="2603" spans="1:4" s="994" customFormat="1" ht="11.25" customHeight="1" x14ac:dyDescent="0.2">
      <c r="A2603" s="1201"/>
      <c r="B2603" s="1010">
        <v>148</v>
      </c>
      <c r="C2603" s="1010">
        <v>148</v>
      </c>
      <c r="D2603" s="1011" t="s">
        <v>11</v>
      </c>
    </row>
    <row r="2604" spans="1:4" s="994" customFormat="1" ht="11.25" customHeight="1" x14ac:dyDescent="0.2">
      <c r="A2604" s="1200" t="s">
        <v>4757</v>
      </c>
      <c r="B2604" s="1008">
        <v>100</v>
      </c>
      <c r="C2604" s="1008">
        <v>100</v>
      </c>
      <c r="D2604" s="1009" t="s">
        <v>2017</v>
      </c>
    </row>
    <row r="2605" spans="1:4" s="994" customFormat="1" ht="11.25" customHeight="1" x14ac:dyDescent="0.2">
      <c r="A2605" s="1202"/>
      <c r="B2605" s="1012">
        <v>100</v>
      </c>
      <c r="C2605" s="1012">
        <v>100</v>
      </c>
      <c r="D2605" s="1013" t="s">
        <v>11</v>
      </c>
    </row>
    <row r="2606" spans="1:4" s="994" customFormat="1" ht="21" x14ac:dyDescent="0.2">
      <c r="A2606" s="1201" t="s">
        <v>4758</v>
      </c>
      <c r="B2606" s="1010">
        <v>107.8</v>
      </c>
      <c r="C2606" s="1010">
        <v>107.8</v>
      </c>
      <c r="D2606" s="1011" t="s">
        <v>2015</v>
      </c>
    </row>
    <row r="2607" spans="1:4" s="994" customFormat="1" ht="11.25" customHeight="1" x14ac:dyDescent="0.2">
      <c r="A2607" s="1201"/>
      <c r="B2607" s="1010">
        <v>107.8</v>
      </c>
      <c r="C2607" s="1010">
        <v>107.8</v>
      </c>
      <c r="D2607" s="1011" t="s">
        <v>11</v>
      </c>
    </row>
    <row r="2608" spans="1:4" s="994" customFormat="1" ht="21" x14ac:dyDescent="0.2">
      <c r="A2608" s="1200" t="s">
        <v>4759</v>
      </c>
      <c r="B2608" s="1008">
        <v>50</v>
      </c>
      <c r="C2608" s="1008">
        <v>50</v>
      </c>
      <c r="D2608" s="1009" t="s">
        <v>2015</v>
      </c>
    </row>
    <row r="2609" spans="1:4" s="994" customFormat="1" ht="11.25" customHeight="1" x14ac:dyDescent="0.2">
      <c r="A2609" s="1202"/>
      <c r="B2609" s="1012">
        <v>50</v>
      </c>
      <c r="C2609" s="1012">
        <v>50</v>
      </c>
      <c r="D2609" s="1013" t="s">
        <v>11</v>
      </c>
    </row>
    <row r="2610" spans="1:4" s="994" customFormat="1" ht="11.25" customHeight="1" x14ac:dyDescent="0.2">
      <c r="A2610" s="1201" t="s">
        <v>939</v>
      </c>
      <c r="B2610" s="1010">
        <v>200</v>
      </c>
      <c r="C2610" s="1010">
        <v>200</v>
      </c>
      <c r="D2610" s="1011" t="s">
        <v>863</v>
      </c>
    </row>
    <row r="2611" spans="1:4" s="994" customFormat="1" ht="11.25" customHeight="1" x14ac:dyDescent="0.2">
      <c r="A2611" s="1201"/>
      <c r="B2611" s="1010">
        <v>200</v>
      </c>
      <c r="C2611" s="1010">
        <v>200</v>
      </c>
      <c r="D2611" s="1011" t="s">
        <v>11</v>
      </c>
    </row>
    <row r="2612" spans="1:4" s="994" customFormat="1" ht="21" x14ac:dyDescent="0.2">
      <c r="A2612" s="1200" t="s">
        <v>4760</v>
      </c>
      <c r="B2612" s="1008">
        <v>270.5</v>
      </c>
      <c r="C2612" s="1008">
        <v>218.42400000000001</v>
      </c>
      <c r="D2612" s="1009" t="s">
        <v>2015</v>
      </c>
    </row>
    <row r="2613" spans="1:4" s="994" customFormat="1" ht="11.25" customHeight="1" x14ac:dyDescent="0.2">
      <c r="A2613" s="1202"/>
      <c r="B2613" s="1012">
        <v>270.5</v>
      </c>
      <c r="C2613" s="1012">
        <v>218.42400000000001</v>
      </c>
      <c r="D2613" s="1013" t="s">
        <v>11</v>
      </c>
    </row>
    <row r="2614" spans="1:4" s="994" customFormat="1" ht="21" x14ac:dyDescent="0.2">
      <c r="A2614" s="1201" t="s">
        <v>4761</v>
      </c>
      <c r="B2614" s="1010">
        <v>150</v>
      </c>
      <c r="C2614" s="1010">
        <v>150</v>
      </c>
      <c r="D2614" s="1011" t="s">
        <v>2015</v>
      </c>
    </row>
    <row r="2615" spans="1:4" s="994" customFormat="1" ht="11.25" customHeight="1" x14ac:dyDescent="0.2">
      <c r="A2615" s="1201"/>
      <c r="B2615" s="1010">
        <v>150</v>
      </c>
      <c r="C2615" s="1010">
        <v>150</v>
      </c>
      <c r="D2615" s="1011" t="s">
        <v>11</v>
      </c>
    </row>
    <row r="2616" spans="1:4" s="994" customFormat="1" ht="11.25" customHeight="1" x14ac:dyDescent="0.2">
      <c r="A2616" s="1200" t="s">
        <v>4762</v>
      </c>
      <c r="B2616" s="1008">
        <v>442.24999999999994</v>
      </c>
      <c r="C2616" s="1008">
        <v>433.19600000000003</v>
      </c>
      <c r="D2616" s="1009" t="s">
        <v>1881</v>
      </c>
    </row>
    <row r="2617" spans="1:4" s="994" customFormat="1" ht="11.25" customHeight="1" x14ac:dyDescent="0.2">
      <c r="A2617" s="1202"/>
      <c r="B2617" s="1012">
        <v>442.24999999999994</v>
      </c>
      <c r="C2617" s="1012">
        <v>433.19600000000003</v>
      </c>
      <c r="D2617" s="1013" t="s">
        <v>11</v>
      </c>
    </row>
    <row r="2618" spans="1:4" s="994" customFormat="1" ht="11.25" customHeight="1" x14ac:dyDescent="0.2">
      <c r="A2618" s="1201" t="s">
        <v>4763</v>
      </c>
      <c r="B2618" s="1010">
        <v>63</v>
      </c>
      <c r="C2618" s="1010">
        <v>63</v>
      </c>
      <c r="D2618" s="1011" t="s">
        <v>1837</v>
      </c>
    </row>
    <row r="2619" spans="1:4" s="994" customFormat="1" ht="11.25" customHeight="1" x14ac:dyDescent="0.2">
      <c r="A2619" s="1201"/>
      <c r="B2619" s="1010">
        <v>63</v>
      </c>
      <c r="C2619" s="1010">
        <v>63</v>
      </c>
      <c r="D2619" s="1011" t="s">
        <v>11</v>
      </c>
    </row>
    <row r="2620" spans="1:4" s="994" customFormat="1" ht="21" x14ac:dyDescent="0.2">
      <c r="A2620" s="1200" t="s">
        <v>4764</v>
      </c>
      <c r="B2620" s="1008">
        <v>150</v>
      </c>
      <c r="C2620" s="1008">
        <v>150</v>
      </c>
      <c r="D2620" s="1009" t="s">
        <v>2015</v>
      </c>
    </row>
    <row r="2621" spans="1:4" s="994" customFormat="1" ht="11.25" customHeight="1" x14ac:dyDescent="0.2">
      <c r="A2621" s="1202"/>
      <c r="B2621" s="1012">
        <v>150</v>
      </c>
      <c r="C2621" s="1012">
        <v>150</v>
      </c>
      <c r="D2621" s="1013" t="s">
        <v>11</v>
      </c>
    </row>
    <row r="2622" spans="1:4" s="994" customFormat="1" ht="11.25" customHeight="1" x14ac:dyDescent="0.2">
      <c r="A2622" s="1201" t="s">
        <v>696</v>
      </c>
      <c r="B2622" s="1010">
        <v>150</v>
      </c>
      <c r="C2622" s="1010">
        <v>150</v>
      </c>
      <c r="D2622" s="1011" t="s">
        <v>644</v>
      </c>
    </row>
    <row r="2623" spans="1:4" s="994" customFormat="1" ht="11.25" customHeight="1" x14ac:dyDescent="0.2">
      <c r="A2623" s="1201"/>
      <c r="B2623" s="1010">
        <v>150</v>
      </c>
      <c r="C2623" s="1010">
        <v>150</v>
      </c>
      <c r="D2623" s="1011" t="s">
        <v>11</v>
      </c>
    </row>
    <row r="2624" spans="1:4" s="994" customFormat="1" ht="11.25" customHeight="1" x14ac:dyDescent="0.2">
      <c r="A2624" s="1200" t="s">
        <v>797</v>
      </c>
      <c r="B2624" s="1008">
        <v>600</v>
      </c>
      <c r="C2624" s="1008">
        <v>50</v>
      </c>
      <c r="D2624" s="1009" t="s">
        <v>755</v>
      </c>
    </row>
    <row r="2625" spans="1:4" s="994" customFormat="1" ht="11.25" customHeight="1" x14ac:dyDescent="0.2">
      <c r="A2625" s="1202"/>
      <c r="B2625" s="1012">
        <v>600</v>
      </c>
      <c r="C2625" s="1012">
        <v>50</v>
      </c>
      <c r="D2625" s="1013" t="s">
        <v>11</v>
      </c>
    </row>
    <row r="2626" spans="1:4" s="994" customFormat="1" ht="11.25" customHeight="1" x14ac:dyDescent="0.2">
      <c r="A2626" s="1201" t="s">
        <v>819</v>
      </c>
      <c r="B2626" s="1010">
        <v>150</v>
      </c>
      <c r="C2626" s="1010">
        <v>150</v>
      </c>
      <c r="D2626" s="1011" t="s">
        <v>807</v>
      </c>
    </row>
    <row r="2627" spans="1:4" s="994" customFormat="1" ht="11.25" customHeight="1" x14ac:dyDescent="0.2">
      <c r="A2627" s="1201"/>
      <c r="B2627" s="1010">
        <v>150</v>
      </c>
      <c r="C2627" s="1010">
        <v>150</v>
      </c>
      <c r="D2627" s="1011" t="s">
        <v>11</v>
      </c>
    </row>
    <row r="2628" spans="1:4" s="994" customFormat="1" ht="21" x14ac:dyDescent="0.2">
      <c r="A2628" s="1200" t="s">
        <v>985</v>
      </c>
      <c r="B2628" s="1008">
        <v>27</v>
      </c>
      <c r="C2628" s="1008">
        <v>27</v>
      </c>
      <c r="D2628" s="1009" t="s">
        <v>2015</v>
      </c>
    </row>
    <row r="2629" spans="1:4" s="994" customFormat="1" ht="11.25" customHeight="1" x14ac:dyDescent="0.2">
      <c r="A2629" s="1201"/>
      <c r="B2629" s="1010">
        <v>20</v>
      </c>
      <c r="C2629" s="1010">
        <v>20</v>
      </c>
      <c r="D2629" s="1011" t="s">
        <v>4765</v>
      </c>
    </row>
    <row r="2630" spans="1:4" s="994" customFormat="1" ht="11.25" customHeight="1" x14ac:dyDescent="0.2">
      <c r="A2630" s="1202"/>
      <c r="B2630" s="1012">
        <v>47</v>
      </c>
      <c r="C2630" s="1012">
        <v>47</v>
      </c>
      <c r="D2630" s="1013" t="s">
        <v>11</v>
      </c>
    </row>
    <row r="2631" spans="1:4" s="994" customFormat="1" ht="11.25" customHeight="1" x14ac:dyDescent="0.2">
      <c r="A2631" s="1201" t="s">
        <v>4766</v>
      </c>
      <c r="B2631" s="1010">
        <v>89.85</v>
      </c>
      <c r="C2631" s="1010">
        <v>89.85</v>
      </c>
      <c r="D2631" s="1011" t="s">
        <v>1837</v>
      </c>
    </row>
    <row r="2632" spans="1:4" s="994" customFormat="1" ht="11.25" customHeight="1" x14ac:dyDescent="0.2">
      <c r="A2632" s="1201"/>
      <c r="B2632" s="1010">
        <v>89.85</v>
      </c>
      <c r="C2632" s="1010">
        <v>89.85</v>
      </c>
      <c r="D2632" s="1011" t="s">
        <v>11</v>
      </c>
    </row>
    <row r="2633" spans="1:4" s="994" customFormat="1" ht="11.25" customHeight="1" x14ac:dyDescent="0.2">
      <c r="A2633" s="1200" t="s">
        <v>940</v>
      </c>
      <c r="B2633" s="1008">
        <v>350</v>
      </c>
      <c r="C2633" s="1008">
        <v>350</v>
      </c>
      <c r="D2633" s="1009" t="s">
        <v>863</v>
      </c>
    </row>
    <row r="2634" spans="1:4" s="994" customFormat="1" ht="11.25" customHeight="1" x14ac:dyDescent="0.2">
      <c r="A2634" s="1202"/>
      <c r="B2634" s="1012">
        <v>350</v>
      </c>
      <c r="C2634" s="1012">
        <v>350</v>
      </c>
      <c r="D2634" s="1013" t="s">
        <v>11</v>
      </c>
    </row>
    <row r="2635" spans="1:4" s="994" customFormat="1" ht="11.25" customHeight="1" x14ac:dyDescent="0.2">
      <c r="A2635" s="1201" t="s">
        <v>4767</v>
      </c>
      <c r="B2635" s="1010">
        <v>950.77</v>
      </c>
      <c r="C2635" s="1010">
        <v>950.77</v>
      </c>
      <c r="D2635" s="1011" t="s">
        <v>3964</v>
      </c>
    </row>
    <row r="2636" spans="1:4" s="994" customFormat="1" ht="11.25" customHeight="1" x14ac:dyDescent="0.2">
      <c r="A2636" s="1201"/>
      <c r="B2636" s="1010">
        <v>950.77</v>
      </c>
      <c r="C2636" s="1010">
        <v>950.77</v>
      </c>
      <c r="D2636" s="1011" t="s">
        <v>11</v>
      </c>
    </row>
    <row r="2637" spans="1:4" s="994" customFormat="1" ht="11.25" customHeight="1" x14ac:dyDescent="0.2">
      <c r="A2637" s="1200" t="s">
        <v>4768</v>
      </c>
      <c r="B2637" s="1008">
        <v>879.92000000000007</v>
      </c>
      <c r="C2637" s="1008">
        <v>879.92000000000007</v>
      </c>
      <c r="D2637" s="1009" t="s">
        <v>1885</v>
      </c>
    </row>
    <row r="2638" spans="1:4" s="994" customFormat="1" ht="11.25" customHeight="1" x14ac:dyDescent="0.2">
      <c r="A2638" s="1202"/>
      <c r="B2638" s="1012">
        <v>879.92000000000007</v>
      </c>
      <c r="C2638" s="1012">
        <v>879.92000000000007</v>
      </c>
      <c r="D2638" s="1013" t="s">
        <v>11</v>
      </c>
    </row>
    <row r="2639" spans="1:4" s="994" customFormat="1" ht="11.25" customHeight="1" x14ac:dyDescent="0.2">
      <c r="A2639" s="1201" t="s">
        <v>973</v>
      </c>
      <c r="B2639" s="1010">
        <v>17</v>
      </c>
      <c r="C2639" s="1010">
        <v>17</v>
      </c>
      <c r="D2639" s="1011" t="s">
        <v>957</v>
      </c>
    </row>
    <row r="2640" spans="1:4" s="994" customFormat="1" ht="11.25" customHeight="1" x14ac:dyDescent="0.2">
      <c r="A2640" s="1201"/>
      <c r="B2640" s="1010">
        <v>17</v>
      </c>
      <c r="C2640" s="1010">
        <v>17</v>
      </c>
      <c r="D2640" s="1011" t="s">
        <v>11</v>
      </c>
    </row>
    <row r="2641" spans="1:4" s="994" customFormat="1" ht="21" x14ac:dyDescent="0.2">
      <c r="A2641" s="1200" t="s">
        <v>4769</v>
      </c>
      <c r="B2641" s="1008">
        <v>86</v>
      </c>
      <c r="C2641" s="1008">
        <v>86</v>
      </c>
      <c r="D2641" s="1009" t="s">
        <v>1913</v>
      </c>
    </row>
    <row r="2642" spans="1:4" s="994" customFormat="1" ht="11.25" customHeight="1" x14ac:dyDescent="0.2">
      <c r="A2642" s="1201"/>
      <c r="B2642" s="1010">
        <v>1634</v>
      </c>
      <c r="C2642" s="1010">
        <v>1634</v>
      </c>
      <c r="D2642" s="1011" t="s">
        <v>1915</v>
      </c>
    </row>
    <row r="2643" spans="1:4" s="994" customFormat="1" ht="11.25" customHeight="1" x14ac:dyDescent="0.2">
      <c r="A2643" s="1202"/>
      <c r="B2643" s="1012">
        <v>1720</v>
      </c>
      <c r="C2643" s="1012">
        <v>1720</v>
      </c>
      <c r="D2643" s="1013" t="s">
        <v>11</v>
      </c>
    </row>
    <row r="2644" spans="1:4" s="994" customFormat="1" ht="21" x14ac:dyDescent="0.2">
      <c r="A2644" s="1201" t="s">
        <v>4770</v>
      </c>
      <c r="B2644" s="1010">
        <v>290</v>
      </c>
      <c r="C2644" s="1010">
        <v>290</v>
      </c>
      <c r="D2644" s="1011" t="s">
        <v>1913</v>
      </c>
    </row>
    <row r="2645" spans="1:4" s="994" customFormat="1" ht="11.25" customHeight="1" x14ac:dyDescent="0.2">
      <c r="A2645" s="1201"/>
      <c r="B2645" s="1010">
        <v>290</v>
      </c>
      <c r="C2645" s="1010">
        <v>290</v>
      </c>
      <c r="D2645" s="1011" t="s">
        <v>11</v>
      </c>
    </row>
    <row r="2646" spans="1:4" s="994" customFormat="1" ht="11.25" customHeight="1" x14ac:dyDescent="0.2">
      <c r="A2646" s="1200" t="s">
        <v>4771</v>
      </c>
      <c r="B2646" s="1008">
        <v>90.3</v>
      </c>
      <c r="C2646" s="1008">
        <v>90.3</v>
      </c>
      <c r="D2646" s="1009" t="s">
        <v>1837</v>
      </c>
    </row>
    <row r="2647" spans="1:4" s="994" customFormat="1" ht="11.25" customHeight="1" x14ac:dyDescent="0.2">
      <c r="A2647" s="1202"/>
      <c r="B2647" s="1012">
        <v>90.3</v>
      </c>
      <c r="C2647" s="1012">
        <v>90.3</v>
      </c>
      <c r="D2647" s="1013" t="s">
        <v>11</v>
      </c>
    </row>
    <row r="2648" spans="1:4" s="994" customFormat="1" ht="11.25" customHeight="1" x14ac:dyDescent="0.2">
      <c r="A2648" s="1201" t="s">
        <v>4772</v>
      </c>
      <c r="B2648" s="1010">
        <v>375</v>
      </c>
      <c r="C2648" s="1010">
        <v>375</v>
      </c>
      <c r="D2648" s="1011" t="s">
        <v>1833</v>
      </c>
    </row>
    <row r="2649" spans="1:4" s="994" customFormat="1" ht="11.25" customHeight="1" x14ac:dyDescent="0.2">
      <c r="A2649" s="1201"/>
      <c r="B2649" s="1010">
        <v>375</v>
      </c>
      <c r="C2649" s="1010">
        <v>375</v>
      </c>
      <c r="D2649" s="1011" t="s">
        <v>11</v>
      </c>
    </row>
    <row r="2650" spans="1:4" s="994" customFormat="1" ht="11.25" customHeight="1" x14ac:dyDescent="0.2">
      <c r="A2650" s="1200" t="s">
        <v>4773</v>
      </c>
      <c r="B2650" s="1008">
        <v>1000</v>
      </c>
      <c r="C2650" s="1008">
        <v>0</v>
      </c>
      <c r="D2650" s="1009" t="s">
        <v>1728</v>
      </c>
    </row>
    <row r="2651" spans="1:4" s="994" customFormat="1" ht="11.25" customHeight="1" x14ac:dyDescent="0.2">
      <c r="A2651" s="1202"/>
      <c r="B2651" s="1012">
        <v>1000</v>
      </c>
      <c r="C2651" s="1012">
        <v>0</v>
      </c>
      <c r="D2651" s="1013" t="s">
        <v>11</v>
      </c>
    </row>
    <row r="2652" spans="1:4" s="994" customFormat="1" ht="11.25" customHeight="1" x14ac:dyDescent="0.2">
      <c r="A2652" s="1201" t="s">
        <v>697</v>
      </c>
      <c r="B2652" s="1010">
        <v>150</v>
      </c>
      <c r="C2652" s="1010">
        <v>150</v>
      </c>
      <c r="D2652" s="1011" t="s">
        <v>644</v>
      </c>
    </row>
    <row r="2653" spans="1:4" s="994" customFormat="1" ht="11.25" customHeight="1" x14ac:dyDescent="0.2">
      <c r="A2653" s="1201"/>
      <c r="B2653" s="1010">
        <v>150</v>
      </c>
      <c r="C2653" s="1010">
        <v>150</v>
      </c>
      <c r="D2653" s="1011" t="s">
        <v>11</v>
      </c>
    </row>
    <row r="2654" spans="1:4" s="994" customFormat="1" ht="11.25" customHeight="1" x14ac:dyDescent="0.2">
      <c r="A2654" s="1200" t="s">
        <v>1010</v>
      </c>
      <c r="B2654" s="1008">
        <v>15</v>
      </c>
      <c r="C2654" s="1008">
        <v>15</v>
      </c>
      <c r="D2654" s="1009" t="s">
        <v>4774</v>
      </c>
    </row>
    <row r="2655" spans="1:4" s="994" customFormat="1" ht="11.25" customHeight="1" x14ac:dyDescent="0.2">
      <c r="A2655" s="1202"/>
      <c r="B2655" s="1012">
        <v>15</v>
      </c>
      <c r="C2655" s="1012">
        <v>15</v>
      </c>
      <c r="D2655" s="1013" t="s">
        <v>11</v>
      </c>
    </row>
    <row r="2656" spans="1:4" s="994" customFormat="1" ht="16.5" customHeight="1" x14ac:dyDescent="0.2">
      <c r="A2656" s="1201" t="s">
        <v>859</v>
      </c>
      <c r="B2656" s="1010">
        <v>77.77</v>
      </c>
      <c r="C2656" s="1010">
        <v>77.76576</v>
      </c>
      <c r="D2656" s="1011" t="s">
        <v>856</v>
      </c>
    </row>
    <row r="2657" spans="1:4" s="994" customFormat="1" ht="16.5" customHeight="1" x14ac:dyDescent="0.2">
      <c r="A2657" s="1201"/>
      <c r="B2657" s="1010">
        <v>77.77</v>
      </c>
      <c r="C2657" s="1010">
        <v>77.76576</v>
      </c>
      <c r="D2657" s="1011" t="s">
        <v>11</v>
      </c>
    </row>
    <row r="2658" spans="1:4" s="994" customFormat="1" ht="21" x14ac:dyDescent="0.2">
      <c r="A2658" s="1200" t="s">
        <v>4775</v>
      </c>
      <c r="B2658" s="1008">
        <v>200</v>
      </c>
      <c r="C2658" s="1008">
        <v>200</v>
      </c>
      <c r="D2658" s="1009" t="s">
        <v>1910</v>
      </c>
    </row>
    <row r="2659" spans="1:4" s="994" customFormat="1" ht="11.25" customHeight="1" x14ac:dyDescent="0.2">
      <c r="A2659" s="1202"/>
      <c r="B2659" s="1012">
        <v>200</v>
      </c>
      <c r="C2659" s="1012">
        <v>200</v>
      </c>
      <c r="D2659" s="1013" t="s">
        <v>11</v>
      </c>
    </row>
    <row r="2660" spans="1:4" s="994" customFormat="1" ht="11.25" customHeight="1" x14ac:dyDescent="0.2">
      <c r="A2660" s="1201" t="s">
        <v>4776</v>
      </c>
      <c r="B2660" s="1010">
        <v>2472.98</v>
      </c>
      <c r="C2660" s="1010">
        <v>2472.9749999999999</v>
      </c>
      <c r="D2660" s="1011" t="s">
        <v>3964</v>
      </c>
    </row>
    <row r="2661" spans="1:4" s="994" customFormat="1" ht="11.25" customHeight="1" x14ac:dyDescent="0.2">
      <c r="A2661" s="1201"/>
      <c r="B2661" s="1010">
        <v>2472.98</v>
      </c>
      <c r="C2661" s="1010">
        <v>2472.9749999999999</v>
      </c>
      <c r="D2661" s="1011" t="s">
        <v>11</v>
      </c>
    </row>
    <row r="2662" spans="1:4" s="994" customFormat="1" ht="11.25" customHeight="1" x14ac:dyDescent="0.2">
      <c r="A2662" s="1200" t="s">
        <v>941</v>
      </c>
      <c r="B2662" s="1008">
        <v>200</v>
      </c>
      <c r="C2662" s="1008">
        <v>200</v>
      </c>
      <c r="D2662" s="1009" t="s">
        <v>863</v>
      </c>
    </row>
    <row r="2663" spans="1:4" s="994" customFormat="1" ht="11.25" customHeight="1" x14ac:dyDescent="0.2">
      <c r="A2663" s="1202"/>
      <c r="B2663" s="1012">
        <v>200</v>
      </c>
      <c r="C2663" s="1012">
        <v>200</v>
      </c>
      <c r="D2663" s="1013" t="s">
        <v>11</v>
      </c>
    </row>
    <row r="2664" spans="1:4" s="994" customFormat="1" ht="11.25" customHeight="1" x14ac:dyDescent="0.2">
      <c r="A2664" s="1201" t="s">
        <v>824</v>
      </c>
      <c r="B2664" s="1010">
        <v>150</v>
      </c>
      <c r="C2664" s="1010">
        <v>150</v>
      </c>
      <c r="D2664" s="1011" t="s">
        <v>807</v>
      </c>
    </row>
    <row r="2665" spans="1:4" s="994" customFormat="1" ht="11.25" customHeight="1" x14ac:dyDescent="0.2">
      <c r="A2665" s="1201"/>
      <c r="B2665" s="1010">
        <v>150</v>
      </c>
      <c r="C2665" s="1010">
        <v>150</v>
      </c>
      <c r="D2665" s="1011" t="s">
        <v>11</v>
      </c>
    </row>
    <row r="2666" spans="1:4" s="994" customFormat="1" ht="11.25" customHeight="1" x14ac:dyDescent="0.2">
      <c r="A2666" s="1200" t="s">
        <v>1052</v>
      </c>
      <c r="B2666" s="1008">
        <v>105</v>
      </c>
      <c r="C2666" s="1008">
        <v>105</v>
      </c>
      <c r="D2666" s="1009" t="s">
        <v>1036</v>
      </c>
    </row>
    <row r="2667" spans="1:4" s="994" customFormat="1" ht="11.25" customHeight="1" x14ac:dyDescent="0.2">
      <c r="A2667" s="1202"/>
      <c r="B2667" s="1012">
        <v>105</v>
      </c>
      <c r="C2667" s="1012">
        <v>105</v>
      </c>
      <c r="D2667" s="1013" t="s">
        <v>11</v>
      </c>
    </row>
    <row r="2668" spans="1:4" s="994" customFormat="1" ht="11.25" customHeight="1" x14ac:dyDescent="0.2">
      <c r="A2668" s="1201" t="s">
        <v>698</v>
      </c>
      <c r="B2668" s="1010">
        <v>150</v>
      </c>
      <c r="C2668" s="1010">
        <v>150</v>
      </c>
      <c r="D2668" s="1011" t="s">
        <v>644</v>
      </c>
    </row>
    <row r="2669" spans="1:4" s="994" customFormat="1" ht="11.25" customHeight="1" x14ac:dyDescent="0.2">
      <c r="A2669" s="1201"/>
      <c r="B2669" s="1010">
        <v>150</v>
      </c>
      <c r="C2669" s="1010">
        <v>150</v>
      </c>
      <c r="D2669" s="1011" t="s">
        <v>11</v>
      </c>
    </row>
    <row r="2670" spans="1:4" s="994" customFormat="1" ht="11.25" customHeight="1" x14ac:dyDescent="0.2">
      <c r="A2670" s="1200" t="s">
        <v>4777</v>
      </c>
      <c r="B2670" s="1008">
        <v>297</v>
      </c>
      <c r="C2670" s="1008">
        <v>285</v>
      </c>
      <c r="D2670" s="1009" t="s">
        <v>1883</v>
      </c>
    </row>
    <row r="2671" spans="1:4" s="994" customFormat="1" ht="11.25" customHeight="1" x14ac:dyDescent="0.2">
      <c r="A2671" s="1202"/>
      <c r="B2671" s="1012">
        <v>297</v>
      </c>
      <c r="C2671" s="1012">
        <v>285</v>
      </c>
      <c r="D2671" s="1013" t="s">
        <v>11</v>
      </c>
    </row>
    <row r="2672" spans="1:4" s="994" customFormat="1" ht="11.25" customHeight="1" x14ac:dyDescent="0.2">
      <c r="A2672" s="1201" t="s">
        <v>699</v>
      </c>
      <c r="B2672" s="1010">
        <v>160</v>
      </c>
      <c r="C2672" s="1010">
        <v>160</v>
      </c>
      <c r="D2672" s="1011" t="s">
        <v>644</v>
      </c>
    </row>
    <row r="2673" spans="1:4" s="994" customFormat="1" ht="11.25" customHeight="1" x14ac:dyDescent="0.2">
      <c r="A2673" s="1201"/>
      <c r="B2673" s="1010">
        <v>160</v>
      </c>
      <c r="C2673" s="1010">
        <v>160</v>
      </c>
      <c r="D2673" s="1011" t="s">
        <v>11</v>
      </c>
    </row>
    <row r="2674" spans="1:4" s="994" customFormat="1" ht="11.25" customHeight="1" x14ac:dyDescent="0.2">
      <c r="A2674" s="1200" t="s">
        <v>4778</v>
      </c>
      <c r="B2674" s="1008">
        <v>249.5</v>
      </c>
      <c r="C2674" s="1008">
        <v>246.3</v>
      </c>
      <c r="D2674" s="1009" t="s">
        <v>1881</v>
      </c>
    </row>
    <row r="2675" spans="1:4" s="994" customFormat="1" ht="11.25" customHeight="1" x14ac:dyDescent="0.2">
      <c r="A2675" s="1202"/>
      <c r="B2675" s="1012">
        <v>249.5</v>
      </c>
      <c r="C2675" s="1012">
        <v>246.3</v>
      </c>
      <c r="D2675" s="1013" t="s">
        <v>11</v>
      </c>
    </row>
    <row r="2676" spans="1:4" s="994" customFormat="1" ht="11.25" customHeight="1" x14ac:dyDescent="0.2">
      <c r="A2676" s="1201" t="s">
        <v>700</v>
      </c>
      <c r="B2676" s="1010">
        <v>198</v>
      </c>
      <c r="C2676" s="1010">
        <v>198</v>
      </c>
      <c r="D2676" s="1011" t="s">
        <v>644</v>
      </c>
    </row>
    <row r="2677" spans="1:4" s="994" customFormat="1" ht="11.25" customHeight="1" x14ac:dyDescent="0.2">
      <c r="A2677" s="1201"/>
      <c r="B2677" s="1010">
        <v>198</v>
      </c>
      <c r="C2677" s="1010">
        <v>198</v>
      </c>
      <c r="D2677" s="1011" t="s">
        <v>11</v>
      </c>
    </row>
    <row r="2678" spans="1:4" s="994" customFormat="1" ht="11.25" customHeight="1" x14ac:dyDescent="0.2">
      <c r="A2678" s="1200" t="s">
        <v>4779</v>
      </c>
      <c r="B2678" s="1008">
        <v>38.200000000000003</v>
      </c>
      <c r="C2678" s="1008">
        <v>38.200000000000003</v>
      </c>
      <c r="D2678" s="1009" t="s">
        <v>2331</v>
      </c>
    </row>
    <row r="2679" spans="1:4" s="994" customFormat="1" ht="11.25" customHeight="1" x14ac:dyDescent="0.2">
      <c r="A2679" s="1202"/>
      <c r="B2679" s="1012">
        <v>38.200000000000003</v>
      </c>
      <c r="C2679" s="1012">
        <v>38.200000000000003</v>
      </c>
      <c r="D2679" s="1013" t="s">
        <v>11</v>
      </c>
    </row>
    <row r="2680" spans="1:4" s="994" customFormat="1" ht="11.25" customHeight="1" x14ac:dyDescent="0.2">
      <c r="A2680" s="1201" t="s">
        <v>1035</v>
      </c>
      <c r="B2680" s="1010">
        <v>130</v>
      </c>
      <c r="C2680" s="1010">
        <v>130</v>
      </c>
      <c r="D2680" s="1011" t="s">
        <v>1029</v>
      </c>
    </row>
    <row r="2681" spans="1:4" s="994" customFormat="1" ht="11.25" customHeight="1" x14ac:dyDescent="0.2">
      <c r="A2681" s="1201"/>
      <c r="B2681" s="1010">
        <v>130</v>
      </c>
      <c r="C2681" s="1010">
        <v>130</v>
      </c>
      <c r="D2681" s="1011" t="s">
        <v>11</v>
      </c>
    </row>
    <row r="2682" spans="1:4" s="994" customFormat="1" ht="11.25" customHeight="1" x14ac:dyDescent="0.2">
      <c r="A2682" s="1200" t="s">
        <v>4780</v>
      </c>
      <c r="B2682" s="1008">
        <v>49.5</v>
      </c>
      <c r="C2682" s="1008">
        <v>49.3</v>
      </c>
      <c r="D2682" s="1009" t="s">
        <v>2331</v>
      </c>
    </row>
    <row r="2683" spans="1:4" s="994" customFormat="1" ht="11.25" customHeight="1" x14ac:dyDescent="0.2">
      <c r="A2683" s="1202"/>
      <c r="B2683" s="1012">
        <v>49.5</v>
      </c>
      <c r="C2683" s="1012">
        <v>49.3</v>
      </c>
      <c r="D2683" s="1013" t="s">
        <v>11</v>
      </c>
    </row>
    <row r="2684" spans="1:4" s="994" customFormat="1" ht="11.25" customHeight="1" x14ac:dyDescent="0.2">
      <c r="A2684" s="1201" t="s">
        <v>4781</v>
      </c>
      <c r="B2684" s="1010">
        <v>75.5</v>
      </c>
      <c r="C2684" s="1010">
        <v>75.498999999999995</v>
      </c>
      <c r="D2684" s="1011" t="s">
        <v>1881</v>
      </c>
    </row>
    <row r="2685" spans="1:4" s="994" customFormat="1" ht="11.25" customHeight="1" x14ac:dyDescent="0.2">
      <c r="A2685" s="1201"/>
      <c r="B2685" s="1010">
        <v>50</v>
      </c>
      <c r="C2685" s="1010">
        <v>50</v>
      </c>
      <c r="D2685" s="1011" t="s">
        <v>2341</v>
      </c>
    </row>
    <row r="2686" spans="1:4" s="994" customFormat="1" ht="11.25" customHeight="1" x14ac:dyDescent="0.2">
      <c r="A2686" s="1201"/>
      <c r="B2686" s="1010">
        <v>125.5</v>
      </c>
      <c r="C2686" s="1010">
        <v>125.499</v>
      </c>
      <c r="D2686" s="1011" t="s">
        <v>11</v>
      </c>
    </row>
    <row r="2687" spans="1:4" s="994" customFormat="1" ht="11.25" customHeight="1" x14ac:dyDescent="0.2">
      <c r="A2687" s="1200" t="s">
        <v>4782</v>
      </c>
      <c r="B2687" s="1008">
        <v>2184</v>
      </c>
      <c r="C2687" s="1008">
        <v>2184</v>
      </c>
      <c r="D2687" s="1009" t="s">
        <v>1915</v>
      </c>
    </row>
    <row r="2688" spans="1:4" s="994" customFormat="1" ht="11.25" customHeight="1" x14ac:dyDescent="0.2">
      <c r="A2688" s="1201"/>
      <c r="B2688" s="1010">
        <v>794.5</v>
      </c>
      <c r="C2688" s="1010">
        <v>794.5</v>
      </c>
      <c r="D2688" s="1011" t="s">
        <v>1911</v>
      </c>
    </row>
    <row r="2689" spans="1:4" s="994" customFormat="1" ht="11.25" customHeight="1" x14ac:dyDescent="0.2">
      <c r="A2689" s="1202"/>
      <c r="B2689" s="1012">
        <v>2978.5</v>
      </c>
      <c r="C2689" s="1012">
        <v>2978.5</v>
      </c>
      <c r="D2689" s="1013" t="s">
        <v>11</v>
      </c>
    </row>
    <row r="2690" spans="1:4" s="994" customFormat="1" ht="11.25" customHeight="1" x14ac:dyDescent="0.2">
      <c r="A2690" s="1201" t="s">
        <v>4783</v>
      </c>
      <c r="B2690" s="1010">
        <v>160</v>
      </c>
      <c r="C2690" s="1010">
        <v>160</v>
      </c>
      <c r="D2690" s="1011" t="s">
        <v>1723</v>
      </c>
    </row>
    <row r="2691" spans="1:4" s="994" customFormat="1" ht="11.25" customHeight="1" x14ac:dyDescent="0.2">
      <c r="A2691" s="1201"/>
      <c r="B2691" s="1010">
        <v>160</v>
      </c>
      <c r="C2691" s="1010">
        <v>160</v>
      </c>
      <c r="D2691" s="1011" t="s">
        <v>11</v>
      </c>
    </row>
    <row r="2692" spans="1:4" s="994" customFormat="1" ht="21" x14ac:dyDescent="0.2">
      <c r="A2692" s="1200" t="s">
        <v>4784</v>
      </c>
      <c r="B2692" s="1008">
        <v>807</v>
      </c>
      <c r="C2692" s="1008">
        <v>807</v>
      </c>
      <c r="D2692" s="1009" t="s">
        <v>1913</v>
      </c>
    </row>
    <row r="2693" spans="1:4" s="994" customFormat="1" ht="11.25" customHeight="1" x14ac:dyDescent="0.2">
      <c r="A2693" s="1201"/>
      <c r="B2693" s="1010">
        <v>5243</v>
      </c>
      <c r="C2693" s="1010">
        <v>5243</v>
      </c>
      <c r="D2693" s="1011" t="s">
        <v>1915</v>
      </c>
    </row>
    <row r="2694" spans="1:4" s="994" customFormat="1" ht="11.25" customHeight="1" x14ac:dyDescent="0.2">
      <c r="A2694" s="1201"/>
      <c r="B2694" s="1010">
        <v>63.8</v>
      </c>
      <c r="C2694" s="1010">
        <v>63.8</v>
      </c>
      <c r="D2694" s="1011" t="s">
        <v>1911</v>
      </c>
    </row>
    <row r="2695" spans="1:4" s="994" customFormat="1" ht="11.25" customHeight="1" x14ac:dyDescent="0.2">
      <c r="A2695" s="1202"/>
      <c r="B2695" s="1012">
        <v>6113.8</v>
      </c>
      <c r="C2695" s="1012">
        <v>6113.8</v>
      </c>
      <c r="D2695" s="1013" t="s">
        <v>11</v>
      </c>
    </row>
    <row r="2696" spans="1:4" s="994" customFormat="1" ht="11.25" customHeight="1" x14ac:dyDescent="0.2">
      <c r="A2696" s="1201" t="s">
        <v>711</v>
      </c>
      <c r="B2696" s="1010">
        <v>99</v>
      </c>
      <c r="C2696" s="1010">
        <v>0</v>
      </c>
      <c r="D2696" s="1011" t="s">
        <v>4785</v>
      </c>
    </row>
    <row r="2697" spans="1:4" s="994" customFormat="1" ht="11.25" customHeight="1" x14ac:dyDescent="0.2">
      <c r="A2697" s="1201"/>
      <c r="B2697" s="1010">
        <v>99</v>
      </c>
      <c r="C2697" s="1010">
        <v>0</v>
      </c>
      <c r="D2697" s="1011" t="s">
        <v>11</v>
      </c>
    </row>
    <row r="2698" spans="1:4" s="994" customFormat="1" ht="11.25" customHeight="1" x14ac:dyDescent="0.2">
      <c r="A2698" s="1200" t="s">
        <v>4786</v>
      </c>
      <c r="B2698" s="1008">
        <v>372.75</v>
      </c>
      <c r="C2698" s="1008">
        <v>372.75</v>
      </c>
      <c r="D2698" s="1009" t="s">
        <v>1833</v>
      </c>
    </row>
    <row r="2699" spans="1:4" s="994" customFormat="1" ht="11.25" customHeight="1" x14ac:dyDescent="0.2">
      <c r="A2699" s="1202"/>
      <c r="B2699" s="1012">
        <v>372.75</v>
      </c>
      <c r="C2699" s="1012">
        <v>372.75</v>
      </c>
      <c r="D2699" s="1013" t="s">
        <v>11</v>
      </c>
    </row>
    <row r="2700" spans="1:4" s="994" customFormat="1" ht="11.25" customHeight="1" x14ac:dyDescent="0.2">
      <c r="A2700" s="1201" t="s">
        <v>4787</v>
      </c>
      <c r="B2700" s="1010">
        <v>203.6</v>
      </c>
      <c r="C2700" s="1010">
        <v>203.59450000000001</v>
      </c>
      <c r="D2700" s="1011" t="s">
        <v>1833</v>
      </c>
    </row>
    <row r="2701" spans="1:4" s="994" customFormat="1" ht="11.25" customHeight="1" x14ac:dyDescent="0.2">
      <c r="A2701" s="1201"/>
      <c r="B2701" s="1010">
        <v>203.6</v>
      </c>
      <c r="C2701" s="1010">
        <v>203.59450000000001</v>
      </c>
      <c r="D2701" s="1011" t="s">
        <v>11</v>
      </c>
    </row>
    <row r="2702" spans="1:4" s="994" customFormat="1" ht="11.25" customHeight="1" x14ac:dyDescent="0.2">
      <c r="A2702" s="1200" t="s">
        <v>4788</v>
      </c>
      <c r="B2702" s="1008">
        <v>226.45</v>
      </c>
      <c r="C2702" s="1008">
        <v>214.76999999999998</v>
      </c>
      <c r="D2702" s="1009" t="s">
        <v>1881</v>
      </c>
    </row>
    <row r="2703" spans="1:4" s="994" customFormat="1" ht="11.25" customHeight="1" x14ac:dyDescent="0.2">
      <c r="A2703" s="1202"/>
      <c r="B2703" s="1012">
        <v>226.45</v>
      </c>
      <c r="C2703" s="1012">
        <v>214.76999999999998</v>
      </c>
      <c r="D2703" s="1013" t="s">
        <v>11</v>
      </c>
    </row>
    <row r="2704" spans="1:4" s="994" customFormat="1" ht="11.25" customHeight="1" x14ac:dyDescent="0.2">
      <c r="A2704" s="1201" t="s">
        <v>942</v>
      </c>
      <c r="B2704" s="1010">
        <v>38500</v>
      </c>
      <c r="C2704" s="1010">
        <v>38500</v>
      </c>
      <c r="D2704" s="1011" t="s">
        <v>863</v>
      </c>
    </row>
    <row r="2705" spans="1:4" s="994" customFormat="1" ht="11.25" customHeight="1" x14ac:dyDescent="0.2">
      <c r="A2705" s="1201"/>
      <c r="B2705" s="1010">
        <v>38500</v>
      </c>
      <c r="C2705" s="1010">
        <v>38500</v>
      </c>
      <c r="D2705" s="1011" t="s">
        <v>11</v>
      </c>
    </row>
    <row r="2706" spans="1:4" s="994" customFormat="1" ht="11.25" customHeight="1" x14ac:dyDescent="0.2">
      <c r="A2706" s="1200" t="s">
        <v>4789</v>
      </c>
      <c r="B2706" s="1008">
        <v>18</v>
      </c>
      <c r="C2706" s="1008">
        <v>18</v>
      </c>
      <c r="D2706" s="1009" t="s">
        <v>1837</v>
      </c>
    </row>
    <row r="2707" spans="1:4" s="994" customFormat="1" ht="11.25" customHeight="1" x14ac:dyDescent="0.2">
      <c r="A2707" s="1202"/>
      <c r="B2707" s="1012">
        <v>18</v>
      </c>
      <c r="C2707" s="1012">
        <v>18</v>
      </c>
      <c r="D2707" s="1013" t="s">
        <v>11</v>
      </c>
    </row>
    <row r="2708" spans="1:4" s="994" customFormat="1" ht="11.25" customHeight="1" x14ac:dyDescent="0.2">
      <c r="A2708" s="1201" t="s">
        <v>4790</v>
      </c>
      <c r="B2708" s="1010">
        <v>50709.490000000005</v>
      </c>
      <c r="C2708" s="1010">
        <v>50667.764000000003</v>
      </c>
      <c r="D2708" s="1011" t="s">
        <v>3964</v>
      </c>
    </row>
    <row r="2709" spans="1:4" s="994" customFormat="1" ht="11.25" customHeight="1" x14ac:dyDescent="0.2">
      <c r="A2709" s="1201"/>
      <c r="B2709" s="1010">
        <v>1200</v>
      </c>
      <c r="C2709" s="1010">
        <v>1200</v>
      </c>
      <c r="D2709" s="1011" t="s">
        <v>1384</v>
      </c>
    </row>
    <row r="2710" spans="1:4" s="994" customFormat="1" ht="11.25" customHeight="1" x14ac:dyDescent="0.2">
      <c r="A2710" s="1201"/>
      <c r="B2710" s="1010">
        <v>328.69</v>
      </c>
      <c r="C2710" s="1010">
        <v>328.69099999999997</v>
      </c>
      <c r="D2710" s="1011" t="s">
        <v>1445</v>
      </c>
    </row>
    <row r="2711" spans="1:4" s="994" customFormat="1" ht="11.25" customHeight="1" x14ac:dyDescent="0.2">
      <c r="A2711" s="1201"/>
      <c r="B2711" s="1010">
        <v>52238.180000000008</v>
      </c>
      <c r="C2711" s="1010">
        <v>52196.455000000002</v>
      </c>
      <c r="D2711" s="1011" t="s">
        <v>11</v>
      </c>
    </row>
    <row r="2712" spans="1:4" s="994" customFormat="1" ht="11.25" customHeight="1" x14ac:dyDescent="0.2">
      <c r="A2712" s="1200" t="s">
        <v>4791</v>
      </c>
      <c r="B2712" s="1008">
        <v>700</v>
      </c>
      <c r="C2712" s="1008">
        <v>700</v>
      </c>
      <c r="D2712" s="1009" t="s">
        <v>2017</v>
      </c>
    </row>
    <row r="2713" spans="1:4" s="994" customFormat="1" ht="21" x14ac:dyDescent="0.2">
      <c r="A2713" s="1201"/>
      <c r="B2713" s="1010">
        <v>300</v>
      </c>
      <c r="C2713" s="1010">
        <v>224.416</v>
      </c>
      <c r="D2713" s="1011" t="s">
        <v>2015</v>
      </c>
    </row>
    <row r="2714" spans="1:4" s="994" customFormat="1" ht="11.25" customHeight="1" x14ac:dyDescent="0.2">
      <c r="A2714" s="1202"/>
      <c r="B2714" s="1012">
        <v>1000</v>
      </c>
      <c r="C2714" s="1012">
        <v>924.41599999999994</v>
      </c>
      <c r="D2714" s="1013" t="s">
        <v>11</v>
      </c>
    </row>
    <row r="2715" spans="1:4" s="994" customFormat="1" ht="11.25" customHeight="1" x14ac:dyDescent="0.2">
      <c r="A2715" s="1201" t="s">
        <v>701</v>
      </c>
      <c r="B2715" s="1010">
        <v>200</v>
      </c>
      <c r="C2715" s="1010">
        <v>200</v>
      </c>
      <c r="D2715" s="1011" t="s">
        <v>644</v>
      </c>
    </row>
    <row r="2716" spans="1:4" s="994" customFormat="1" ht="11.25" customHeight="1" x14ac:dyDescent="0.2">
      <c r="A2716" s="1201"/>
      <c r="B2716" s="1010">
        <v>200</v>
      </c>
      <c r="C2716" s="1010">
        <v>200</v>
      </c>
      <c r="D2716" s="1011" t="s">
        <v>11</v>
      </c>
    </row>
    <row r="2717" spans="1:4" s="994" customFormat="1" ht="11.25" customHeight="1" x14ac:dyDescent="0.2">
      <c r="A2717" s="1200" t="s">
        <v>505</v>
      </c>
      <c r="B2717" s="1008">
        <v>120</v>
      </c>
      <c r="C2717" s="1008">
        <v>120</v>
      </c>
      <c r="D2717" s="1009" t="s">
        <v>500</v>
      </c>
    </row>
    <row r="2718" spans="1:4" s="994" customFormat="1" ht="11.25" customHeight="1" x14ac:dyDescent="0.2">
      <c r="A2718" s="1202"/>
      <c r="B2718" s="1012">
        <v>120</v>
      </c>
      <c r="C2718" s="1012">
        <v>120</v>
      </c>
      <c r="D2718" s="1013" t="s">
        <v>11</v>
      </c>
    </row>
    <row r="2719" spans="1:4" s="994" customFormat="1" ht="11.25" customHeight="1" x14ac:dyDescent="0.2">
      <c r="A2719" s="1201" t="s">
        <v>506</v>
      </c>
      <c r="B2719" s="1010">
        <v>100</v>
      </c>
      <c r="C2719" s="1010">
        <v>100</v>
      </c>
      <c r="D2719" s="1011" t="s">
        <v>500</v>
      </c>
    </row>
    <row r="2720" spans="1:4" s="994" customFormat="1" ht="11.25" customHeight="1" x14ac:dyDescent="0.2">
      <c r="A2720" s="1201"/>
      <c r="B2720" s="1010">
        <v>100</v>
      </c>
      <c r="C2720" s="1010">
        <v>100</v>
      </c>
      <c r="D2720" s="1011" t="s">
        <v>11</v>
      </c>
    </row>
    <row r="2721" spans="1:4" s="994" customFormat="1" ht="11.25" customHeight="1" x14ac:dyDescent="0.2">
      <c r="A2721" s="1200" t="s">
        <v>507</v>
      </c>
      <c r="B2721" s="1008">
        <v>120</v>
      </c>
      <c r="C2721" s="1008">
        <v>120</v>
      </c>
      <c r="D2721" s="1009" t="s">
        <v>500</v>
      </c>
    </row>
    <row r="2722" spans="1:4" s="994" customFormat="1" ht="11.25" customHeight="1" x14ac:dyDescent="0.2">
      <c r="A2722" s="1202"/>
      <c r="B2722" s="1012">
        <v>120</v>
      </c>
      <c r="C2722" s="1012">
        <v>120</v>
      </c>
      <c r="D2722" s="1013" t="s">
        <v>11</v>
      </c>
    </row>
    <row r="2723" spans="1:4" s="994" customFormat="1" ht="11.25" customHeight="1" x14ac:dyDescent="0.2">
      <c r="A2723" s="1201" t="s">
        <v>508</v>
      </c>
      <c r="B2723" s="1010">
        <v>100</v>
      </c>
      <c r="C2723" s="1010">
        <v>100</v>
      </c>
      <c r="D2723" s="1011" t="s">
        <v>500</v>
      </c>
    </row>
    <row r="2724" spans="1:4" s="994" customFormat="1" ht="11.25" customHeight="1" x14ac:dyDescent="0.2">
      <c r="A2724" s="1201"/>
      <c r="B2724" s="1010">
        <v>100</v>
      </c>
      <c r="C2724" s="1010">
        <v>100</v>
      </c>
      <c r="D2724" s="1011" t="s">
        <v>11</v>
      </c>
    </row>
    <row r="2725" spans="1:4" s="994" customFormat="1" ht="11.25" customHeight="1" x14ac:dyDescent="0.2">
      <c r="A2725" s="1200" t="s">
        <v>509</v>
      </c>
      <c r="B2725" s="1008">
        <v>110</v>
      </c>
      <c r="C2725" s="1008">
        <v>110</v>
      </c>
      <c r="D2725" s="1009" t="s">
        <v>500</v>
      </c>
    </row>
    <row r="2726" spans="1:4" s="994" customFormat="1" ht="11.25" customHeight="1" x14ac:dyDescent="0.2">
      <c r="A2726" s="1202"/>
      <c r="B2726" s="1012">
        <v>110</v>
      </c>
      <c r="C2726" s="1012">
        <v>110</v>
      </c>
      <c r="D2726" s="1013" t="s">
        <v>11</v>
      </c>
    </row>
    <row r="2727" spans="1:4" s="994" customFormat="1" ht="11.25" customHeight="1" x14ac:dyDescent="0.2">
      <c r="A2727" s="1201" t="s">
        <v>798</v>
      </c>
      <c r="B2727" s="1010">
        <v>100</v>
      </c>
      <c r="C2727" s="1010">
        <v>100</v>
      </c>
      <c r="D2727" s="1011" t="s">
        <v>755</v>
      </c>
    </row>
    <row r="2728" spans="1:4" s="994" customFormat="1" ht="11.25" customHeight="1" x14ac:dyDescent="0.2">
      <c r="A2728" s="1201"/>
      <c r="B2728" s="1010">
        <v>100</v>
      </c>
      <c r="C2728" s="1010">
        <v>100</v>
      </c>
      <c r="D2728" s="1011" t="s">
        <v>11</v>
      </c>
    </row>
    <row r="2729" spans="1:4" s="994" customFormat="1" ht="21" x14ac:dyDescent="0.2">
      <c r="A2729" s="1200" t="s">
        <v>4792</v>
      </c>
      <c r="B2729" s="1008">
        <v>50</v>
      </c>
      <c r="C2729" s="1008">
        <v>50</v>
      </c>
      <c r="D2729" s="1009" t="s">
        <v>2015</v>
      </c>
    </row>
    <row r="2730" spans="1:4" s="994" customFormat="1" ht="11.25" customHeight="1" x14ac:dyDescent="0.2">
      <c r="A2730" s="1202"/>
      <c r="B2730" s="1012">
        <v>50</v>
      </c>
      <c r="C2730" s="1012">
        <v>50</v>
      </c>
      <c r="D2730" s="1013" t="s">
        <v>11</v>
      </c>
    </row>
    <row r="2731" spans="1:4" s="994" customFormat="1" ht="11.25" customHeight="1" x14ac:dyDescent="0.2">
      <c r="A2731" s="1201" t="s">
        <v>943</v>
      </c>
      <c r="B2731" s="1010">
        <v>179.75</v>
      </c>
      <c r="C2731" s="1010">
        <v>179.745</v>
      </c>
      <c r="D2731" s="1011" t="s">
        <v>863</v>
      </c>
    </row>
    <row r="2732" spans="1:4" s="994" customFormat="1" ht="11.25" customHeight="1" x14ac:dyDescent="0.2">
      <c r="A2732" s="1201"/>
      <c r="B2732" s="1010">
        <v>179.75</v>
      </c>
      <c r="C2732" s="1010">
        <v>179.745</v>
      </c>
      <c r="D2732" s="1011" t="s">
        <v>11</v>
      </c>
    </row>
    <row r="2733" spans="1:4" s="994" customFormat="1" ht="11.25" customHeight="1" x14ac:dyDescent="0.2">
      <c r="A2733" s="1200" t="s">
        <v>4793</v>
      </c>
      <c r="B2733" s="1008">
        <v>140</v>
      </c>
      <c r="C2733" s="1008">
        <v>0</v>
      </c>
      <c r="D2733" s="1009" t="s">
        <v>2329</v>
      </c>
    </row>
    <row r="2734" spans="1:4" s="994" customFormat="1" ht="11.25" customHeight="1" x14ac:dyDescent="0.2">
      <c r="A2734" s="1202"/>
      <c r="B2734" s="1012">
        <v>140</v>
      </c>
      <c r="C2734" s="1012">
        <v>0</v>
      </c>
      <c r="D2734" s="1013" t="s">
        <v>11</v>
      </c>
    </row>
    <row r="2735" spans="1:4" s="994" customFormat="1" ht="11.25" customHeight="1" x14ac:dyDescent="0.2">
      <c r="A2735" s="1201" t="s">
        <v>845</v>
      </c>
      <c r="B2735" s="1010">
        <v>65</v>
      </c>
      <c r="C2735" s="1010">
        <v>65</v>
      </c>
      <c r="D2735" s="1011" t="s">
        <v>836</v>
      </c>
    </row>
    <row r="2736" spans="1:4" s="994" customFormat="1" ht="11.25" customHeight="1" x14ac:dyDescent="0.2">
      <c r="A2736" s="1201"/>
      <c r="B2736" s="1010">
        <v>65</v>
      </c>
      <c r="C2736" s="1010">
        <v>65</v>
      </c>
      <c r="D2736" s="1011" t="s">
        <v>11</v>
      </c>
    </row>
    <row r="2737" spans="1:4" s="994" customFormat="1" ht="11.25" customHeight="1" x14ac:dyDescent="0.2">
      <c r="A2737" s="1200" t="s">
        <v>492</v>
      </c>
      <c r="B2737" s="1008">
        <v>10215</v>
      </c>
      <c r="C2737" s="1008">
        <v>10215</v>
      </c>
      <c r="D2737" s="1009" t="s">
        <v>1832</v>
      </c>
    </row>
    <row r="2738" spans="1:4" s="994" customFormat="1" ht="11.25" customHeight="1" x14ac:dyDescent="0.2">
      <c r="A2738" s="1201"/>
      <c r="B2738" s="1010">
        <v>1500</v>
      </c>
      <c r="C2738" s="1010">
        <v>0</v>
      </c>
      <c r="D2738" s="1011" t="s">
        <v>4794</v>
      </c>
    </row>
    <row r="2739" spans="1:4" s="994" customFormat="1" ht="11.25" customHeight="1" x14ac:dyDescent="0.2">
      <c r="A2739" s="1201"/>
      <c r="B2739" s="1010">
        <v>50</v>
      </c>
      <c r="C2739" s="1010">
        <v>50</v>
      </c>
      <c r="D2739" s="1011" t="s">
        <v>4795</v>
      </c>
    </row>
    <row r="2740" spans="1:4" s="994" customFormat="1" ht="11.25" customHeight="1" x14ac:dyDescent="0.2">
      <c r="A2740" s="1201"/>
      <c r="B2740" s="1010">
        <v>6000</v>
      </c>
      <c r="C2740" s="1010">
        <v>6000</v>
      </c>
      <c r="D2740" s="1011" t="s">
        <v>726</v>
      </c>
    </row>
    <row r="2741" spans="1:4" s="994" customFormat="1" ht="11.25" customHeight="1" x14ac:dyDescent="0.2">
      <c r="A2741" s="1201"/>
      <c r="B2741" s="1010">
        <v>200</v>
      </c>
      <c r="C2741" s="1010">
        <v>200</v>
      </c>
      <c r="D2741" s="1011" t="s">
        <v>1022</v>
      </c>
    </row>
    <row r="2742" spans="1:4" s="994" customFormat="1" ht="11.25" customHeight="1" x14ac:dyDescent="0.2">
      <c r="A2742" s="1201"/>
      <c r="B2742" s="1010">
        <v>1625</v>
      </c>
      <c r="C2742" s="1010">
        <v>0</v>
      </c>
      <c r="D2742" s="1011" t="s">
        <v>728</v>
      </c>
    </row>
    <row r="2743" spans="1:4" s="994" customFormat="1" ht="11.25" customHeight="1" x14ac:dyDescent="0.2">
      <c r="A2743" s="1201"/>
      <c r="B2743" s="1010">
        <v>500</v>
      </c>
      <c r="C2743" s="1010">
        <v>500</v>
      </c>
      <c r="D2743" s="1011" t="s">
        <v>801</v>
      </c>
    </row>
    <row r="2744" spans="1:4" s="994" customFormat="1" ht="11.25" customHeight="1" x14ac:dyDescent="0.2">
      <c r="A2744" s="1202"/>
      <c r="B2744" s="1012">
        <v>20090</v>
      </c>
      <c r="C2744" s="1012">
        <v>16965</v>
      </c>
      <c r="D2744" s="1013" t="s">
        <v>11</v>
      </c>
    </row>
    <row r="2745" spans="1:4" s="994" customFormat="1" ht="11.25" customHeight="1" x14ac:dyDescent="0.2">
      <c r="A2745" s="1201" t="s">
        <v>4796</v>
      </c>
      <c r="B2745" s="1010">
        <v>200</v>
      </c>
      <c r="C2745" s="1010">
        <v>200</v>
      </c>
      <c r="D2745" s="1011" t="s">
        <v>2017</v>
      </c>
    </row>
    <row r="2746" spans="1:4" s="994" customFormat="1" ht="11.25" customHeight="1" x14ac:dyDescent="0.2">
      <c r="A2746" s="1201"/>
      <c r="B2746" s="1010">
        <v>200</v>
      </c>
      <c r="C2746" s="1010">
        <v>200</v>
      </c>
      <c r="D2746" s="1011" t="s">
        <v>11</v>
      </c>
    </row>
    <row r="2747" spans="1:4" s="994" customFormat="1" ht="11.25" customHeight="1" x14ac:dyDescent="0.2">
      <c r="A2747" s="1200" t="s">
        <v>4797</v>
      </c>
      <c r="B2747" s="1008">
        <v>18938.75</v>
      </c>
      <c r="C2747" s="1008">
        <v>18938.749</v>
      </c>
      <c r="D2747" s="1009" t="s">
        <v>3964</v>
      </c>
    </row>
    <row r="2748" spans="1:4" s="994" customFormat="1" ht="11.25" customHeight="1" x14ac:dyDescent="0.2">
      <c r="A2748" s="1202"/>
      <c r="B2748" s="1012">
        <v>18938.75</v>
      </c>
      <c r="C2748" s="1012">
        <v>18938.749</v>
      </c>
      <c r="D2748" s="1013" t="s">
        <v>11</v>
      </c>
    </row>
    <row r="2749" spans="1:4" s="994" customFormat="1" ht="11.25" customHeight="1" x14ac:dyDescent="0.2">
      <c r="A2749" s="1201" t="s">
        <v>4798</v>
      </c>
      <c r="B2749" s="1010">
        <v>22518.22</v>
      </c>
      <c r="C2749" s="1010">
        <v>22498.715</v>
      </c>
      <c r="D2749" s="1011" t="s">
        <v>3964</v>
      </c>
    </row>
    <row r="2750" spans="1:4" s="994" customFormat="1" ht="11.25" customHeight="1" x14ac:dyDescent="0.2">
      <c r="A2750" s="1201"/>
      <c r="B2750" s="1010">
        <v>1557.45</v>
      </c>
      <c r="C2750" s="1010">
        <v>1557.452</v>
      </c>
      <c r="D2750" s="1011" t="s">
        <v>1451</v>
      </c>
    </row>
    <row r="2751" spans="1:4" s="994" customFormat="1" ht="11.25" customHeight="1" x14ac:dyDescent="0.2">
      <c r="A2751" s="1201"/>
      <c r="B2751" s="1010">
        <v>70.400000000000006</v>
      </c>
      <c r="C2751" s="1010">
        <v>70.400999999999996</v>
      </c>
      <c r="D2751" s="1011" t="s">
        <v>1445</v>
      </c>
    </row>
    <row r="2752" spans="1:4" s="994" customFormat="1" ht="11.25" customHeight="1" x14ac:dyDescent="0.2">
      <c r="A2752" s="1201"/>
      <c r="B2752" s="1010">
        <v>29.5</v>
      </c>
      <c r="C2752" s="1010">
        <v>29.5</v>
      </c>
      <c r="D2752" s="1011" t="s">
        <v>1444</v>
      </c>
    </row>
    <row r="2753" spans="1:4" s="994" customFormat="1" ht="11.25" customHeight="1" x14ac:dyDescent="0.2">
      <c r="A2753" s="1201"/>
      <c r="B2753" s="1010">
        <v>24175.570000000003</v>
      </c>
      <c r="C2753" s="1010">
        <v>24156.068000000003</v>
      </c>
      <c r="D2753" s="1011" t="s">
        <v>11</v>
      </c>
    </row>
    <row r="2754" spans="1:4" s="994" customFormat="1" ht="11.25" customHeight="1" x14ac:dyDescent="0.2">
      <c r="A2754" s="1200" t="s">
        <v>4799</v>
      </c>
      <c r="B2754" s="1008">
        <v>7089.57</v>
      </c>
      <c r="C2754" s="1008">
        <v>7089.5659999999998</v>
      </c>
      <c r="D2754" s="1009" t="s">
        <v>3964</v>
      </c>
    </row>
    <row r="2755" spans="1:4" s="994" customFormat="1" ht="11.25" customHeight="1" x14ac:dyDescent="0.2">
      <c r="A2755" s="1202"/>
      <c r="B2755" s="1012">
        <v>7089.57</v>
      </c>
      <c r="C2755" s="1012">
        <v>7089.5659999999998</v>
      </c>
      <c r="D2755" s="1013" t="s">
        <v>11</v>
      </c>
    </row>
    <row r="2756" spans="1:4" s="994" customFormat="1" ht="11.25" customHeight="1" x14ac:dyDescent="0.2">
      <c r="A2756" s="1201" t="s">
        <v>4800</v>
      </c>
      <c r="B2756" s="1010">
        <v>1647.95</v>
      </c>
      <c r="C2756" s="1010">
        <v>1601.3120000000001</v>
      </c>
      <c r="D2756" s="1011" t="s">
        <v>3964</v>
      </c>
    </row>
    <row r="2757" spans="1:4" s="994" customFormat="1" ht="11.25" customHeight="1" x14ac:dyDescent="0.2">
      <c r="A2757" s="1201"/>
      <c r="B2757" s="1010">
        <v>1647.95</v>
      </c>
      <c r="C2757" s="1010">
        <v>1601.3120000000001</v>
      </c>
      <c r="D2757" s="1011" t="s">
        <v>11</v>
      </c>
    </row>
    <row r="2758" spans="1:4" s="994" customFormat="1" ht="21" x14ac:dyDescent="0.2">
      <c r="A2758" s="1200" t="s">
        <v>835</v>
      </c>
      <c r="B2758" s="1008">
        <v>140</v>
      </c>
      <c r="C2758" s="1008">
        <v>140</v>
      </c>
      <c r="D2758" s="1009" t="s">
        <v>1914</v>
      </c>
    </row>
    <row r="2759" spans="1:4" s="994" customFormat="1" ht="11.25" customHeight="1" x14ac:dyDescent="0.2">
      <c r="A2759" s="1201"/>
      <c r="B2759" s="1010">
        <v>59</v>
      </c>
      <c r="C2759" s="1010">
        <v>59</v>
      </c>
      <c r="D2759" s="1011" t="s">
        <v>1909</v>
      </c>
    </row>
    <row r="2760" spans="1:4" s="994" customFormat="1" ht="11.25" customHeight="1" x14ac:dyDescent="0.2">
      <c r="A2760" s="1201"/>
      <c r="B2760" s="1010">
        <v>11720</v>
      </c>
      <c r="C2760" s="1010">
        <v>11720</v>
      </c>
      <c r="D2760" s="1011" t="s">
        <v>1915</v>
      </c>
    </row>
    <row r="2761" spans="1:4" s="994" customFormat="1" ht="11.25" customHeight="1" x14ac:dyDescent="0.2">
      <c r="A2761" s="1201"/>
      <c r="B2761" s="1010">
        <v>300</v>
      </c>
      <c r="C2761" s="1010">
        <v>300</v>
      </c>
      <c r="D2761" s="1011" t="s">
        <v>834</v>
      </c>
    </row>
    <row r="2762" spans="1:4" s="994" customFormat="1" ht="11.25" customHeight="1" x14ac:dyDescent="0.2">
      <c r="A2762" s="1202"/>
      <c r="B2762" s="1012">
        <v>12219</v>
      </c>
      <c r="C2762" s="1012">
        <v>12219</v>
      </c>
      <c r="D2762" s="1013" t="s">
        <v>11</v>
      </c>
    </row>
    <row r="2763" spans="1:4" s="994" customFormat="1" ht="11.25" customHeight="1" x14ac:dyDescent="0.2">
      <c r="A2763" s="1201" t="s">
        <v>712</v>
      </c>
      <c r="B2763" s="1010">
        <v>400</v>
      </c>
      <c r="C2763" s="1010">
        <v>200</v>
      </c>
      <c r="D2763" s="1011" t="s">
        <v>4801</v>
      </c>
    </row>
    <row r="2764" spans="1:4" s="994" customFormat="1" ht="11.25" customHeight="1" x14ac:dyDescent="0.2">
      <c r="A2764" s="1201"/>
      <c r="B2764" s="1010">
        <v>400</v>
      </c>
      <c r="C2764" s="1010">
        <v>200</v>
      </c>
      <c r="D2764" s="1011" t="s">
        <v>11</v>
      </c>
    </row>
    <row r="2765" spans="1:4" s="994" customFormat="1" ht="21" x14ac:dyDescent="0.2">
      <c r="A2765" s="1200" t="s">
        <v>4802</v>
      </c>
      <c r="B2765" s="1008">
        <v>50</v>
      </c>
      <c r="C2765" s="1008">
        <v>50</v>
      </c>
      <c r="D2765" s="1009" t="s">
        <v>2015</v>
      </c>
    </row>
    <row r="2766" spans="1:4" s="994" customFormat="1" ht="11.25" customHeight="1" x14ac:dyDescent="0.2">
      <c r="A2766" s="1202"/>
      <c r="B2766" s="1012">
        <v>50</v>
      </c>
      <c r="C2766" s="1012">
        <v>50</v>
      </c>
      <c r="D2766" s="1013" t="s">
        <v>11</v>
      </c>
    </row>
    <row r="2767" spans="1:4" s="994" customFormat="1" ht="11.25" customHeight="1" x14ac:dyDescent="0.2">
      <c r="A2767" s="1201" t="s">
        <v>4803</v>
      </c>
      <c r="B2767" s="1010">
        <v>215.88</v>
      </c>
      <c r="C2767" s="1010">
        <v>215.88</v>
      </c>
      <c r="D2767" s="1011" t="s">
        <v>1837</v>
      </c>
    </row>
    <row r="2768" spans="1:4" s="994" customFormat="1" ht="11.25" customHeight="1" x14ac:dyDescent="0.2">
      <c r="A2768" s="1201"/>
      <c r="B2768" s="1010">
        <v>215.88</v>
      </c>
      <c r="C2768" s="1010">
        <v>215.88</v>
      </c>
      <c r="D2768" s="1011" t="s">
        <v>11</v>
      </c>
    </row>
    <row r="2769" spans="1:4" s="994" customFormat="1" ht="11.25" customHeight="1" x14ac:dyDescent="0.2">
      <c r="A2769" s="1200" t="s">
        <v>4804</v>
      </c>
      <c r="B2769" s="1008">
        <v>297.5</v>
      </c>
      <c r="C2769" s="1008">
        <v>297.5</v>
      </c>
      <c r="D2769" s="1009" t="s">
        <v>1881</v>
      </c>
    </row>
    <row r="2770" spans="1:4" s="994" customFormat="1" ht="11.25" customHeight="1" x14ac:dyDescent="0.2">
      <c r="A2770" s="1202"/>
      <c r="B2770" s="1012">
        <v>297.5</v>
      </c>
      <c r="C2770" s="1012">
        <v>297.5</v>
      </c>
      <c r="D2770" s="1013" t="s">
        <v>11</v>
      </c>
    </row>
    <row r="2771" spans="1:4" s="994" customFormat="1" ht="11.25" customHeight="1" x14ac:dyDescent="0.2">
      <c r="A2771" s="1201" t="s">
        <v>4805</v>
      </c>
      <c r="B2771" s="1010">
        <v>700</v>
      </c>
      <c r="C2771" s="1010">
        <v>700</v>
      </c>
      <c r="D2771" s="1011" t="s">
        <v>2017</v>
      </c>
    </row>
    <row r="2772" spans="1:4" s="994" customFormat="1" ht="11.25" customHeight="1" x14ac:dyDescent="0.2">
      <c r="A2772" s="1201"/>
      <c r="B2772" s="1010">
        <v>700</v>
      </c>
      <c r="C2772" s="1010">
        <v>700</v>
      </c>
      <c r="D2772" s="1011" t="s">
        <v>11</v>
      </c>
    </row>
    <row r="2773" spans="1:4" s="994" customFormat="1" ht="11.25" customHeight="1" x14ac:dyDescent="0.2">
      <c r="A2773" s="1200" t="s">
        <v>4806</v>
      </c>
      <c r="B2773" s="1008">
        <v>496.85</v>
      </c>
      <c r="C2773" s="1008">
        <v>375</v>
      </c>
      <c r="D2773" s="1009" t="s">
        <v>1833</v>
      </c>
    </row>
    <row r="2774" spans="1:4" s="994" customFormat="1" ht="11.25" customHeight="1" x14ac:dyDescent="0.2">
      <c r="A2774" s="1201"/>
      <c r="B2774" s="1010">
        <v>63</v>
      </c>
      <c r="C2774" s="1010">
        <v>63</v>
      </c>
      <c r="D2774" s="1011" t="s">
        <v>1837</v>
      </c>
    </row>
    <row r="2775" spans="1:4" s="994" customFormat="1" ht="11.25" customHeight="1" x14ac:dyDescent="0.2">
      <c r="A2775" s="1202"/>
      <c r="B2775" s="1012">
        <v>559.85</v>
      </c>
      <c r="C2775" s="1012">
        <v>438</v>
      </c>
      <c r="D2775" s="1013" t="s">
        <v>11</v>
      </c>
    </row>
    <row r="2776" spans="1:4" s="994" customFormat="1" ht="11.25" customHeight="1" x14ac:dyDescent="0.2">
      <c r="A2776" s="1201" t="s">
        <v>744</v>
      </c>
      <c r="B2776" s="1010">
        <v>200</v>
      </c>
      <c r="C2776" s="1010">
        <v>200</v>
      </c>
      <c r="D2776" s="1011" t="s">
        <v>728</v>
      </c>
    </row>
    <row r="2777" spans="1:4" s="994" customFormat="1" ht="11.25" customHeight="1" x14ac:dyDescent="0.2">
      <c r="A2777" s="1201"/>
      <c r="B2777" s="1010">
        <v>200</v>
      </c>
      <c r="C2777" s="1010">
        <v>200</v>
      </c>
      <c r="D2777" s="1011" t="s">
        <v>11</v>
      </c>
    </row>
    <row r="2778" spans="1:4" s="994" customFormat="1" ht="11.25" customHeight="1" x14ac:dyDescent="0.2">
      <c r="A2778" s="1200" t="s">
        <v>4807</v>
      </c>
      <c r="B2778" s="1008">
        <v>70</v>
      </c>
      <c r="C2778" s="1008">
        <v>70</v>
      </c>
      <c r="D2778" s="1009" t="s">
        <v>2016</v>
      </c>
    </row>
    <row r="2779" spans="1:4" s="994" customFormat="1" ht="11.25" customHeight="1" x14ac:dyDescent="0.2">
      <c r="A2779" s="1202"/>
      <c r="B2779" s="1012">
        <v>70</v>
      </c>
      <c r="C2779" s="1012">
        <v>70</v>
      </c>
      <c r="D2779" s="1013" t="s">
        <v>11</v>
      </c>
    </row>
    <row r="2780" spans="1:4" s="994" customFormat="1" ht="11.25" customHeight="1" x14ac:dyDescent="0.2">
      <c r="A2780" s="1201" t="s">
        <v>4808</v>
      </c>
      <c r="B2780" s="1010">
        <v>70</v>
      </c>
      <c r="C2780" s="1010">
        <v>70</v>
      </c>
      <c r="D2780" s="1011" t="s">
        <v>2016</v>
      </c>
    </row>
    <row r="2781" spans="1:4" s="994" customFormat="1" ht="11.25" customHeight="1" x14ac:dyDescent="0.2">
      <c r="A2781" s="1201"/>
      <c r="B2781" s="1010">
        <v>70</v>
      </c>
      <c r="C2781" s="1010">
        <v>70</v>
      </c>
      <c r="D2781" s="1011" t="s">
        <v>11</v>
      </c>
    </row>
    <row r="2782" spans="1:4" s="994" customFormat="1" ht="11.25" customHeight="1" x14ac:dyDescent="0.2">
      <c r="A2782" s="1200" t="s">
        <v>1057</v>
      </c>
      <c r="B2782" s="1008">
        <v>80</v>
      </c>
      <c r="C2782" s="1008">
        <v>79.882999999999996</v>
      </c>
      <c r="D2782" s="1009" t="s">
        <v>4809</v>
      </c>
    </row>
    <row r="2783" spans="1:4" s="994" customFormat="1" ht="11.25" customHeight="1" x14ac:dyDescent="0.2">
      <c r="A2783" s="1202"/>
      <c r="B2783" s="1012">
        <v>80</v>
      </c>
      <c r="C2783" s="1012">
        <v>79.882999999999996</v>
      </c>
      <c r="D2783" s="1013" t="s">
        <v>11</v>
      </c>
    </row>
    <row r="2784" spans="1:4" s="994" customFormat="1" ht="11.25" customHeight="1" x14ac:dyDescent="0.2">
      <c r="A2784" s="1200" t="s">
        <v>1058</v>
      </c>
      <c r="B2784" s="1008">
        <v>200</v>
      </c>
      <c r="C2784" s="1008">
        <v>200</v>
      </c>
      <c r="D2784" s="1009" t="s">
        <v>4810</v>
      </c>
    </row>
    <row r="2785" spans="1:4" s="994" customFormat="1" ht="11.25" customHeight="1" x14ac:dyDescent="0.2">
      <c r="A2785" s="1202"/>
      <c r="B2785" s="1012">
        <v>200</v>
      </c>
      <c r="C2785" s="1012">
        <v>200</v>
      </c>
      <c r="D2785" s="1013" t="s">
        <v>11</v>
      </c>
    </row>
    <row r="2786" spans="1:4" s="994" customFormat="1" ht="11.25" customHeight="1" x14ac:dyDescent="0.2">
      <c r="A2786" s="1200" t="s">
        <v>4811</v>
      </c>
      <c r="B2786" s="1008">
        <v>3102.8</v>
      </c>
      <c r="C2786" s="1008">
        <v>3102.8029999999999</v>
      </c>
      <c r="D2786" s="1009" t="s">
        <v>3964</v>
      </c>
    </row>
    <row r="2787" spans="1:4" s="994" customFormat="1" ht="11.25" customHeight="1" x14ac:dyDescent="0.2">
      <c r="A2787" s="1201"/>
      <c r="B2787" s="1010">
        <v>26.64</v>
      </c>
      <c r="C2787" s="1010">
        <v>26.64</v>
      </c>
      <c r="D2787" s="1011" t="s">
        <v>1452</v>
      </c>
    </row>
    <row r="2788" spans="1:4" s="994" customFormat="1" ht="11.25" customHeight="1" x14ac:dyDescent="0.2">
      <c r="A2788" s="1202"/>
      <c r="B2788" s="1012">
        <v>3129.44</v>
      </c>
      <c r="C2788" s="1012">
        <v>3129.4429999999998</v>
      </c>
      <c r="D2788" s="1013" t="s">
        <v>11</v>
      </c>
    </row>
    <row r="2789" spans="1:4" s="994" customFormat="1" ht="11.25" customHeight="1" x14ac:dyDescent="0.2">
      <c r="A2789" s="1201" t="s">
        <v>4812</v>
      </c>
      <c r="B2789" s="1010">
        <v>5627.45</v>
      </c>
      <c r="C2789" s="1010">
        <v>5627.4490000000005</v>
      </c>
      <c r="D2789" s="1011" t="s">
        <v>3964</v>
      </c>
    </row>
    <row r="2790" spans="1:4" s="994" customFormat="1" ht="11.25" customHeight="1" x14ac:dyDescent="0.2">
      <c r="A2790" s="1201"/>
      <c r="B2790" s="1010">
        <v>14.74</v>
      </c>
      <c r="C2790" s="1010">
        <v>14.744</v>
      </c>
      <c r="D2790" s="1011" t="s">
        <v>1452</v>
      </c>
    </row>
    <row r="2791" spans="1:4" s="994" customFormat="1" ht="11.25" customHeight="1" x14ac:dyDescent="0.2">
      <c r="A2791" s="1201"/>
      <c r="B2791" s="1010">
        <v>5642.19</v>
      </c>
      <c r="C2791" s="1010">
        <v>5642.1930000000002</v>
      </c>
      <c r="D2791" s="1011" t="s">
        <v>11</v>
      </c>
    </row>
    <row r="2792" spans="1:4" s="994" customFormat="1" ht="11.25" customHeight="1" x14ac:dyDescent="0.2">
      <c r="A2792" s="1200" t="s">
        <v>4813</v>
      </c>
      <c r="B2792" s="1008">
        <v>6698.87</v>
      </c>
      <c r="C2792" s="1008">
        <v>6698.8690000000006</v>
      </c>
      <c r="D2792" s="1009" t="s">
        <v>3964</v>
      </c>
    </row>
    <row r="2793" spans="1:4" s="994" customFormat="1" ht="11.25" customHeight="1" x14ac:dyDescent="0.2">
      <c r="A2793" s="1201"/>
      <c r="B2793" s="1010">
        <v>30.71</v>
      </c>
      <c r="C2793" s="1010">
        <v>30.704999999999998</v>
      </c>
      <c r="D2793" s="1011" t="s">
        <v>3907</v>
      </c>
    </row>
    <row r="2794" spans="1:4" s="994" customFormat="1" ht="11.25" customHeight="1" x14ac:dyDescent="0.2">
      <c r="A2794" s="1202"/>
      <c r="B2794" s="1012">
        <v>6729.58</v>
      </c>
      <c r="C2794" s="1012">
        <v>6729.5740000000005</v>
      </c>
      <c r="D2794" s="1013" t="s">
        <v>11</v>
      </c>
    </row>
    <row r="2795" spans="1:4" s="994" customFormat="1" ht="11.25" customHeight="1" x14ac:dyDescent="0.2">
      <c r="A2795" s="1201" t="s">
        <v>4814</v>
      </c>
      <c r="B2795" s="1010">
        <v>344.72</v>
      </c>
      <c r="C2795" s="1010">
        <v>344.72300000000001</v>
      </c>
      <c r="D2795" s="1011" t="s">
        <v>3964</v>
      </c>
    </row>
    <row r="2796" spans="1:4" s="994" customFormat="1" ht="11.25" customHeight="1" x14ac:dyDescent="0.2">
      <c r="A2796" s="1201"/>
      <c r="B2796" s="1010">
        <v>344.72</v>
      </c>
      <c r="C2796" s="1010">
        <v>344.72300000000001</v>
      </c>
      <c r="D2796" s="1011" t="s">
        <v>11</v>
      </c>
    </row>
    <row r="2797" spans="1:4" s="994" customFormat="1" ht="11.25" customHeight="1" x14ac:dyDescent="0.2">
      <c r="A2797" s="1200" t="s">
        <v>4815</v>
      </c>
      <c r="B2797" s="1008">
        <v>5380.2800000000007</v>
      </c>
      <c r="C2797" s="1008">
        <v>5380.2759999999998</v>
      </c>
      <c r="D2797" s="1009" t="s">
        <v>3964</v>
      </c>
    </row>
    <row r="2798" spans="1:4" s="994" customFormat="1" ht="11.25" customHeight="1" x14ac:dyDescent="0.2">
      <c r="A2798" s="1201"/>
      <c r="B2798" s="1010">
        <v>14.65</v>
      </c>
      <c r="C2798" s="1010">
        <v>14.651999999999999</v>
      </c>
      <c r="D2798" s="1011" t="s">
        <v>1452</v>
      </c>
    </row>
    <row r="2799" spans="1:4" s="994" customFormat="1" ht="11.25" customHeight="1" x14ac:dyDescent="0.2">
      <c r="A2799" s="1202"/>
      <c r="B2799" s="1012">
        <v>5394.93</v>
      </c>
      <c r="C2799" s="1012">
        <v>5394.9279999999999</v>
      </c>
      <c r="D2799" s="1013" t="s">
        <v>11</v>
      </c>
    </row>
    <row r="2800" spans="1:4" s="994" customFormat="1" ht="11.25" customHeight="1" x14ac:dyDescent="0.2">
      <c r="A2800" s="1201" t="s">
        <v>4816</v>
      </c>
      <c r="B2800" s="1010">
        <v>29732.82</v>
      </c>
      <c r="C2800" s="1010">
        <v>29732.819</v>
      </c>
      <c r="D2800" s="1011" t="s">
        <v>3964</v>
      </c>
    </row>
    <row r="2801" spans="1:4" s="994" customFormat="1" ht="11.25" customHeight="1" x14ac:dyDescent="0.2">
      <c r="A2801" s="1201"/>
      <c r="B2801" s="1010">
        <v>41.330000000000005</v>
      </c>
      <c r="C2801" s="1010">
        <v>41.328000000000003</v>
      </c>
      <c r="D2801" s="1011" t="s">
        <v>1394</v>
      </c>
    </row>
    <row r="2802" spans="1:4" s="994" customFormat="1" ht="11.25" customHeight="1" x14ac:dyDescent="0.2">
      <c r="A2802" s="1201"/>
      <c r="B2802" s="1010">
        <v>29774.15</v>
      </c>
      <c r="C2802" s="1010">
        <v>29774.147000000001</v>
      </c>
      <c r="D2802" s="1011" t="s">
        <v>11</v>
      </c>
    </row>
    <row r="2803" spans="1:4" s="994" customFormat="1" ht="11.25" customHeight="1" x14ac:dyDescent="0.2">
      <c r="A2803" s="1200" t="s">
        <v>4817</v>
      </c>
      <c r="B2803" s="1008">
        <v>2042.85</v>
      </c>
      <c r="C2803" s="1008">
        <v>2042.8480000000002</v>
      </c>
      <c r="D2803" s="1009" t="s">
        <v>3964</v>
      </c>
    </row>
    <row r="2804" spans="1:4" s="994" customFormat="1" ht="11.25" customHeight="1" x14ac:dyDescent="0.2">
      <c r="A2804" s="1201"/>
      <c r="B2804" s="1010">
        <v>200</v>
      </c>
      <c r="C2804" s="1010">
        <v>98.933000000000007</v>
      </c>
      <c r="D2804" s="1011" t="s">
        <v>2339</v>
      </c>
    </row>
    <row r="2805" spans="1:4" s="994" customFormat="1" ht="11.25" customHeight="1" x14ac:dyDescent="0.2">
      <c r="A2805" s="1202"/>
      <c r="B2805" s="1012">
        <v>2242.85</v>
      </c>
      <c r="C2805" s="1012">
        <v>2141.7810000000004</v>
      </c>
      <c r="D2805" s="1013" t="s">
        <v>11</v>
      </c>
    </row>
    <row r="2806" spans="1:4" s="994" customFormat="1" ht="11.25" customHeight="1" x14ac:dyDescent="0.2">
      <c r="A2806" s="1201" t="s">
        <v>4818</v>
      </c>
      <c r="B2806" s="1010">
        <v>8327.4500000000007</v>
      </c>
      <c r="C2806" s="1010">
        <v>8327.4519999999993</v>
      </c>
      <c r="D2806" s="1011" t="s">
        <v>3964</v>
      </c>
    </row>
    <row r="2807" spans="1:4" s="994" customFormat="1" ht="11.25" customHeight="1" x14ac:dyDescent="0.2">
      <c r="A2807" s="1201"/>
      <c r="B2807" s="1010">
        <v>25.16</v>
      </c>
      <c r="C2807" s="1010">
        <v>25.16</v>
      </c>
      <c r="D2807" s="1011" t="s">
        <v>1452</v>
      </c>
    </row>
    <row r="2808" spans="1:4" s="994" customFormat="1" ht="11.25" customHeight="1" x14ac:dyDescent="0.2">
      <c r="A2808" s="1201"/>
      <c r="B2808" s="1010">
        <v>8352.61</v>
      </c>
      <c r="C2808" s="1010">
        <v>8352.6119999999992</v>
      </c>
      <c r="D2808" s="1011" t="s">
        <v>11</v>
      </c>
    </row>
    <row r="2809" spans="1:4" s="994" customFormat="1" ht="11.25" customHeight="1" x14ac:dyDescent="0.2">
      <c r="A2809" s="1200" t="s">
        <v>4819</v>
      </c>
      <c r="B2809" s="1008">
        <v>4182.7</v>
      </c>
      <c r="C2809" s="1008">
        <v>4182.7039999999997</v>
      </c>
      <c r="D2809" s="1009" t="s">
        <v>3964</v>
      </c>
    </row>
    <row r="2810" spans="1:4" s="994" customFormat="1" ht="11.25" customHeight="1" x14ac:dyDescent="0.2">
      <c r="A2810" s="1202"/>
      <c r="B2810" s="1012">
        <v>4182.7</v>
      </c>
      <c r="C2810" s="1012">
        <v>4182.7039999999997</v>
      </c>
      <c r="D2810" s="1013" t="s">
        <v>11</v>
      </c>
    </row>
    <row r="2811" spans="1:4" s="994" customFormat="1" ht="11.25" customHeight="1" x14ac:dyDescent="0.2">
      <c r="A2811" s="1201" t="s">
        <v>4820</v>
      </c>
      <c r="B2811" s="1010">
        <v>11884.08</v>
      </c>
      <c r="C2811" s="1010">
        <v>11884.084000000001</v>
      </c>
      <c r="D2811" s="1011" t="s">
        <v>3964</v>
      </c>
    </row>
    <row r="2812" spans="1:4" s="994" customFormat="1" ht="11.25" customHeight="1" x14ac:dyDescent="0.2">
      <c r="A2812" s="1201"/>
      <c r="B2812" s="1010">
        <v>11884.08</v>
      </c>
      <c r="C2812" s="1010">
        <v>11884.084000000001</v>
      </c>
      <c r="D2812" s="1011" t="s">
        <v>11</v>
      </c>
    </row>
    <row r="2813" spans="1:4" s="994" customFormat="1" ht="11.25" customHeight="1" x14ac:dyDescent="0.2">
      <c r="A2813" s="1200" t="s">
        <v>4821</v>
      </c>
      <c r="B2813" s="1008">
        <v>500</v>
      </c>
      <c r="C2813" s="1008">
        <v>500</v>
      </c>
      <c r="D2813" s="1009" t="s">
        <v>592</v>
      </c>
    </row>
    <row r="2814" spans="1:4" s="994" customFormat="1" ht="11.25" customHeight="1" x14ac:dyDescent="0.2">
      <c r="A2814" s="1202"/>
      <c r="B2814" s="1012">
        <v>500</v>
      </c>
      <c r="C2814" s="1012">
        <v>500</v>
      </c>
      <c r="D2814" s="1013" t="s">
        <v>11</v>
      </c>
    </row>
    <row r="2815" spans="1:4" s="994" customFormat="1" ht="11.25" customHeight="1" x14ac:dyDescent="0.2">
      <c r="A2815" s="1201" t="s">
        <v>590</v>
      </c>
      <c r="B2815" s="1010">
        <v>800</v>
      </c>
      <c r="C2815" s="1010">
        <v>800</v>
      </c>
      <c r="D2815" s="1011" t="s">
        <v>578</v>
      </c>
    </row>
    <row r="2816" spans="1:4" s="994" customFormat="1" ht="11.25" customHeight="1" x14ac:dyDescent="0.2">
      <c r="A2816" s="1201"/>
      <c r="B2816" s="1010">
        <v>32</v>
      </c>
      <c r="C2816" s="1010">
        <v>0</v>
      </c>
      <c r="D2816" s="1011" t="s">
        <v>644</v>
      </c>
    </row>
    <row r="2817" spans="1:4" s="994" customFormat="1" ht="11.25" customHeight="1" x14ac:dyDescent="0.2">
      <c r="A2817" s="1201"/>
      <c r="B2817" s="1010">
        <v>832</v>
      </c>
      <c r="C2817" s="1010">
        <v>800</v>
      </c>
      <c r="D2817" s="1011" t="s">
        <v>11</v>
      </c>
    </row>
    <row r="2818" spans="1:4" s="994" customFormat="1" ht="11.25" customHeight="1" x14ac:dyDescent="0.2">
      <c r="A2818" s="1200" t="s">
        <v>4822</v>
      </c>
      <c r="B2818" s="1008">
        <v>863.34</v>
      </c>
      <c r="C2818" s="1008">
        <v>863.34199999999998</v>
      </c>
      <c r="D2818" s="1009" t="s">
        <v>3964</v>
      </c>
    </row>
    <row r="2819" spans="1:4" s="994" customFormat="1" ht="11.25" customHeight="1" x14ac:dyDescent="0.2">
      <c r="A2819" s="1202"/>
      <c r="B2819" s="1012">
        <v>863.34</v>
      </c>
      <c r="C2819" s="1012">
        <v>863.34199999999998</v>
      </c>
      <c r="D2819" s="1013" t="s">
        <v>11</v>
      </c>
    </row>
    <row r="2820" spans="1:4" s="994" customFormat="1" ht="11.25" customHeight="1" x14ac:dyDescent="0.2">
      <c r="A2820" s="1201" t="s">
        <v>986</v>
      </c>
      <c r="B2820" s="1010">
        <v>20</v>
      </c>
      <c r="C2820" s="1010">
        <v>20</v>
      </c>
      <c r="D2820" s="1011" t="s">
        <v>4823</v>
      </c>
    </row>
    <row r="2821" spans="1:4" s="994" customFormat="1" ht="11.25" customHeight="1" x14ac:dyDescent="0.2">
      <c r="A2821" s="1201"/>
      <c r="B2821" s="1010">
        <v>20</v>
      </c>
      <c r="C2821" s="1010">
        <v>20</v>
      </c>
      <c r="D2821" s="1011" t="s">
        <v>11</v>
      </c>
    </row>
    <row r="2822" spans="1:4" s="994" customFormat="1" ht="11.25" customHeight="1" x14ac:dyDescent="0.2">
      <c r="A2822" s="1200" t="s">
        <v>1020</v>
      </c>
      <c r="B2822" s="1008">
        <v>150</v>
      </c>
      <c r="C2822" s="1008">
        <v>150</v>
      </c>
      <c r="D2822" s="1009" t="s">
        <v>2341</v>
      </c>
    </row>
    <row r="2823" spans="1:4" s="994" customFormat="1" ht="11.25" customHeight="1" x14ac:dyDescent="0.2">
      <c r="A2823" s="1201"/>
      <c r="B2823" s="1010">
        <v>1100</v>
      </c>
      <c r="C2823" s="1010">
        <v>1100</v>
      </c>
      <c r="D2823" s="1011" t="s">
        <v>1019</v>
      </c>
    </row>
    <row r="2824" spans="1:4" s="994" customFormat="1" ht="11.25" customHeight="1" x14ac:dyDescent="0.2">
      <c r="A2824" s="1202"/>
      <c r="B2824" s="1012">
        <v>1250</v>
      </c>
      <c r="C2824" s="1012">
        <v>1250</v>
      </c>
      <c r="D2824" s="1013" t="s">
        <v>11</v>
      </c>
    </row>
    <row r="2825" spans="1:4" s="994" customFormat="1" ht="11.25" customHeight="1" x14ac:dyDescent="0.2">
      <c r="A2825" s="1201" t="s">
        <v>1053</v>
      </c>
      <c r="B2825" s="1010">
        <v>800</v>
      </c>
      <c r="C2825" s="1010">
        <v>800</v>
      </c>
      <c r="D2825" s="1011" t="s">
        <v>1036</v>
      </c>
    </row>
    <row r="2826" spans="1:4" s="994" customFormat="1" ht="11.25" customHeight="1" x14ac:dyDescent="0.2">
      <c r="A2826" s="1201"/>
      <c r="B2826" s="1010">
        <v>800</v>
      </c>
      <c r="C2826" s="1010">
        <v>800</v>
      </c>
      <c r="D2826" s="1011" t="s">
        <v>11</v>
      </c>
    </row>
    <row r="2827" spans="1:4" s="994" customFormat="1" ht="11.25" customHeight="1" x14ac:dyDescent="0.2">
      <c r="A2827" s="1200" t="s">
        <v>1021</v>
      </c>
      <c r="B2827" s="1008">
        <v>200</v>
      </c>
      <c r="C2827" s="1008">
        <v>200</v>
      </c>
      <c r="D2827" s="1009" t="s">
        <v>1019</v>
      </c>
    </row>
    <row r="2828" spans="1:4" s="994" customFormat="1" ht="11.25" customHeight="1" x14ac:dyDescent="0.2">
      <c r="A2828" s="1202"/>
      <c r="B2828" s="1012">
        <v>200</v>
      </c>
      <c r="C2828" s="1012">
        <v>200</v>
      </c>
      <c r="D2828" s="1013" t="s">
        <v>11</v>
      </c>
    </row>
    <row r="2829" spans="1:4" s="994" customFormat="1" ht="11.25" customHeight="1" x14ac:dyDescent="0.2">
      <c r="A2829" s="1200" t="s">
        <v>852</v>
      </c>
      <c r="B2829" s="1008">
        <v>60</v>
      </c>
      <c r="C2829" s="1008">
        <v>60</v>
      </c>
      <c r="D2829" s="1009" t="s">
        <v>4824</v>
      </c>
    </row>
    <row r="2830" spans="1:4" s="994" customFormat="1" ht="11.25" customHeight="1" x14ac:dyDescent="0.2">
      <c r="A2830" s="1202"/>
      <c r="B2830" s="1012">
        <v>60</v>
      </c>
      <c r="C2830" s="1012">
        <v>60</v>
      </c>
      <c r="D2830" s="1013" t="s">
        <v>11</v>
      </c>
    </row>
    <row r="2831" spans="1:4" s="994" customFormat="1" ht="21" x14ac:dyDescent="0.2">
      <c r="A2831" s="1200" t="s">
        <v>4825</v>
      </c>
      <c r="B2831" s="1008">
        <v>64</v>
      </c>
      <c r="C2831" s="1008">
        <v>64</v>
      </c>
      <c r="D2831" s="1009" t="s">
        <v>1913</v>
      </c>
    </row>
    <row r="2832" spans="1:4" s="994" customFormat="1" ht="11.25" customHeight="1" x14ac:dyDescent="0.2">
      <c r="A2832" s="1201"/>
      <c r="B2832" s="1010">
        <v>522</v>
      </c>
      <c r="C2832" s="1010">
        <v>522</v>
      </c>
      <c r="D2832" s="1011" t="s">
        <v>1915</v>
      </c>
    </row>
    <row r="2833" spans="1:4" s="994" customFormat="1" ht="11.25" customHeight="1" x14ac:dyDescent="0.2">
      <c r="A2833" s="1201"/>
      <c r="B2833" s="1010">
        <v>537.9</v>
      </c>
      <c r="C2833" s="1010">
        <v>537.9</v>
      </c>
      <c r="D2833" s="1011" t="s">
        <v>1911</v>
      </c>
    </row>
    <row r="2834" spans="1:4" s="994" customFormat="1" ht="11.25" customHeight="1" x14ac:dyDescent="0.2">
      <c r="A2834" s="1202"/>
      <c r="B2834" s="1012">
        <v>1123.9000000000001</v>
      </c>
      <c r="C2834" s="1012">
        <v>1123.9000000000001</v>
      </c>
      <c r="D2834" s="1013" t="s">
        <v>11</v>
      </c>
    </row>
    <row r="2835" spans="1:4" s="994" customFormat="1" ht="11.25" customHeight="1" x14ac:dyDescent="0.2">
      <c r="A2835" s="1201" t="s">
        <v>493</v>
      </c>
      <c r="B2835" s="1010">
        <v>280</v>
      </c>
      <c r="C2835" s="1010">
        <v>279.95499999999998</v>
      </c>
      <c r="D2835" s="1011" t="s">
        <v>1883</v>
      </c>
    </row>
    <row r="2836" spans="1:4" s="994" customFormat="1" ht="11.25" customHeight="1" x14ac:dyDescent="0.2">
      <c r="A2836" s="1201"/>
      <c r="B2836" s="1010">
        <v>200</v>
      </c>
      <c r="C2836" s="1010">
        <v>176.565</v>
      </c>
      <c r="D2836" s="1011" t="s">
        <v>4826</v>
      </c>
    </row>
    <row r="2837" spans="1:4" s="994" customFormat="1" ht="11.25" customHeight="1" x14ac:dyDescent="0.2">
      <c r="A2837" s="1201"/>
      <c r="B2837" s="1010">
        <v>480</v>
      </c>
      <c r="C2837" s="1010">
        <v>456.52</v>
      </c>
      <c r="D2837" s="1011" t="s">
        <v>11</v>
      </c>
    </row>
    <row r="2838" spans="1:4" s="994" customFormat="1" ht="11.25" customHeight="1" x14ac:dyDescent="0.2">
      <c r="A2838" s="1200" t="s">
        <v>799</v>
      </c>
      <c r="B2838" s="1008">
        <v>400</v>
      </c>
      <c r="C2838" s="1008">
        <v>400</v>
      </c>
      <c r="D2838" s="1009" t="s">
        <v>755</v>
      </c>
    </row>
    <row r="2839" spans="1:4" s="994" customFormat="1" ht="11.25" customHeight="1" x14ac:dyDescent="0.2">
      <c r="A2839" s="1202"/>
      <c r="B2839" s="1012">
        <v>400</v>
      </c>
      <c r="C2839" s="1012">
        <v>400</v>
      </c>
      <c r="D2839" s="1013" t="s">
        <v>11</v>
      </c>
    </row>
    <row r="2840" spans="1:4" s="994" customFormat="1" ht="11.25" customHeight="1" x14ac:dyDescent="0.2">
      <c r="A2840" s="1201" t="s">
        <v>4827</v>
      </c>
      <c r="B2840" s="1010">
        <v>683</v>
      </c>
      <c r="C2840" s="1010">
        <v>683</v>
      </c>
      <c r="D2840" s="1011" t="s">
        <v>1915</v>
      </c>
    </row>
    <row r="2841" spans="1:4" s="994" customFormat="1" ht="11.25" customHeight="1" x14ac:dyDescent="0.2">
      <c r="A2841" s="1201"/>
      <c r="B2841" s="1010">
        <v>683</v>
      </c>
      <c r="C2841" s="1010">
        <v>683</v>
      </c>
      <c r="D2841" s="1011" t="s">
        <v>11</v>
      </c>
    </row>
    <row r="2842" spans="1:4" s="994" customFormat="1" ht="11.25" customHeight="1" x14ac:dyDescent="0.2">
      <c r="A2842" s="1200" t="s">
        <v>4828</v>
      </c>
      <c r="B2842" s="1008">
        <v>200</v>
      </c>
      <c r="C2842" s="1008">
        <v>200</v>
      </c>
      <c r="D2842" s="1009" t="s">
        <v>755</v>
      </c>
    </row>
    <row r="2843" spans="1:4" s="994" customFormat="1" ht="11.25" customHeight="1" x14ac:dyDescent="0.2">
      <c r="A2843" s="1202"/>
      <c r="B2843" s="1012">
        <v>200</v>
      </c>
      <c r="C2843" s="1012">
        <v>200</v>
      </c>
      <c r="D2843" s="1013" t="s">
        <v>11</v>
      </c>
    </row>
    <row r="2844" spans="1:4" s="994" customFormat="1" ht="21" x14ac:dyDescent="0.2">
      <c r="A2844" s="1201" t="s">
        <v>4829</v>
      </c>
      <c r="B2844" s="1010">
        <v>150</v>
      </c>
      <c r="C2844" s="1010">
        <v>150</v>
      </c>
      <c r="D2844" s="1011" t="s">
        <v>2015</v>
      </c>
    </row>
    <row r="2845" spans="1:4" s="994" customFormat="1" ht="11.25" customHeight="1" x14ac:dyDescent="0.2">
      <c r="A2845" s="1201"/>
      <c r="B2845" s="1010">
        <v>150</v>
      </c>
      <c r="C2845" s="1010">
        <v>150</v>
      </c>
      <c r="D2845" s="1011" t="s">
        <v>11</v>
      </c>
    </row>
    <row r="2846" spans="1:4" s="1052" customFormat="1" ht="21" customHeight="1" x14ac:dyDescent="0.2">
      <c r="A2846" s="1049" t="s">
        <v>10</v>
      </c>
      <c r="B2846" s="1050">
        <v>3350032.01</v>
      </c>
      <c r="C2846" s="1050">
        <v>3279357.84</v>
      </c>
      <c r="D2846" s="1051"/>
    </row>
    <row r="2847" spans="1:4" s="1053" customFormat="1" ht="12.75" x14ac:dyDescent="0.2">
      <c r="B2847" s="1054"/>
      <c r="C2847" s="1054"/>
      <c r="D2847" s="1055"/>
    </row>
    <row r="2848" spans="1:4" s="1053" customFormat="1" ht="12.75" x14ac:dyDescent="0.2">
      <c r="B2848" s="1056"/>
      <c r="C2848" s="1056"/>
      <c r="D2848" s="1055"/>
    </row>
    <row r="2849" spans="1:4" s="1053" customFormat="1" ht="12.75" x14ac:dyDescent="0.2">
      <c r="A2849" s="1207" t="s">
        <v>5456</v>
      </c>
      <c r="B2849" s="1207"/>
      <c r="C2849" s="1207"/>
      <c r="D2849" s="1207"/>
    </row>
    <row r="2850" spans="1:4" s="1053" customFormat="1" ht="12.75" x14ac:dyDescent="0.2">
      <c r="A2850" s="1208" t="s">
        <v>5468</v>
      </c>
      <c r="B2850" s="1208"/>
      <c r="C2850" s="1208"/>
      <c r="D2850" s="1208"/>
    </row>
  </sheetData>
  <mergeCells count="1210">
    <mergeCell ref="A4:A5"/>
    <mergeCell ref="A6:A7"/>
    <mergeCell ref="A8:A10"/>
    <mergeCell ref="A11:A12"/>
    <mergeCell ref="A13:A14"/>
    <mergeCell ref="A15:A18"/>
    <mergeCell ref="A44:A45"/>
    <mergeCell ref="A46:A47"/>
    <mergeCell ref="A48:A49"/>
    <mergeCell ref="A50:A51"/>
    <mergeCell ref="A52:A53"/>
    <mergeCell ref="A54:A56"/>
    <mergeCell ref="A31:A32"/>
    <mergeCell ref="A33:A34"/>
    <mergeCell ref="A35:A36"/>
    <mergeCell ref="A37:A38"/>
    <mergeCell ref="A39:A40"/>
    <mergeCell ref="A41:A43"/>
    <mergeCell ref="A19:A20"/>
    <mergeCell ref="A21:A22"/>
    <mergeCell ref="A23:A24"/>
    <mergeCell ref="A25:A26"/>
    <mergeCell ref="A27:A28"/>
    <mergeCell ref="A29:A30"/>
    <mergeCell ref="A86:A87"/>
    <mergeCell ref="A88:A89"/>
    <mergeCell ref="A90:A95"/>
    <mergeCell ref="A96:A99"/>
    <mergeCell ref="A100:A101"/>
    <mergeCell ref="A102:A103"/>
    <mergeCell ref="A73:A74"/>
    <mergeCell ref="A75:A76"/>
    <mergeCell ref="A77:A78"/>
    <mergeCell ref="A79:A81"/>
    <mergeCell ref="A82:A83"/>
    <mergeCell ref="A84:A85"/>
    <mergeCell ref="A57:A59"/>
    <mergeCell ref="A60:A61"/>
    <mergeCell ref="A62:A63"/>
    <mergeCell ref="A64:A65"/>
    <mergeCell ref="A66:A69"/>
    <mergeCell ref="A70:A72"/>
    <mergeCell ref="A140:A142"/>
    <mergeCell ref="A143:A144"/>
    <mergeCell ref="A145:A146"/>
    <mergeCell ref="A147:A148"/>
    <mergeCell ref="A149:A150"/>
    <mergeCell ref="A151:A152"/>
    <mergeCell ref="A124:A125"/>
    <mergeCell ref="A126:A127"/>
    <mergeCell ref="A128:A129"/>
    <mergeCell ref="A130:A131"/>
    <mergeCell ref="A132:A135"/>
    <mergeCell ref="A136:A139"/>
    <mergeCell ref="A104:A105"/>
    <mergeCell ref="A106:A107"/>
    <mergeCell ref="A108:A109"/>
    <mergeCell ref="A110:A111"/>
    <mergeCell ref="A112:A114"/>
    <mergeCell ref="A115:A123"/>
    <mergeCell ref="A182:A183"/>
    <mergeCell ref="A184:A185"/>
    <mergeCell ref="A186:A187"/>
    <mergeCell ref="A188:A189"/>
    <mergeCell ref="A190:A192"/>
    <mergeCell ref="A193:A194"/>
    <mergeCell ref="A165:A166"/>
    <mergeCell ref="A167:A168"/>
    <mergeCell ref="A169:A170"/>
    <mergeCell ref="A171:A177"/>
    <mergeCell ref="A178:A179"/>
    <mergeCell ref="A180:A181"/>
    <mergeCell ref="A153:A154"/>
    <mergeCell ref="A155:A156"/>
    <mergeCell ref="A157:A158"/>
    <mergeCell ref="A159:A160"/>
    <mergeCell ref="A161:A162"/>
    <mergeCell ref="A163:A164"/>
    <mergeCell ref="A224:A225"/>
    <mergeCell ref="A226:A228"/>
    <mergeCell ref="A229:A231"/>
    <mergeCell ref="A232:A233"/>
    <mergeCell ref="A234:A235"/>
    <mergeCell ref="A236:A237"/>
    <mergeCell ref="A208:A210"/>
    <mergeCell ref="A211:A212"/>
    <mergeCell ref="A213:A214"/>
    <mergeCell ref="A215:A216"/>
    <mergeCell ref="A217:A218"/>
    <mergeCell ref="A219:A223"/>
    <mergeCell ref="A195:A197"/>
    <mergeCell ref="A198:A199"/>
    <mergeCell ref="A200:A201"/>
    <mergeCell ref="A202:A203"/>
    <mergeCell ref="A204:A205"/>
    <mergeCell ref="A206:A207"/>
    <mergeCell ref="A269:A271"/>
    <mergeCell ref="A272:A273"/>
    <mergeCell ref="A274:A275"/>
    <mergeCell ref="A276:A278"/>
    <mergeCell ref="A279:A280"/>
    <mergeCell ref="A281:A282"/>
    <mergeCell ref="A252:A253"/>
    <mergeCell ref="A254:A255"/>
    <mergeCell ref="A256:A262"/>
    <mergeCell ref="A263:A264"/>
    <mergeCell ref="A265:A266"/>
    <mergeCell ref="A267:A268"/>
    <mergeCell ref="A238:A239"/>
    <mergeCell ref="A240:A241"/>
    <mergeCell ref="A242:A243"/>
    <mergeCell ref="A244:A246"/>
    <mergeCell ref="A247:A248"/>
    <mergeCell ref="A249:A251"/>
    <mergeCell ref="A313:A315"/>
    <mergeCell ref="A316:A317"/>
    <mergeCell ref="A318:A320"/>
    <mergeCell ref="A321:A322"/>
    <mergeCell ref="A323:A328"/>
    <mergeCell ref="A329:A330"/>
    <mergeCell ref="A299:A300"/>
    <mergeCell ref="A301:A303"/>
    <mergeCell ref="A304:A306"/>
    <mergeCell ref="A307:A308"/>
    <mergeCell ref="A309:A310"/>
    <mergeCell ref="A311:A312"/>
    <mergeCell ref="A283:A284"/>
    <mergeCell ref="A285:A290"/>
    <mergeCell ref="A291:A292"/>
    <mergeCell ref="A293:A294"/>
    <mergeCell ref="A295:A296"/>
    <mergeCell ref="A297:A298"/>
    <mergeCell ref="A367:A368"/>
    <mergeCell ref="A369:A371"/>
    <mergeCell ref="A372:A374"/>
    <mergeCell ref="A375:A377"/>
    <mergeCell ref="A378:A379"/>
    <mergeCell ref="A380:A381"/>
    <mergeCell ref="A353:A354"/>
    <mergeCell ref="A355:A356"/>
    <mergeCell ref="A357:A358"/>
    <mergeCell ref="A359:A360"/>
    <mergeCell ref="A361:A362"/>
    <mergeCell ref="A363:A366"/>
    <mergeCell ref="A331:A333"/>
    <mergeCell ref="A334:A335"/>
    <mergeCell ref="A336:A338"/>
    <mergeCell ref="A339:A341"/>
    <mergeCell ref="A342:A343"/>
    <mergeCell ref="A344:A352"/>
    <mergeCell ref="A412:A413"/>
    <mergeCell ref="A414:A415"/>
    <mergeCell ref="A416:A417"/>
    <mergeCell ref="A418:A419"/>
    <mergeCell ref="A420:A421"/>
    <mergeCell ref="A422:A423"/>
    <mergeCell ref="A397:A398"/>
    <mergeCell ref="A399:A400"/>
    <mergeCell ref="A401:A405"/>
    <mergeCell ref="A406:A407"/>
    <mergeCell ref="A408:A409"/>
    <mergeCell ref="A410:A411"/>
    <mergeCell ref="A382:A384"/>
    <mergeCell ref="A385:A386"/>
    <mergeCell ref="A387:A390"/>
    <mergeCell ref="A391:A392"/>
    <mergeCell ref="A393:A394"/>
    <mergeCell ref="A395:A396"/>
    <mergeCell ref="A449:A450"/>
    <mergeCell ref="A451:A453"/>
    <mergeCell ref="A454:A455"/>
    <mergeCell ref="A456:A457"/>
    <mergeCell ref="A458:A459"/>
    <mergeCell ref="A460:A461"/>
    <mergeCell ref="A437:A438"/>
    <mergeCell ref="A439:A440"/>
    <mergeCell ref="A441:A442"/>
    <mergeCell ref="A443:A444"/>
    <mergeCell ref="A445:A446"/>
    <mergeCell ref="A447:A448"/>
    <mergeCell ref="A424:A425"/>
    <mergeCell ref="A426:A428"/>
    <mergeCell ref="A429:A430"/>
    <mergeCell ref="A431:A432"/>
    <mergeCell ref="A433:A434"/>
    <mergeCell ref="A435:A436"/>
    <mergeCell ref="A488:A489"/>
    <mergeCell ref="A490:A491"/>
    <mergeCell ref="A492:A493"/>
    <mergeCell ref="A494:A495"/>
    <mergeCell ref="A496:A497"/>
    <mergeCell ref="A498:A499"/>
    <mergeCell ref="A476:A477"/>
    <mergeCell ref="A478:A479"/>
    <mergeCell ref="A480:A481"/>
    <mergeCell ref="A482:A483"/>
    <mergeCell ref="A484:A485"/>
    <mergeCell ref="A486:A487"/>
    <mergeCell ref="A462:A463"/>
    <mergeCell ref="A464:A466"/>
    <mergeCell ref="A467:A468"/>
    <mergeCell ref="A469:A470"/>
    <mergeCell ref="A471:A473"/>
    <mergeCell ref="A474:A475"/>
    <mergeCell ref="A534:A535"/>
    <mergeCell ref="A536:A537"/>
    <mergeCell ref="A538:A539"/>
    <mergeCell ref="A540:A543"/>
    <mergeCell ref="A544:A548"/>
    <mergeCell ref="A549:A551"/>
    <mergeCell ref="A512:A513"/>
    <mergeCell ref="A514:A515"/>
    <mergeCell ref="A516:A520"/>
    <mergeCell ref="A521:A526"/>
    <mergeCell ref="A527:A528"/>
    <mergeCell ref="A529:A533"/>
    <mergeCell ref="A500:A501"/>
    <mergeCell ref="A502:A503"/>
    <mergeCell ref="A504:A505"/>
    <mergeCell ref="A506:A507"/>
    <mergeCell ref="A508:A509"/>
    <mergeCell ref="A510:A511"/>
    <mergeCell ref="A579:A580"/>
    <mergeCell ref="A581:A582"/>
    <mergeCell ref="A583:A584"/>
    <mergeCell ref="A585:A586"/>
    <mergeCell ref="A587:A588"/>
    <mergeCell ref="A589:A594"/>
    <mergeCell ref="A564:A565"/>
    <mergeCell ref="A566:A568"/>
    <mergeCell ref="A569:A570"/>
    <mergeCell ref="A571:A572"/>
    <mergeCell ref="A573:A574"/>
    <mergeCell ref="A575:A578"/>
    <mergeCell ref="A552:A553"/>
    <mergeCell ref="A554:A555"/>
    <mergeCell ref="A556:A557"/>
    <mergeCell ref="A558:A559"/>
    <mergeCell ref="A560:A561"/>
    <mergeCell ref="A562:A563"/>
    <mergeCell ref="A621:A622"/>
    <mergeCell ref="A623:A624"/>
    <mergeCell ref="A625:A633"/>
    <mergeCell ref="A634:A635"/>
    <mergeCell ref="A636:A637"/>
    <mergeCell ref="A638:A639"/>
    <mergeCell ref="A608:A609"/>
    <mergeCell ref="A610:A611"/>
    <mergeCell ref="A612:A613"/>
    <mergeCell ref="A614:A616"/>
    <mergeCell ref="A617:A618"/>
    <mergeCell ref="A619:A620"/>
    <mergeCell ref="A595:A596"/>
    <mergeCell ref="A597:A598"/>
    <mergeCell ref="A599:A600"/>
    <mergeCell ref="A601:A602"/>
    <mergeCell ref="A603:A605"/>
    <mergeCell ref="A606:A607"/>
    <mergeCell ref="A666:A667"/>
    <mergeCell ref="A668:A672"/>
    <mergeCell ref="A673:A674"/>
    <mergeCell ref="A675:A676"/>
    <mergeCell ref="A677:A678"/>
    <mergeCell ref="A679:A681"/>
    <mergeCell ref="A653:A654"/>
    <mergeCell ref="A655:A656"/>
    <mergeCell ref="A657:A658"/>
    <mergeCell ref="A659:A661"/>
    <mergeCell ref="A662:A663"/>
    <mergeCell ref="A664:A665"/>
    <mergeCell ref="A640:A641"/>
    <mergeCell ref="A642:A643"/>
    <mergeCell ref="A644:A646"/>
    <mergeCell ref="A647:A648"/>
    <mergeCell ref="A649:A650"/>
    <mergeCell ref="A651:A652"/>
    <mergeCell ref="A719:A722"/>
    <mergeCell ref="A723:A724"/>
    <mergeCell ref="A725:A726"/>
    <mergeCell ref="A727:A728"/>
    <mergeCell ref="A729:A730"/>
    <mergeCell ref="A731:A732"/>
    <mergeCell ref="A694:A695"/>
    <mergeCell ref="A696:A698"/>
    <mergeCell ref="A699:A701"/>
    <mergeCell ref="A702:A704"/>
    <mergeCell ref="A705:A716"/>
    <mergeCell ref="A717:A718"/>
    <mergeCell ref="A682:A683"/>
    <mergeCell ref="A684:A685"/>
    <mergeCell ref="A686:A687"/>
    <mergeCell ref="A688:A689"/>
    <mergeCell ref="A690:A691"/>
    <mergeCell ref="A692:A693"/>
    <mergeCell ref="A758:A759"/>
    <mergeCell ref="A760:A761"/>
    <mergeCell ref="A762:A764"/>
    <mergeCell ref="A765:A766"/>
    <mergeCell ref="A767:A768"/>
    <mergeCell ref="A769:A770"/>
    <mergeCell ref="A745:A746"/>
    <mergeCell ref="A747:A748"/>
    <mergeCell ref="A749:A750"/>
    <mergeCell ref="A751:A752"/>
    <mergeCell ref="A753:A755"/>
    <mergeCell ref="A756:A757"/>
    <mergeCell ref="A733:A734"/>
    <mergeCell ref="A735:A736"/>
    <mergeCell ref="A737:A738"/>
    <mergeCell ref="A739:A740"/>
    <mergeCell ref="A741:A742"/>
    <mergeCell ref="A743:A744"/>
    <mergeCell ref="A800:A801"/>
    <mergeCell ref="A802:A804"/>
    <mergeCell ref="A805:A806"/>
    <mergeCell ref="A807:A808"/>
    <mergeCell ref="A809:A810"/>
    <mergeCell ref="A811:A812"/>
    <mergeCell ref="A785:A786"/>
    <mergeCell ref="A787:A788"/>
    <mergeCell ref="A789:A792"/>
    <mergeCell ref="A793:A795"/>
    <mergeCell ref="A796:A797"/>
    <mergeCell ref="A798:A799"/>
    <mergeCell ref="A771:A773"/>
    <mergeCell ref="A774:A775"/>
    <mergeCell ref="A776:A778"/>
    <mergeCell ref="A779:A780"/>
    <mergeCell ref="A781:A782"/>
    <mergeCell ref="A783:A784"/>
    <mergeCell ref="A848:A856"/>
    <mergeCell ref="A857:A860"/>
    <mergeCell ref="A861:A863"/>
    <mergeCell ref="A864:A865"/>
    <mergeCell ref="A866:A867"/>
    <mergeCell ref="A868:A870"/>
    <mergeCell ref="A826:A827"/>
    <mergeCell ref="A828:A829"/>
    <mergeCell ref="A830:A831"/>
    <mergeCell ref="A832:A836"/>
    <mergeCell ref="A837:A844"/>
    <mergeCell ref="A845:A847"/>
    <mergeCell ref="A813:A814"/>
    <mergeCell ref="A815:A817"/>
    <mergeCell ref="A818:A819"/>
    <mergeCell ref="A820:A821"/>
    <mergeCell ref="A822:A823"/>
    <mergeCell ref="A824:A825"/>
    <mergeCell ref="A923:A924"/>
    <mergeCell ref="A925:A926"/>
    <mergeCell ref="A927:A928"/>
    <mergeCell ref="A929:A931"/>
    <mergeCell ref="A932:A933"/>
    <mergeCell ref="A934:A935"/>
    <mergeCell ref="A907:A909"/>
    <mergeCell ref="A910:A912"/>
    <mergeCell ref="A913:A914"/>
    <mergeCell ref="A915:A916"/>
    <mergeCell ref="A917:A920"/>
    <mergeCell ref="A921:A922"/>
    <mergeCell ref="A871:A873"/>
    <mergeCell ref="A874:A878"/>
    <mergeCell ref="A879:A888"/>
    <mergeCell ref="A889:A898"/>
    <mergeCell ref="A899:A902"/>
    <mergeCell ref="A903:A906"/>
    <mergeCell ref="A961:A962"/>
    <mergeCell ref="A963:A964"/>
    <mergeCell ref="A965:A966"/>
    <mergeCell ref="A967:A968"/>
    <mergeCell ref="A969:A970"/>
    <mergeCell ref="A971:A972"/>
    <mergeCell ref="A948:A949"/>
    <mergeCell ref="A950:A951"/>
    <mergeCell ref="A952:A953"/>
    <mergeCell ref="A954:A956"/>
    <mergeCell ref="A957:A958"/>
    <mergeCell ref="A959:A960"/>
    <mergeCell ref="A936:A937"/>
    <mergeCell ref="A938:A939"/>
    <mergeCell ref="A940:A941"/>
    <mergeCell ref="A942:A943"/>
    <mergeCell ref="A944:A945"/>
    <mergeCell ref="A946:A947"/>
    <mergeCell ref="A999:A1000"/>
    <mergeCell ref="A1001:A1002"/>
    <mergeCell ref="A1003:A1004"/>
    <mergeCell ref="A1005:A1006"/>
    <mergeCell ref="A1007:A1009"/>
    <mergeCell ref="A1010:A1011"/>
    <mergeCell ref="A985:A986"/>
    <mergeCell ref="A987:A988"/>
    <mergeCell ref="A989:A992"/>
    <mergeCell ref="A993:A994"/>
    <mergeCell ref="A995:A996"/>
    <mergeCell ref="A997:A998"/>
    <mergeCell ref="A973:A974"/>
    <mergeCell ref="A975:A976"/>
    <mergeCell ref="A977:A978"/>
    <mergeCell ref="A979:A980"/>
    <mergeCell ref="A981:A982"/>
    <mergeCell ref="A983:A984"/>
    <mergeCell ref="A1037:A1039"/>
    <mergeCell ref="A1040:A1046"/>
    <mergeCell ref="A1047:A1048"/>
    <mergeCell ref="A1049:A1050"/>
    <mergeCell ref="A1051:A1052"/>
    <mergeCell ref="A1053:A1054"/>
    <mergeCell ref="A1024:A1025"/>
    <mergeCell ref="A1026:A1028"/>
    <mergeCell ref="A1029:A1030"/>
    <mergeCell ref="A1031:A1032"/>
    <mergeCell ref="A1033:A1034"/>
    <mergeCell ref="A1035:A1036"/>
    <mergeCell ref="A1012:A1013"/>
    <mergeCell ref="A1014:A1015"/>
    <mergeCell ref="A1016:A1017"/>
    <mergeCell ref="A1018:A1019"/>
    <mergeCell ref="A1020:A1021"/>
    <mergeCell ref="A1022:A1023"/>
    <mergeCell ref="A1081:A1083"/>
    <mergeCell ref="A1084:A1085"/>
    <mergeCell ref="A1086:A1087"/>
    <mergeCell ref="A1088:A1089"/>
    <mergeCell ref="A1090:A1091"/>
    <mergeCell ref="A1092:A1093"/>
    <mergeCell ref="A1067:A1068"/>
    <mergeCell ref="A1069:A1070"/>
    <mergeCell ref="A1071:A1072"/>
    <mergeCell ref="A1073:A1075"/>
    <mergeCell ref="A1076:A1077"/>
    <mergeCell ref="A1078:A1080"/>
    <mergeCell ref="A1055:A1056"/>
    <mergeCell ref="A1057:A1058"/>
    <mergeCell ref="A1059:A1060"/>
    <mergeCell ref="A1061:A1062"/>
    <mergeCell ref="A1063:A1064"/>
    <mergeCell ref="A1065:A1066"/>
    <mergeCell ref="A1121:A1122"/>
    <mergeCell ref="A1123:A1124"/>
    <mergeCell ref="A1125:A1126"/>
    <mergeCell ref="A1127:A1129"/>
    <mergeCell ref="A1130:A1131"/>
    <mergeCell ref="A1132:A1136"/>
    <mergeCell ref="A1107:A1109"/>
    <mergeCell ref="A1110:A1111"/>
    <mergeCell ref="A1112:A1113"/>
    <mergeCell ref="A1114:A1115"/>
    <mergeCell ref="A1116:A1118"/>
    <mergeCell ref="A1119:A1120"/>
    <mergeCell ref="A1094:A1095"/>
    <mergeCell ref="A1096:A1097"/>
    <mergeCell ref="A1098:A1099"/>
    <mergeCell ref="A1100:A1101"/>
    <mergeCell ref="A1102:A1104"/>
    <mergeCell ref="A1105:A1106"/>
    <mergeCell ref="A1163:A1165"/>
    <mergeCell ref="A1166:A1167"/>
    <mergeCell ref="A1168:A1169"/>
    <mergeCell ref="A1170:A1171"/>
    <mergeCell ref="A1172:A1174"/>
    <mergeCell ref="A1175:A1177"/>
    <mergeCell ref="A1149:A1150"/>
    <mergeCell ref="A1151:A1152"/>
    <mergeCell ref="A1153:A1154"/>
    <mergeCell ref="A1155:A1156"/>
    <mergeCell ref="A1157:A1159"/>
    <mergeCell ref="A1160:A1162"/>
    <mergeCell ref="A1137:A1138"/>
    <mergeCell ref="A1139:A1140"/>
    <mergeCell ref="A1141:A1142"/>
    <mergeCell ref="A1143:A1144"/>
    <mergeCell ref="A1145:A1146"/>
    <mergeCell ref="A1147:A1148"/>
    <mergeCell ref="A1206:A1207"/>
    <mergeCell ref="A1208:A1209"/>
    <mergeCell ref="A1210:A1211"/>
    <mergeCell ref="A1212:A1213"/>
    <mergeCell ref="A1214:A1215"/>
    <mergeCell ref="A1216:A1217"/>
    <mergeCell ref="A1193:A1194"/>
    <mergeCell ref="A1195:A1196"/>
    <mergeCell ref="A1197:A1198"/>
    <mergeCell ref="A1199:A1200"/>
    <mergeCell ref="A1201:A1203"/>
    <mergeCell ref="A1204:A1205"/>
    <mergeCell ref="A1178:A1180"/>
    <mergeCell ref="A1181:A1182"/>
    <mergeCell ref="A1183:A1185"/>
    <mergeCell ref="A1186:A1188"/>
    <mergeCell ref="A1189:A1190"/>
    <mergeCell ref="A1191:A1192"/>
    <mergeCell ref="A1245:A1246"/>
    <mergeCell ref="A1247:A1248"/>
    <mergeCell ref="A1249:A1250"/>
    <mergeCell ref="A1251:A1252"/>
    <mergeCell ref="A1253:A1255"/>
    <mergeCell ref="A1256:A1257"/>
    <mergeCell ref="A1232:A1233"/>
    <mergeCell ref="A1234:A1236"/>
    <mergeCell ref="A1237:A1238"/>
    <mergeCell ref="A1239:A1240"/>
    <mergeCell ref="A1241:A1242"/>
    <mergeCell ref="A1243:A1244"/>
    <mergeCell ref="A1218:A1220"/>
    <mergeCell ref="A1221:A1222"/>
    <mergeCell ref="A1223:A1224"/>
    <mergeCell ref="A1225:A1227"/>
    <mergeCell ref="A1228:A1229"/>
    <mergeCell ref="A1230:A1231"/>
    <mergeCell ref="A1285:A1286"/>
    <mergeCell ref="A1287:A1288"/>
    <mergeCell ref="A1289:A1293"/>
    <mergeCell ref="A1294:A1297"/>
    <mergeCell ref="A1298:A1299"/>
    <mergeCell ref="A1300:A1301"/>
    <mergeCell ref="A1270:A1271"/>
    <mergeCell ref="A1272:A1273"/>
    <mergeCell ref="A1274:A1275"/>
    <mergeCell ref="A1276:A1277"/>
    <mergeCell ref="A1278:A1281"/>
    <mergeCell ref="A1282:A1284"/>
    <mergeCell ref="A1258:A1259"/>
    <mergeCell ref="A1260:A1261"/>
    <mergeCell ref="A1262:A1263"/>
    <mergeCell ref="A1264:A1265"/>
    <mergeCell ref="A1266:A1267"/>
    <mergeCell ref="A1268:A1269"/>
    <mergeCell ref="A1331:A1332"/>
    <mergeCell ref="A1333:A1334"/>
    <mergeCell ref="A1335:A1336"/>
    <mergeCell ref="A1337:A1338"/>
    <mergeCell ref="A1339:A1340"/>
    <mergeCell ref="A1341:A1342"/>
    <mergeCell ref="A1318:A1319"/>
    <mergeCell ref="A1320:A1321"/>
    <mergeCell ref="A1322:A1323"/>
    <mergeCell ref="A1324:A1325"/>
    <mergeCell ref="A1326:A1327"/>
    <mergeCell ref="A1328:A1330"/>
    <mergeCell ref="A1302:A1303"/>
    <mergeCell ref="A1304:A1305"/>
    <mergeCell ref="A1306:A1307"/>
    <mergeCell ref="A1308:A1309"/>
    <mergeCell ref="A1310:A1311"/>
    <mergeCell ref="A1312:A1317"/>
    <mergeCell ref="A1373:A1374"/>
    <mergeCell ref="A1375:A1376"/>
    <mergeCell ref="A1377:A1378"/>
    <mergeCell ref="A1379:A1380"/>
    <mergeCell ref="A1381:A1384"/>
    <mergeCell ref="A1385:A1386"/>
    <mergeCell ref="A1360:A1361"/>
    <mergeCell ref="A1362:A1363"/>
    <mergeCell ref="A1364:A1365"/>
    <mergeCell ref="A1366:A1367"/>
    <mergeCell ref="A1368:A1369"/>
    <mergeCell ref="A1370:A1372"/>
    <mergeCell ref="A1343:A1344"/>
    <mergeCell ref="A1345:A1346"/>
    <mergeCell ref="A1347:A1348"/>
    <mergeCell ref="A1349:A1353"/>
    <mergeCell ref="A1354:A1357"/>
    <mergeCell ref="A1358:A1359"/>
    <mergeCell ref="A1412:A1413"/>
    <mergeCell ref="A1414:A1415"/>
    <mergeCell ref="A1416:A1417"/>
    <mergeCell ref="A1418:A1419"/>
    <mergeCell ref="A1420:A1421"/>
    <mergeCell ref="A1422:A1423"/>
    <mergeCell ref="A1399:A1400"/>
    <mergeCell ref="A1401:A1402"/>
    <mergeCell ref="A1403:A1404"/>
    <mergeCell ref="A1405:A1407"/>
    <mergeCell ref="A1408:A1409"/>
    <mergeCell ref="A1410:A1411"/>
    <mergeCell ref="A1387:A1388"/>
    <mergeCell ref="A1389:A1390"/>
    <mergeCell ref="A1391:A1392"/>
    <mergeCell ref="A1393:A1394"/>
    <mergeCell ref="A1395:A1396"/>
    <mergeCell ref="A1397:A1398"/>
    <mergeCell ref="A1449:A1450"/>
    <mergeCell ref="A1451:A1453"/>
    <mergeCell ref="A1454:A1455"/>
    <mergeCell ref="A1456:A1457"/>
    <mergeCell ref="A1458:A1459"/>
    <mergeCell ref="A1460:A1463"/>
    <mergeCell ref="A1436:A1437"/>
    <mergeCell ref="A1438:A1439"/>
    <mergeCell ref="A1440:A1441"/>
    <mergeCell ref="A1442:A1443"/>
    <mergeCell ref="A1444:A1445"/>
    <mergeCell ref="A1446:A1448"/>
    <mergeCell ref="A1424:A1425"/>
    <mergeCell ref="A1426:A1427"/>
    <mergeCell ref="A1428:A1429"/>
    <mergeCell ref="A1430:A1431"/>
    <mergeCell ref="A1432:A1433"/>
    <mergeCell ref="A1434:A1435"/>
    <mergeCell ref="A1493:A1494"/>
    <mergeCell ref="A1495:A1496"/>
    <mergeCell ref="A1497:A1498"/>
    <mergeCell ref="A1499:A1500"/>
    <mergeCell ref="A1501:A1502"/>
    <mergeCell ref="A1503:A1505"/>
    <mergeCell ref="A1477:A1478"/>
    <mergeCell ref="A1479:A1482"/>
    <mergeCell ref="A1483:A1484"/>
    <mergeCell ref="A1485:A1486"/>
    <mergeCell ref="A1487:A1490"/>
    <mergeCell ref="A1491:A1492"/>
    <mergeCell ref="A1464:A1465"/>
    <mergeCell ref="A1466:A1467"/>
    <mergeCell ref="A1468:A1469"/>
    <mergeCell ref="A1470:A1471"/>
    <mergeCell ref="A1472:A1474"/>
    <mergeCell ref="A1475:A1476"/>
    <mergeCell ref="A1545:A1546"/>
    <mergeCell ref="A1547:A1548"/>
    <mergeCell ref="A1549:A1550"/>
    <mergeCell ref="A1551:A1552"/>
    <mergeCell ref="A1553:A1554"/>
    <mergeCell ref="A1555:A1556"/>
    <mergeCell ref="A1522:A1523"/>
    <mergeCell ref="A1524:A1525"/>
    <mergeCell ref="A1526:A1527"/>
    <mergeCell ref="A1528:A1540"/>
    <mergeCell ref="A1541:A1542"/>
    <mergeCell ref="A1543:A1544"/>
    <mergeCell ref="A1506:A1510"/>
    <mergeCell ref="A1511:A1512"/>
    <mergeCell ref="A1513:A1514"/>
    <mergeCell ref="A1515:A1517"/>
    <mergeCell ref="A1518:A1519"/>
    <mergeCell ref="A1520:A1521"/>
    <mergeCell ref="A1585:A1586"/>
    <mergeCell ref="A1587:A1588"/>
    <mergeCell ref="A1589:A1590"/>
    <mergeCell ref="A1591:A1592"/>
    <mergeCell ref="A1593:A1594"/>
    <mergeCell ref="A1595:A1596"/>
    <mergeCell ref="A1572:A1573"/>
    <mergeCell ref="A1574:A1576"/>
    <mergeCell ref="A1577:A1578"/>
    <mergeCell ref="A1579:A1580"/>
    <mergeCell ref="A1581:A1582"/>
    <mergeCell ref="A1583:A1584"/>
    <mergeCell ref="A1557:A1558"/>
    <mergeCell ref="A1559:A1560"/>
    <mergeCell ref="A1561:A1562"/>
    <mergeCell ref="A1563:A1564"/>
    <mergeCell ref="A1565:A1567"/>
    <mergeCell ref="A1568:A1571"/>
    <mergeCell ref="A1624:A1626"/>
    <mergeCell ref="A1627:A1631"/>
    <mergeCell ref="A1632:A1634"/>
    <mergeCell ref="A1635:A1636"/>
    <mergeCell ref="A1637:A1638"/>
    <mergeCell ref="A1639:A1640"/>
    <mergeCell ref="A1612:A1613"/>
    <mergeCell ref="A1614:A1615"/>
    <mergeCell ref="A1616:A1617"/>
    <mergeCell ref="A1618:A1619"/>
    <mergeCell ref="A1620:A1621"/>
    <mergeCell ref="A1622:A1623"/>
    <mergeCell ref="A1597:A1598"/>
    <mergeCell ref="A1599:A1602"/>
    <mergeCell ref="A1603:A1605"/>
    <mergeCell ref="A1606:A1607"/>
    <mergeCell ref="A1608:A1609"/>
    <mergeCell ref="A1610:A1611"/>
    <mergeCell ref="A1669:A1670"/>
    <mergeCell ref="A1671:A1672"/>
    <mergeCell ref="A1673:A1674"/>
    <mergeCell ref="A1675:A1676"/>
    <mergeCell ref="A1677:A1678"/>
    <mergeCell ref="A1679:A1680"/>
    <mergeCell ref="A1654:A1656"/>
    <mergeCell ref="A1657:A1658"/>
    <mergeCell ref="A1659:A1661"/>
    <mergeCell ref="A1662:A1663"/>
    <mergeCell ref="A1664:A1666"/>
    <mergeCell ref="A1667:A1668"/>
    <mergeCell ref="A1641:A1642"/>
    <mergeCell ref="A1643:A1644"/>
    <mergeCell ref="A1645:A1646"/>
    <mergeCell ref="A1647:A1648"/>
    <mergeCell ref="A1649:A1651"/>
    <mergeCell ref="A1652:A1653"/>
    <mergeCell ref="A1708:A1709"/>
    <mergeCell ref="A1710:A1711"/>
    <mergeCell ref="A1712:A1713"/>
    <mergeCell ref="A1714:A1715"/>
    <mergeCell ref="A1716:A1717"/>
    <mergeCell ref="A1718:A1720"/>
    <mergeCell ref="A1694:A1695"/>
    <mergeCell ref="A1696:A1697"/>
    <mergeCell ref="A1698:A1701"/>
    <mergeCell ref="A1702:A1703"/>
    <mergeCell ref="A1704:A1705"/>
    <mergeCell ref="A1706:A1707"/>
    <mergeCell ref="A1681:A1682"/>
    <mergeCell ref="A1683:A1685"/>
    <mergeCell ref="A1686:A1687"/>
    <mergeCell ref="A1688:A1689"/>
    <mergeCell ref="A1690:A1691"/>
    <mergeCell ref="A1692:A1693"/>
    <mergeCell ref="A1748:A1749"/>
    <mergeCell ref="A1750:A1751"/>
    <mergeCell ref="A1752:A1753"/>
    <mergeCell ref="A1754:A1755"/>
    <mergeCell ref="A1756:A1757"/>
    <mergeCell ref="A1758:A1759"/>
    <mergeCell ref="A1735:A1736"/>
    <mergeCell ref="A1737:A1738"/>
    <mergeCell ref="A1739:A1740"/>
    <mergeCell ref="A1741:A1742"/>
    <mergeCell ref="A1743:A1744"/>
    <mergeCell ref="A1745:A1747"/>
    <mergeCell ref="A1721:A1723"/>
    <mergeCell ref="A1724:A1726"/>
    <mergeCell ref="A1727:A1728"/>
    <mergeCell ref="A1729:A1730"/>
    <mergeCell ref="A1731:A1732"/>
    <mergeCell ref="A1733:A1734"/>
    <mergeCell ref="A1785:A1786"/>
    <mergeCell ref="A1787:A1788"/>
    <mergeCell ref="A1789:A1790"/>
    <mergeCell ref="A1791:A1792"/>
    <mergeCell ref="A1793:A1794"/>
    <mergeCell ref="A1795:A1796"/>
    <mergeCell ref="A1773:A1774"/>
    <mergeCell ref="A1775:A1776"/>
    <mergeCell ref="A1777:A1778"/>
    <mergeCell ref="A1779:A1780"/>
    <mergeCell ref="A1781:A1782"/>
    <mergeCell ref="A1783:A1784"/>
    <mergeCell ref="A1760:A1761"/>
    <mergeCell ref="A1762:A1763"/>
    <mergeCell ref="A1764:A1765"/>
    <mergeCell ref="A1766:A1768"/>
    <mergeCell ref="A1769:A1770"/>
    <mergeCell ref="A1771:A1772"/>
    <mergeCell ref="A1822:A1823"/>
    <mergeCell ref="A1824:A1826"/>
    <mergeCell ref="A1827:A1828"/>
    <mergeCell ref="A1829:A1830"/>
    <mergeCell ref="A1831:A1832"/>
    <mergeCell ref="A1833:A1834"/>
    <mergeCell ref="A1810:A1811"/>
    <mergeCell ref="A1812:A1813"/>
    <mergeCell ref="A1814:A1815"/>
    <mergeCell ref="A1816:A1817"/>
    <mergeCell ref="A1818:A1819"/>
    <mergeCell ref="A1820:A1821"/>
    <mergeCell ref="A1797:A1798"/>
    <mergeCell ref="A1799:A1800"/>
    <mergeCell ref="A1801:A1803"/>
    <mergeCell ref="A1804:A1805"/>
    <mergeCell ref="A1806:A1807"/>
    <mergeCell ref="A1808:A1809"/>
    <mergeCell ref="A1862:A1867"/>
    <mergeCell ref="A1868:A1869"/>
    <mergeCell ref="A1870:A1871"/>
    <mergeCell ref="A1872:A1873"/>
    <mergeCell ref="A1874:A1875"/>
    <mergeCell ref="A1876:A1877"/>
    <mergeCell ref="A1848:A1849"/>
    <mergeCell ref="A1850:A1851"/>
    <mergeCell ref="A1852:A1853"/>
    <mergeCell ref="A1854:A1857"/>
    <mergeCell ref="A1858:A1859"/>
    <mergeCell ref="A1860:A1861"/>
    <mergeCell ref="A1835:A1836"/>
    <mergeCell ref="A1837:A1838"/>
    <mergeCell ref="A1839:A1840"/>
    <mergeCell ref="A1841:A1842"/>
    <mergeCell ref="A1843:A1845"/>
    <mergeCell ref="A1846:A1847"/>
    <mergeCell ref="A1906:A1907"/>
    <mergeCell ref="A1908:A1909"/>
    <mergeCell ref="A1910:A1911"/>
    <mergeCell ref="A1912:A1913"/>
    <mergeCell ref="A1914:A1915"/>
    <mergeCell ref="A1916:A1917"/>
    <mergeCell ref="A1894:A1895"/>
    <mergeCell ref="A1896:A1897"/>
    <mergeCell ref="A1898:A1899"/>
    <mergeCell ref="A1900:A1901"/>
    <mergeCell ref="A1902:A1903"/>
    <mergeCell ref="A1904:A1905"/>
    <mergeCell ref="A1878:A1880"/>
    <mergeCell ref="A1881:A1882"/>
    <mergeCell ref="A1883:A1884"/>
    <mergeCell ref="A1885:A1887"/>
    <mergeCell ref="A1888:A1890"/>
    <mergeCell ref="A1891:A1893"/>
    <mergeCell ref="A1943:A1944"/>
    <mergeCell ref="A1945:A1946"/>
    <mergeCell ref="A1947:A1948"/>
    <mergeCell ref="A1949:A1950"/>
    <mergeCell ref="A1951:A1952"/>
    <mergeCell ref="A1953:A1954"/>
    <mergeCell ref="A1931:A1932"/>
    <mergeCell ref="A1933:A1934"/>
    <mergeCell ref="A1935:A1936"/>
    <mergeCell ref="A1937:A1938"/>
    <mergeCell ref="A1939:A1940"/>
    <mergeCell ref="A1941:A1942"/>
    <mergeCell ref="A1918:A1919"/>
    <mergeCell ref="A1920:A1921"/>
    <mergeCell ref="A1922:A1923"/>
    <mergeCell ref="A1924:A1925"/>
    <mergeCell ref="A1926:A1927"/>
    <mergeCell ref="A1928:A1930"/>
    <mergeCell ref="A1979:A1980"/>
    <mergeCell ref="A1981:A1983"/>
    <mergeCell ref="A1984:A1985"/>
    <mergeCell ref="A1986:A1987"/>
    <mergeCell ref="A1988:A1989"/>
    <mergeCell ref="A1990:A1991"/>
    <mergeCell ref="A1967:A1968"/>
    <mergeCell ref="A1969:A1970"/>
    <mergeCell ref="A1971:A1972"/>
    <mergeCell ref="A1973:A1974"/>
    <mergeCell ref="A1975:A1976"/>
    <mergeCell ref="A1977:A1978"/>
    <mergeCell ref="A1955:A1956"/>
    <mergeCell ref="A1957:A1958"/>
    <mergeCell ref="A1959:A1960"/>
    <mergeCell ref="A1961:A1962"/>
    <mergeCell ref="A1963:A1964"/>
    <mergeCell ref="A1965:A1966"/>
    <mergeCell ref="A2017:A2018"/>
    <mergeCell ref="A2019:A2021"/>
    <mergeCell ref="A2022:A2023"/>
    <mergeCell ref="A2024:A2025"/>
    <mergeCell ref="A2026:A2027"/>
    <mergeCell ref="A2028:A2029"/>
    <mergeCell ref="A2005:A2006"/>
    <mergeCell ref="A2007:A2008"/>
    <mergeCell ref="A2009:A2010"/>
    <mergeCell ref="A2011:A2012"/>
    <mergeCell ref="A2013:A2014"/>
    <mergeCell ref="A2015:A2016"/>
    <mergeCell ref="A1992:A1993"/>
    <mergeCell ref="A1994:A1996"/>
    <mergeCell ref="A1997:A1998"/>
    <mergeCell ref="A1999:A2000"/>
    <mergeCell ref="A2001:A2002"/>
    <mergeCell ref="A2003:A2004"/>
    <mergeCell ref="A2055:A2056"/>
    <mergeCell ref="A2057:A2058"/>
    <mergeCell ref="A2059:A2060"/>
    <mergeCell ref="A2061:A2062"/>
    <mergeCell ref="A2063:A2064"/>
    <mergeCell ref="A2065:A2066"/>
    <mergeCell ref="A2042:A2043"/>
    <mergeCell ref="A2044:A2045"/>
    <mergeCell ref="A2046:A2047"/>
    <mergeCell ref="A2048:A2049"/>
    <mergeCell ref="A2050:A2051"/>
    <mergeCell ref="A2052:A2054"/>
    <mergeCell ref="A2030:A2031"/>
    <mergeCell ref="A2032:A2033"/>
    <mergeCell ref="A2034:A2035"/>
    <mergeCell ref="A2036:A2037"/>
    <mergeCell ref="A2038:A2039"/>
    <mergeCell ref="A2040:A2041"/>
    <mergeCell ref="A2091:A2092"/>
    <mergeCell ref="A2093:A2094"/>
    <mergeCell ref="A2095:A2096"/>
    <mergeCell ref="A2097:A2098"/>
    <mergeCell ref="A2099:A2100"/>
    <mergeCell ref="A2101:A2102"/>
    <mergeCell ref="A2079:A2080"/>
    <mergeCell ref="A2081:A2082"/>
    <mergeCell ref="A2083:A2084"/>
    <mergeCell ref="A2085:A2086"/>
    <mergeCell ref="A2087:A2088"/>
    <mergeCell ref="A2089:A2090"/>
    <mergeCell ref="A2067:A2068"/>
    <mergeCell ref="A2069:A2070"/>
    <mergeCell ref="A2071:A2072"/>
    <mergeCell ref="A2073:A2074"/>
    <mergeCell ref="A2075:A2076"/>
    <mergeCell ref="A2077:A2078"/>
    <mergeCell ref="A2127:A2128"/>
    <mergeCell ref="A2129:A2130"/>
    <mergeCell ref="A2131:A2132"/>
    <mergeCell ref="A2133:A2135"/>
    <mergeCell ref="A2136:A2137"/>
    <mergeCell ref="A2138:A2139"/>
    <mergeCell ref="A2115:A2116"/>
    <mergeCell ref="A2117:A2118"/>
    <mergeCell ref="A2119:A2120"/>
    <mergeCell ref="A2121:A2122"/>
    <mergeCell ref="A2123:A2124"/>
    <mergeCell ref="A2125:A2126"/>
    <mergeCell ref="A2103:A2104"/>
    <mergeCell ref="A2105:A2106"/>
    <mergeCell ref="A2107:A2108"/>
    <mergeCell ref="A2109:A2110"/>
    <mergeCell ref="A2111:A2112"/>
    <mergeCell ref="A2113:A2114"/>
    <mergeCell ref="A2164:A2165"/>
    <mergeCell ref="A2166:A2167"/>
    <mergeCell ref="A2168:A2170"/>
    <mergeCell ref="A2171:A2172"/>
    <mergeCell ref="A2173:A2174"/>
    <mergeCell ref="A2175:A2176"/>
    <mergeCell ref="A2152:A2153"/>
    <mergeCell ref="A2154:A2155"/>
    <mergeCell ref="A2156:A2157"/>
    <mergeCell ref="A2158:A2159"/>
    <mergeCell ref="A2160:A2161"/>
    <mergeCell ref="A2162:A2163"/>
    <mergeCell ref="A2140:A2141"/>
    <mergeCell ref="A2142:A2143"/>
    <mergeCell ref="A2144:A2145"/>
    <mergeCell ref="A2146:A2147"/>
    <mergeCell ref="A2148:A2149"/>
    <mergeCell ref="A2150:A2151"/>
    <mergeCell ref="A2215:A2217"/>
    <mergeCell ref="A2218:A2222"/>
    <mergeCell ref="A2223:A2225"/>
    <mergeCell ref="A2226:A2227"/>
    <mergeCell ref="A2228:A2229"/>
    <mergeCell ref="A2230:A2231"/>
    <mergeCell ref="A2191:A2192"/>
    <mergeCell ref="A2193:A2195"/>
    <mergeCell ref="A2196:A2198"/>
    <mergeCell ref="A2199:A2200"/>
    <mergeCell ref="A2201:A2202"/>
    <mergeCell ref="A2203:A2214"/>
    <mergeCell ref="A2177:A2178"/>
    <mergeCell ref="A2179:A2180"/>
    <mergeCell ref="A2181:A2182"/>
    <mergeCell ref="A2183:A2184"/>
    <mergeCell ref="A2185:A2187"/>
    <mergeCell ref="A2188:A2190"/>
    <mergeCell ref="A2258:A2259"/>
    <mergeCell ref="A2260:A2261"/>
    <mergeCell ref="A2262:A2263"/>
    <mergeCell ref="A2264:A2268"/>
    <mergeCell ref="A2269:A2270"/>
    <mergeCell ref="A2271:A2272"/>
    <mergeCell ref="A2246:A2247"/>
    <mergeCell ref="A2248:A2249"/>
    <mergeCell ref="A2250:A2251"/>
    <mergeCell ref="A2252:A2253"/>
    <mergeCell ref="A2254:A2255"/>
    <mergeCell ref="A2256:A2257"/>
    <mergeCell ref="A2232:A2233"/>
    <mergeCell ref="A2234:A2235"/>
    <mergeCell ref="A2236:A2237"/>
    <mergeCell ref="A2238:A2239"/>
    <mergeCell ref="A2240:A2243"/>
    <mergeCell ref="A2244:A2245"/>
    <mergeCell ref="A2303:A2305"/>
    <mergeCell ref="A2306:A2307"/>
    <mergeCell ref="A2308:A2311"/>
    <mergeCell ref="A2312:A2313"/>
    <mergeCell ref="A2314:A2315"/>
    <mergeCell ref="A2316:A2317"/>
    <mergeCell ref="A2285:A2291"/>
    <mergeCell ref="A2292:A2293"/>
    <mergeCell ref="A2294:A2295"/>
    <mergeCell ref="A2296:A2297"/>
    <mergeCell ref="A2298:A2300"/>
    <mergeCell ref="A2301:A2302"/>
    <mergeCell ref="A2273:A2274"/>
    <mergeCell ref="A2275:A2276"/>
    <mergeCell ref="A2277:A2278"/>
    <mergeCell ref="A2279:A2280"/>
    <mergeCell ref="A2281:A2282"/>
    <mergeCell ref="A2283:A2284"/>
    <mergeCell ref="A2344:A2345"/>
    <mergeCell ref="A2346:A2347"/>
    <mergeCell ref="A2348:A2349"/>
    <mergeCell ref="A2350:A2351"/>
    <mergeCell ref="A2352:A2353"/>
    <mergeCell ref="A2354:A2355"/>
    <mergeCell ref="A2331:A2332"/>
    <mergeCell ref="A2333:A2334"/>
    <mergeCell ref="A2335:A2337"/>
    <mergeCell ref="A2338:A2339"/>
    <mergeCell ref="A2340:A2341"/>
    <mergeCell ref="A2342:A2343"/>
    <mergeCell ref="A2318:A2319"/>
    <mergeCell ref="A2320:A2321"/>
    <mergeCell ref="A2322:A2323"/>
    <mergeCell ref="A2324:A2326"/>
    <mergeCell ref="A2327:A2328"/>
    <mergeCell ref="A2329:A2330"/>
    <mergeCell ref="A2387:A2389"/>
    <mergeCell ref="A2390:A2391"/>
    <mergeCell ref="A2392:A2393"/>
    <mergeCell ref="A2394:A2395"/>
    <mergeCell ref="A2396:A2397"/>
    <mergeCell ref="A2398:A2401"/>
    <mergeCell ref="A2373:A2374"/>
    <mergeCell ref="A2375:A2376"/>
    <mergeCell ref="A2377:A2378"/>
    <mergeCell ref="A2379:A2381"/>
    <mergeCell ref="A2382:A2383"/>
    <mergeCell ref="A2384:A2386"/>
    <mergeCell ref="A2356:A2357"/>
    <mergeCell ref="A2358:A2361"/>
    <mergeCell ref="A2362:A2363"/>
    <mergeCell ref="A2364:A2365"/>
    <mergeCell ref="A2366:A2369"/>
    <mergeCell ref="A2370:A2372"/>
    <mergeCell ref="A2429:A2430"/>
    <mergeCell ref="A2431:A2432"/>
    <mergeCell ref="A2433:A2434"/>
    <mergeCell ref="A2435:A2436"/>
    <mergeCell ref="A2437:A2440"/>
    <mergeCell ref="A2441:A2443"/>
    <mergeCell ref="A2417:A2418"/>
    <mergeCell ref="A2419:A2420"/>
    <mergeCell ref="A2421:A2422"/>
    <mergeCell ref="A2423:A2424"/>
    <mergeCell ref="A2425:A2426"/>
    <mergeCell ref="A2427:A2428"/>
    <mergeCell ref="A2402:A2404"/>
    <mergeCell ref="A2405:A2407"/>
    <mergeCell ref="A2408:A2410"/>
    <mergeCell ref="A2411:A2412"/>
    <mergeCell ref="A2413:A2414"/>
    <mergeCell ref="A2415:A2416"/>
    <mergeCell ref="A2474:A2478"/>
    <mergeCell ref="A2479:A2480"/>
    <mergeCell ref="A2481:A2482"/>
    <mergeCell ref="A2483:A2484"/>
    <mergeCell ref="A2485:A2486"/>
    <mergeCell ref="A2487:A2489"/>
    <mergeCell ref="A2460:A2462"/>
    <mergeCell ref="A2463:A2465"/>
    <mergeCell ref="A2466:A2467"/>
    <mergeCell ref="A2468:A2469"/>
    <mergeCell ref="A2470:A2471"/>
    <mergeCell ref="A2472:A2473"/>
    <mergeCell ref="A2444:A2447"/>
    <mergeCell ref="A2448:A2450"/>
    <mergeCell ref="A2451:A2452"/>
    <mergeCell ref="A2453:A2454"/>
    <mergeCell ref="A2455:A2457"/>
    <mergeCell ref="A2458:A2459"/>
    <mergeCell ref="A2514:A2515"/>
    <mergeCell ref="A2516:A2517"/>
    <mergeCell ref="A2518:A2519"/>
    <mergeCell ref="A2520:A2521"/>
    <mergeCell ref="A2522:A2523"/>
    <mergeCell ref="A2524:A2525"/>
    <mergeCell ref="A2502:A2503"/>
    <mergeCell ref="A2504:A2505"/>
    <mergeCell ref="A2506:A2507"/>
    <mergeCell ref="A2508:A2509"/>
    <mergeCell ref="A2510:A2511"/>
    <mergeCell ref="A2512:A2513"/>
    <mergeCell ref="A2490:A2491"/>
    <mergeCell ref="A2492:A2493"/>
    <mergeCell ref="A2494:A2495"/>
    <mergeCell ref="A2496:A2497"/>
    <mergeCell ref="A2498:A2499"/>
    <mergeCell ref="A2500:A2501"/>
    <mergeCell ref="A2552:A2553"/>
    <mergeCell ref="A2554:A2555"/>
    <mergeCell ref="A2556:A2557"/>
    <mergeCell ref="A2558:A2559"/>
    <mergeCell ref="A2560:A2561"/>
    <mergeCell ref="A2562:A2564"/>
    <mergeCell ref="A2540:A2541"/>
    <mergeCell ref="A2542:A2543"/>
    <mergeCell ref="A2544:A2545"/>
    <mergeCell ref="A2546:A2547"/>
    <mergeCell ref="A2548:A2549"/>
    <mergeCell ref="A2550:A2551"/>
    <mergeCell ref="A2526:A2528"/>
    <mergeCell ref="A2529:A2530"/>
    <mergeCell ref="A2531:A2532"/>
    <mergeCell ref="A2533:A2534"/>
    <mergeCell ref="A2535:A2536"/>
    <mergeCell ref="A2537:A2539"/>
    <mergeCell ref="A2594:A2595"/>
    <mergeCell ref="A2596:A2597"/>
    <mergeCell ref="A2598:A2599"/>
    <mergeCell ref="A2600:A2601"/>
    <mergeCell ref="A2602:A2603"/>
    <mergeCell ref="A2604:A2605"/>
    <mergeCell ref="A2579:A2581"/>
    <mergeCell ref="A2582:A2583"/>
    <mergeCell ref="A2584:A2585"/>
    <mergeCell ref="A2586:A2587"/>
    <mergeCell ref="A2588:A2591"/>
    <mergeCell ref="A2592:A2593"/>
    <mergeCell ref="A2565:A2568"/>
    <mergeCell ref="A2569:A2570"/>
    <mergeCell ref="A2571:A2572"/>
    <mergeCell ref="A2573:A2574"/>
    <mergeCell ref="A2575:A2576"/>
    <mergeCell ref="A2577:A2578"/>
    <mergeCell ref="A2631:A2632"/>
    <mergeCell ref="A2633:A2634"/>
    <mergeCell ref="A2635:A2636"/>
    <mergeCell ref="A2637:A2638"/>
    <mergeCell ref="A2639:A2640"/>
    <mergeCell ref="A2641:A2643"/>
    <mergeCell ref="A2618:A2619"/>
    <mergeCell ref="A2620:A2621"/>
    <mergeCell ref="A2622:A2623"/>
    <mergeCell ref="A2624:A2625"/>
    <mergeCell ref="A2626:A2627"/>
    <mergeCell ref="A2628:A2630"/>
    <mergeCell ref="A2606:A2607"/>
    <mergeCell ref="A2608:A2609"/>
    <mergeCell ref="A2610:A2611"/>
    <mergeCell ref="A2612:A2613"/>
    <mergeCell ref="A2614:A2615"/>
    <mergeCell ref="A2616:A2617"/>
    <mergeCell ref="A2668:A2669"/>
    <mergeCell ref="A2670:A2671"/>
    <mergeCell ref="A2672:A2673"/>
    <mergeCell ref="A2674:A2675"/>
    <mergeCell ref="A2676:A2677"/>
    <mergeCell ref="A2678:A2679"/>
    <mergeCell ref="A2656:A2657"/>
    <mergeCell ref="A2658:A2659"/>
    <mergeCell ref="A2660:A2661"/>
    <mergeCell ref="A2662:A2663"/>
    <mergeCell ref="A2664:A2665"/>
    <mergeCell ref="A2666:A2667"/>
    <mergeCell ref="A2644:A2645"/>
    <mergeCell ref="A2646:A2647"/>
    <mergeCell ref="A2648:A2649"/>
    <mergeCell ref="A2650:A2651"/>
    <mergeCell ref="A2652:A2653"/>
    <mergeCell ref="A2654:A2655"/>
    <mergeCell ref="A2708:A2711"/>
    <mergeCell ref="A2712:A2714"/>
    <mergeCell ref="A2715:A2716"/>
    <mergeCell ref="A2717:A2718"/>
    <mergeCell ref="A2719:A2720"/>
    <mergeCell ref="A2721:A2722"/>
    <mergeCell ref="A2696:A2697"/>
    <mergeCell ref="A2698:A2699"/>
    <mergeCell ref="A2700:A2701"/>
    <mergeCell ref="A2702:A2703"/>
    <mergeCell ref="A2704:A2705"/>
    <mergeCell ref="A2706:A2707"/>
    <mergeCell ref="A2680:A2681"/>
    <mergeCell ref="A2682:A2683"/>
    <mergeCell ref="A2684:A2686"/>
    <mergeCell ref="A2687:A2689"/>
    <mergeCell ref="A2690:A2691"/>
    <mergeCell ref="A2692:A2695"/>
    <mergeCell ref="A2780:A2781"/>
    <mergeCell ref="A2782:A2783"/>
    <mergeCell ref="A2756:A2757"/>
    <mergeCell ref="A2758:A2762"/>
    <mergeCell ref="A2763:A2764"/>
    <mergeCell ref="A2765:A2766"/>
    <mergeCell ref="A2767:A2768"/>
    <mergeCell ref="A2769:A2770"/>
    <mergeCell ref="A2735:A2736"/>
    <mergeCell ref="A2737:A2744"/>
    <mergeCell ref="A2745:A2746"/>
    <mergeCell ref="A2747:A2748"/>
    <mergeCell ref="A2749:A2753"/>
    <mergeCell ref="A2754:A2755"/>
    <mergeCell ref="A2723:A2724"/>
    <mergeCell ref="A2725:A2726"/>
    <mergeCell ref="A2727:A2728"/>
    <mergeCell ref="A2729:A2730"/>
    <mergeCell ref="A2731:A2732"/>
    <mergeCell ref="A2733:A2734"/>
    <mergeCell ref="A1:D1"/>
    <mergeCell ref="A2849:D2849"/>
    <mergeCell ref="A2850:D2850"/>
    <mergeCell ref="A2844:A2845"/>
    <mergeCell ref="A2829:A2830"/>
    <mergeCell ref="A2831:A2834"/>
    <mergeCell ref="A2835:A2837"/>
    <mergeCell ref="A2838:A2839"/>
    <mergeCell ref="A2840:A2841"/>
    <mergeCell ref="A2842:A2843"/>
    <mergeCell ref="A2815:A2817"/>
    <mergeCell ref="A2818:A2819"/>
    <mergeCell ref="A2820:A2821"/>
    <mergeCell ref="A2822:A2824"/>
    <mergeCell ref="A2825:A2826"/>
    <mergeCell ref="A2827:A2828"/>
    <mergeCell ref="A2800:A2802"/>
    <mergeCell ref="A2803:A2805"/>
    <mergeCell ref="A2806:A2808"/>
    <mergeCell ref="A2809:A2810"/>
    <mergeCell ref="A2811:A2812"/>
    <mergeCell ref="A2813:A2814"/>
    <mergeCell ref="A2784:A2785"/>
    <mergeCell ref="A2786:A2788"/>
    <mergeCell ref="A2789:A2791"/>
    <mergeCell ref="A2792:A2794"/>
    <mergeCell ref="A2795:A2796"/>
    <mergeCell ref="A2797:A2799"/>
    <mergeCell ref="A2771:A2772"/>
    <mergeCell ref="A2773:A2775"/>
    <mergeCell ref="A2776:A2777"/>
    <mergeCell ref="A2778:A2779"/>
  </mergeCells>
  <pageMargins left="0.39370078740157483" right="0.39370078740157483" top="0.59055118110236227" bottom="0.39370078740157483" header="0.31496062992125984" footer="0.11811023622047245"/>
  <pageSetup paperSize="9" scale="95" firstPageNumber="429" fitToHeight="0" orientation="landscape" useFirstPageNumber="1" r:id="rId1"/>
  <headerFooter>
    <oddHeader>&amp;L&amp;"Tahoma,Kurzíva"&amp;9Závěrečný účet za rok 2019&amp;R&amp;"Tahoma,Kurzíva"&amp;9Tabulka č. 28</oddHeader>
    <oddFooter>&amp;C&amp;"Tahoma,Obyčejné"&amp;P</oddFooter>
  </headerFooter>
  <rowBreaks count="60" manualBreakCount="60">
    <brk id="40" max="16383" man="1"/>
    <brk id="83" max="16383" man="1"/>
    <brk id="123" max="16383" man="1"/>
    <brk id="166" max="16383" man="1"/>
    <brk id="207" max="16383" man="1"/>
    <brk id="248" max="16383" man="1"/>
    <brk id="290" max="16383" man="1"/>
    <brk id="330" max="16383" man="1"/>
    <brk id="371" max="16383" man="1"/>
    <brk id="411" max="16383" man="1"/>
    <brk id="455" max="16383" man="1"/>
    <brk id="501" max="16383" man="1"/>
    <brk id="543" max="16383" man="1"/>
    <brk id="586" max="16383" man="1"/>
    <brk id="627" max="16383" man="1"/>
    <brk id="667" max="16383" man="1"/>
    <brk id="707" max="16383" man="1"/>
    <brk id="752" max="16383" man="1"/>
    <brk id="792" max="16383" man="1"/>
    <brk id="834" max="16383" man="1"/>
    <brk id="873" max="16383" man="1"/>
    <brk id="912" max="16383" man="1"/>
    <brk id="958" max="16383" man="1"/>
    <brk id="1000" max="16383" man="1"/>
    <brk id="1041" max="16383" man="1"/>
    <brk id="1083" max="16383" man="1"/>
    <brk id="1124" max="16383" man="1"/>
    <brk id="1167" max="16383" man="1"/>
    <brk id="1211" max="16383" man="1"/>
    <brk id="1255" max="16383" man="1"/>
    <brk id="1299" max="16383" man="1"/>
    <brk id="1344" max="16383" man="1"/>
    <brk id="1388" max="16383" man="1"/>
    <brk id="1433" max="16383" man="1"/>
    <brk id="1474" max="16383" man="1"/>
    <brk id="1514" max="16383" man="1"/>
    <brk id="1556" max="16383" man="1"/>
    <brk id="1782" max="16383" man="1"/>
    <brk id="1828" max="16383" man="1"/>
    <brk id="1873" max="16383" man="1"/>
    <brk id="1919" max="16383" man="1"/>
    <brk id="1966" max="16383" man="1"/>
    <brk id="2012" max="16383" man="1"/>
    <brk id="2058" max="16383" man="1"/>
    <brk id="2104" max="16383" man="1"/>
    <brk id="2151" max="16383" man="1"/>
    <brk id="2192" max="16383" man="1"/>
    <brk id="2233" max="16383" man="1"/>
    <brk id="2278" max="16383" man="1"/>
    <brk id="2319" max="16383" man="1"/>
    <brk id="2397" max="16383" man="1"/>
    <brk id="2440" max="3" man="1"/>
    <brk id="2486" max="16383" man="1"/>
    <brk id="2528" max="16383" man="1"/>
    <brk id="2570" max="16383" man="1"/>
    <brk id="2609" max="16383" man="1"/>
    <brk id="2651" max="16383" man="1"/>
    <brk id="2695" max="16383" man="1"/>
    <brk id="2739" max="16383" man="1"/>
    <brk id="283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FD997-56DF-4D66-9B46-9A97EBA87C5D}">
  <sheetPr>
    <pageSetUpPr fitToPage="1"/>
  </sheetPr>
  <dimension ref="A1:G630"/>
  <sheetViews>
    <sheetView zoomScaleNormal="100" zoomScaleSheetLayoutView="100" workbookViewId="0">
      <selection activeCell="I3" sqref="I3"/>
    </sheetView>
  </sheetViews>
  <sheetFormatPr defaultColWidth="9.140625" defaultRowHeight="15" x14ac:dyDescent="0.25"/>
  <cols>
    <col min="1" max="1" width="81.7109375" style="956" customWidth="1"/>
    <col min="2" max="5" width="12.5703125" style="956" customWidth="1"/>
    <col min="6" max="7" width="12.5703125" style="958" customWidth="1"/>
    <col min="8" max="16384" width="9.140625" style="956"/>
  </cols>
  <sheetData>
    <row r="1" spans="1:7" s="1057" customFormat="1" ht="34.5" customHeight="1" x14ac:dyDescent="0.2">
      <c r="A1" s="1206" t="s">
        <v>5472</v>
      </c>
      <c r="B1" s="1206"/>
      <c r="C1" s="1206"/>
      <c r="D1" s="1206"/>
      <c r="E1" s="1206"/>
      <c r="F1" s="1206"/>
      <c r="G1" s="1206"/>
    </row>
    <row r="2" spans="1:7" s="1057" customFormat="1" ht="12.75" x14ac:dyDescent="0.2">
      <c r="A2" s="1058"/>
      <c r="B2" s="1059"/>
      <c r="C2" s="1059"/>
      <c r="D2" s="1060"/>
      <c r="E2" s="1060"/>
      <c r="G2" s="1061" t="s">
        <v>2</v>
      </c>
    </row>
    <row r="3" spans="1:7" s="958" customFormat="1" ht="24.75" customHeight="1" x14ac:dyDescent="0.25">
      <c r="A3" s="1213" t="s">
        <v>4830</v>
      </c>
      <c r="B3" s="1215" t="s">
        <v>4831</v>
      </c>
      <c r="C3" s="1215"/>
      <c r="D3" s="1215" t="s">
        <v>4832</v>
      </c>
      <c r="E3" s="1215"/>
      <c r="F3" s="1215" t="s">
        <v>11</v>
      </c>
      <c r="G3" s="1215"/>
    </row>
    <row r="4" spans="1:7" s="958" customFormat="1" ht="13.5" customHeight="1" x14ac:dyDescent="0.25">
      <c r="A4" s="1214"/>
      <c r="B4" s="959" t="s">
        <v>4833</v>
      </c>
      <c r="C4" s="959" t="s">
        <v>4834</v>
      </c>
      <c r="D4" s="959" t="s">
        <v>4833</v>
      </c>
      <c r="E4" s="959" t="s">
        <v>4834</v>
      </c>
      <c r="F4" s="959" t="s">
        <v>4833</v>
      </c>
      <c r="G4" s="959" t="s">
        <v>4834</v>
      </c>
    </row>
    <row r="5" spans="1:7" s="957" customFormat="1" ht="12.75" customHeight="1" x14ac:dyDescent="0.2">
      <c r="A5" s="787" t="s">
        <v>4835</v>
      </c>
      <c r="B5" s="960">
        <v>8433.2900000000009</v>
      </c>
      <c r="C5" s="960">
        <v>8433.2919999999995</v>
      </c>
      <c r="D5" s="960">
        <v>0</v>
      </c>
      <c r="E5" s="960">
        <v>0</v>
      </c>
      <c r="F5" s="960">
        <f>B5+D5</f>
        <v>8433.2900000000009</v>
      </c>
      <c r="G5" s="960">
        <f>C5+E5</f>
        <v>8433.2919999999995</v>
      </c>
    </row>
    <row r="6" spans="1:7" s="957" customFormat="1" ht="12.75" customHeight="1" x14ac:dyDescent="0.2">
      <c r="A6" s="787" t="s">
        <v>4836</v>
      </c>
      <c r="B6" s="960">
        <v>4300.49</v>
      </c>
      <c r="C6" s="960">
        <v>4300.4880000000003</v>
      </c>
      <c r="D6" s="960">
        <v>0</v>
      </c>
      <c r="E6" s="960">
        <v>0</v>
      </c>
      <c r="F6" s="960">
        <f t="shared" ref="F6:G69" si="0">B6+D6</f>
        <v>4300.49</v>
      </c>
      <c r="G6" s="960">
        <f t="shared" si="0"/>
        <v>4300.4880000000003</v>
      </c>
    </row>
    <row r="7" spans="1:7" s="957" customFormat="1" ht="12.75" customHeight="1" x14ac:dyDescent="0.2">
      <c r="A7" s="787" t="s">
        <v>4837</v>
      </c>
      <c r="B7" s="960">
        <v>5064.21</v>
      </c>
      <c r="C7" s="960">
        <v>5064.21</v>
      </c>
      <c r="D7" s="960">
        <v>0</v>
      </c>
      <c r="E7" s="960">
        <v>0</v>
      </c>
      <c r="F7" s="960">
        <f t="shared" si="0"/>
        <v>5064.21</v>
      </c>
      <c r="G7" s="960">
        <f t="shared" si="0"/>
        <v>5064.21</v>
      </c>
    </row>
    <row r="8" spans="1:7" s="957" customFormat="1" ht="12.75" customHeight="1" x14ac:dyDescent="0.2">
      <c r="A8" s="787" t="s">
        <v>4838</v>
      </c>
      <c r="B8" s="960">
        <v>4302.6099999999997</v>
      </c>
      <c r="C8" s="960">
        <v>4302.6049999999996</v>
      </c>
      <c r="D8" s="960">
        <v>0</v>
      </c>
      <c r="E8" s="960">
        <v>0</v>
      </c>
      <c r="F8" s="960">
        <f t="shared" si="0"/>
        <v>4302.6099999999997</v>
      </c>
      <c r="G8" s="960">
        <f t="shared" si="0"/>
        <v>4302.6049999999996</v>
      </c>
    </row>
    <row r="9" spans="1:7" s="957" customFormat="1" ht="12.75" customHeight="1" x14ac:dyDescent="0.2">
      <c r="A9" s="787" t="s">
        <v>4839</v>
      </c>
      <c r="B9" s="960">
        <v>4303.42</v>
      </c>
      <c r="C9" s="960">
        <v>4303.4189999999999</v>
      </c>
      <c r="D9" s="960">
        <v>0</v>
      </c>
      <c r="E9" s="960">
        <v>0</v>
      </c>
      <c r="F9" s="960">
        <f t="shared" si="0"/>
        <v>4303.42</v>
      </c>
      <c r="G9" s="960">
        <f t="shared" si="0"/>
        <v>4303.4189999999999</v>
      </c>
    </row>
    <row r="10" spans="1:7" s="957" customFormat="1" ht="12.75" customHeight="1" x14ac:dyDescent="0.2">
      <c r="A10" s="787" t="s">
        <v>4840</v>
      </c>
      <c r="B10" s="960">
        <v>3432.75</v>
      </c>
      <c r="C10" s="960">
        <v>3432.748</v>
      </c>
      <c r="D10" s="960">
        <v>0</v>
      </c>
      <c r="E10" s="960">
        <v>0</v>
      </c>
      <c r="F10" s="960">
        <f t="shared" si="0"/>
        <v>3432.75</v>
      </c>
      <c r="G10" s="960">
        <f t="shared" si="0"/>
        <v>3432.748</v>
      </c>
    </row>
    <row r="11" spans="1:7" s="957" customFormat="1" ht="12.75" customHeight="1" x14ac:dyDescent="0.2">
      <c r="A11" s="787" t="s">
        <v>4841</v>
      </c>
      <c r="B11" s="960">
        <v>4269.34</v>
      </c>
      <c r="C11" s="960">
        <v>4269.3419999999996</v>
      </c>
      <c r="D11" s="960">
        <v>0</v>
      </c>
      <c r="E11" s="960">
        <v>0</v>
      </c>
      <c r="F11" s="960">
        <f t="shared" si="0"/>
        <v>4269.34</v>
      </c>
      <c r="G11" s="960">
        <f t="shared" si="0"/>
        <v>4269.3419999999996</v>
      </c>
    </row>
    <row r="12" spans="1:7" s="957" customFormat="1" ht="12.75" customHeight="1" x14ac:dyDescent="0.2">
      <c r="A12" s="787" t="s">
        <v>4842</v>
      </c>
      <c r="B12" s="960">
        <v>5747.29</v>
      </c>
      <c r="C12" s="960">
        <v>5747.2889999999998</v>
      </c>
      <c r="D12" s="960">
        <v>0</v>
      </c>
      <c r="E12" s="960">
        <v>0</v>
      </c>
      <c r="F12" s="960">
        <f t="shared" si="0"/>
        <v>5747.29</v>
      </c>
      <c r="G12" s="960">
        <f t="shared" si="0"/>
        <v>5747.2889999999998</v>
      </c>
    </row>
    <row r="13" spans="1:7" s="957" customFormat="1" ht="12.75" customHeight="1" x14ac:dyDescent="0.2">
      <c r="A13" s="787" t="s">
        <v>4843</v>
      </c>
      <c r="B13" s="960">
        <v>8431.77</v>
      </c>
      <c r="C13" s="960">
        <v>8431.7649999999994</v>
      </c>
      <c r="D13" s="960">
        <v>0</v>
      </c>
      <c r="E13" s="960">
        <v>0</v>
      </c>
      <c r="F13" s="960">
        <f t="shared" si="0"/>
        <v>8431.77</v>
      </c>
      <c r="G13" s="960">
        <f t="shared" si="0"/>
        <v>8431.7649999999994</v>
      </c>
    </row>
    <row r="14" spans="1:7" s="957" customFormat="1" ht="12.75" customHeight="1" x14ac:dyDescent="0.2">
      <c r="A14" s="787" t="s">
        <v>4844</v>
      </c>
      <c r="B14" s="960">
        <v>2430.65</v>
      </c>
      <c r="C14" s="960">
        <v>2430.6509999999998</v>
      </c>
      <c r="D14" s="960">
        <v>0</v>
      </c>
      <c r="E14" s="960">
        <v>0</v>
      </c>
      <c r="F14" s="960">
        <f t="shared" si="0"/>
        <v>2430.65</v>
      </c>
      <c r="G14" s="960">
        <f t="shared" si="0"/>
        <v>2430.6509999999998</v>
      </c>
    </row>
    <row r="15" spans="1:7" s="957" customFormat="1" ht="12.75" customHeight="1" x14ac:dyDescent="0.2">
      <c r="A15" s="787" t="s">
        <v>4845</v>
      </c>
      <c r="B15" s="960">
        <v>5069.78</v>
      </c>
      <c r="C15" s="960">
        <v>5069.7790000000005</v>
      </c>
      <c r="D15" s="960">
        <v>0</v>
      </c>
      <c r="E15" s="960">
        <v>0</v>
      </c>
      <c r="F15" s="960">
        <f t="shared" si="0"/>
        <v>5069.78</v>
      </c>
      <c r="G15" s="960">
        <f t="shared" si="0"/>
        <v>5069.7790000000005</v>
      </c>
    </row>
    <row r="16" spans="1:7" s="957" customFormat="1" ht="12.75" customHeight="1" x14ac:dyDescent="0.2">
      <c r="A16" s="787" t="s">
        <v>4846</v>
      </c>
      <c r="B16" s="960">
        <v>5063.34</v>
      </c>
      <c r="C16" s="960">
        <v>5063.335</v>
      </c>
      <c r="D16" s="960">
        <v>0</v>
      </c>
      <c r="E16" s="960">
        <v>0</v>
      </c>
      <c r="F16" s="960">
        <f t="shared" si="0"/>
        <v>5063.34</v>
      </c>
      <c r="G16" s="960">
        <f t="shared" si="0"/>
        <v>5063.335</v>
      </c>
    </row>
    <row r="17" spans="1:7" s="957" customFormat="1" ht="12.75" customHeight="1" x14ac:dyDescent="0.2">
      <c r="A17" s="787" t="s">
        <v>4847</v>
      </c>
      <c r="B17" s="960">
        <v>6333.43</v>
      </c>
      <c r="C17" s="960">
        <v>6333.4279999999999</v>
      </c>
      <c r="D17" s="960">
        <v>0</v>
      </c>
      <c r="E17" s="960">
        <v>0</v>
      </c>
      <c r="F17" s="960">
        <f t="shared" si="0"/>
        <v>6333.43</v>
      </c>
      <c r="G17" s="960">
        <f t="shared" si="0"/>
        <v>6333.4279999999999</v>
      </c>
    </row>
    <row r="18" spans="1:7" s="957" customFormat="1" ht="12.75" customHeight="1" x14ac:dyDescent="0.2">
      <c r="A18" s="787" t="s">
        <v>4848</v>
      </c>
      <c r="B18" s="960">
        <v>6827.66</v>
      </c>
      <c r="C18" s="960">
        <v>6827.6580000000004</v>
      </c>
      <c r="D18" s="960">
        <v>0</v>
      </c>
      <c r="E18" s="960">
        <v>0</v>
      </c>
      <c r="F18" s="960">
        <f t="shared" si="0"/>
        <v>6827.66</v>
      </c>
      <c r="G18" s="960">
        <f t="shared" si="0"/>
        <v>6827.6580000000004</v>
      </c>
    </row>
    <row r="19" spans="1:7" s="957" customFormat="1" ht="12.75" customHeight="1" x14ac:dyDescent="0.2">
      <c r="A19" s="787" t="s">
        <v>4849</v>
      </c>
      <c r="B19" s="960">
        <v>1428.2800000000002</v>
      </c>
      <c r="C19" s="960">
        <v>1428.2840000000001</v>
      </c>
      <c r="D19" s="960">
        <v>211.16</v>
      </c>
      <c r="E19" s="960">
        <v>195.53400000000002</v>
      </c>
      <c r="F19" s="960">
        <f t="shared" si="0"/>
        <v>1639.4400000000003</v>
      </c>
      <c r="G19" s="960">
        <f t="shared" si="0"/>
        <v>1623.8180000000002</v>
      </c>
    </row>
    <row r="20" spans="1:7" s="957" customFormat="1" ht="12.75" customHeight="1" x14ac:dyDescent="0.2">
      <c r="A20" s="787" t="s">
        <v>4850</v>
      </c>
      <c r="B20" s="960">
        <v>20101.61</v>
      </c>
      <c r="C20" s="960">
        <v>20101.597000000002</v>
      </c>
      <c r="D20" s="960">
        <v>195.09</v>
      </c>
      <c r="E20" s="960">
        <v>194.81100000000001</v>
      </c>
      <c r="F20" s="960">
        <f t="shared" si="0"/>
        <v>20296.7</v>
      </c>
      <c r="G20" s="960">
        <f t="shared" si="0"/>
        <v>20296.408000000003</v>
      </c>
    </row>
    <row r="21" spans="1:7" s="957" customFormat="1" ht="12.75" customHeight="1" x14ac:dyDescent="0.2">
      <c r="A21" s="787" t="s">
        <v>4851</v>
      </c>
      <c r="B21" s="960">
        <v>34785.979999999996</v>
      </c>
      <c r="C21" s="960">
        <v>34785.976999999999</v>
      </c>
      <c r="D21" s="960">
        <v>1728.26</v>
      </c>
      <c r="E21" s="960">
        <v>1726.3139899999999</v>
      </c>
      <c r="F21" s="960">
        <f t="shared" si="0"/>
        <v>36514.239999999998</v>
      </c>
      <c r="G21" s="960">
        <f t="shared" si="0"/>
        <v>36512.290990000001</v>
      </c>
    </row>
    <row r="22" spans="1:7" s="957" customFormat="1" ht="12.75" customHeight="1" x14ac:dyDescent="0.2">
      <c r="A22" s="787" t="s">
        <v>4852</v>
      </c>
      <c r="B22" s="960">
        <v>16027.46</v>
      </c>
      <c r="C22" s="960">
        <v>16027.463</v>
      </c>
      <c r="D22" s="960">
        <v>211.45999999999998</v>
      </c>
      <c r="E22" s="960">
        <v>211.22000000000003</v>
      </c>
      <c r="F22" s="960">
        <f t="shared" si="0"/>
        <v>16238.919999999998</v>
      </c>
      <c r="G22" s="960">
        <f t="shared" si="0"/>
        <v>16238.682999999999</v>
      </c>
    </row>
    <row r="23" spans="1:7" s="957" customFormat="1" ht="12.75" customHeight="1" x14ac:dyDescent="0.2">
      <c r="A23" s="787" t="s">
        <v>4853</v>
      </c>
      <c r="B23" s="960">
        <v>8093.4</v>
      </c>
      <c r="C23" s="960">
        <v>8093.3949999999995</v>
      </c>
      <c r="D23" s="960">
        <v>852.1</v>
      </c>
      <c r="E23" s="960">
        <v>800.58330000000012</v>
      </c>
      <c r="F23" s="960">
        <f t="shared" si="0"/>
        <v>8945.5</v>
      </c>
      <c r="G23" s="960">
        <f t="shared" si="0"/>
        <v>8893.9782999999989</v>
      </c>
    </row>
    <row r="24" spans="1:7" s="957" customFormat="1" ht="12.75" customHeight="1" x14ac:dyDescent="0.2">
      <c r="A24" s="787" t="s">
        <v>4854</v>
      </c>
      <c r="B24" s="960">
        <v>3431.73</v>
      </c>
      <c r="C24" s="960">
        <v>3431.732</v>
      </c>
      <c r="D24" s="960">
        <v>0</v>
      </c>
      <c r="E24" s="960">
        <v>0</v>
      </c>
      <c r="F24" s="960">
        <f t="shared" si="0"/>
        <v>3431.73</v>
      </c>
      <c r="G24" s="960">
        <f t="shared" si="0"/>
        <v>3431.732</v>
      </c>
    </row>
    <row r="25" spans="1:7" s="957" customFormat="1" ht="12.75" customHeight="1" x14ac:dyDescent="0.2">
      <c r="A25" s="787" t="s">
        <v>4855</v>
      </c>
      <c r="B25" s="960">
        <v>42470.69</v>
      </c>
      <c r="C25" s="960">
        <v>42470.688999999998</v>
      </c>
      <c r="D25" s="960">
        <v>910.46</v>
      </c>
      <c r="E25" s="960">
        <v>910.45900000000017</v>
      </c>
      <c r="F25" s="960">
        <f t="shared" si="0"/>
        <v>43381.15</v>
      </c>
      <c r="G25" s="960">
        <f t="shared" si="0"/>
        <v>43381.148000000001</v>
      </c>
    </row>
    <row r="26" spans="1:7" s="957" customFormat="1" ht="12.75" customHeight="1" x14ac:dyDescent="0.2">
      <c r="A26" s="787" t="s">
        <v>4856</v>
      </c>
      <c r="B26" s="960">
        <v>47698.51</v>
      </c>
      <c r="C26" s="960">
        <v>47698.513999999996</v>
      </c>
      <c r="D26" s="960">
        <v>855.68000000000006</v>
      </c>
      <c r="E26" s="960">
        <v>751.72500000000002</v>
      </c>
      <c r="F26" s="960">
        <f t="shared" si="0"/>
        <v>48554.19</v>
      </c>
      <c r="G26" s="960">
        <f t="shared" si="0"/>
        <v>48450.238999999994</v>
      </c>
    </row>
    <row r="27" spans="1:7" s="957" customFormat="1" ht="12.75" customHeight="1" x14ac:dyDescent="0.2">
      <c r="A27" s="787" t="s">
        <v>4857</v>
      </c>
      <c r="B27" s="960">
        <v>28419.19</v>
      </c>
      <c r="C27" s="960">
        <v>28419.184000000001</v>
      </c>
      <c r="D27" s="960">
        <v>728.93999999999994</v>
      </c>
      <c r="E27" s="960">
        <v>728.94299999999998</v>
      </c>
      <c r="F27" s="960">
        <f t="shared" si="0"/>
        <v>29148.129999999997</v>
      </c>
      <c r="G27" s="960">
        <f t="shared" si="0"/>
        <v>29148.127</v>
      </c>
    </row>
    <row r="28" spans="1:7" s="957" customFormat="1" ht="12.75" customHeight="1" x14ac:dyDescent="0.2">
      <c r="A28" s="787" t="s">
        <v>4858</v>
      </c>
      <c r="B28" s="960">
        <v>21515.49</v>
      </c>
      <c r="C28" s="960">
        <v>21513.206999999999</v>
      </c>
      <c r="D28" s="960">
        <v>271.48</v>
      </c>
      <c r="E28" s="960">
        <v>271.32700000000006</v>
      </c>
      <c r="F28" s="960">
        <f t="shared" si="0"/>
        <v>21786.97</v>
      </c>
      <c r="G28" s="960">
        <f t="shared" si="0"/>
        <v>21784.534</v>
      </c>
    </row>
    <row r="29" spans="1:7" s="957" customFormat="1" ht="12.75" customHeight="1" x14ac:dyDescent="0.2">
      <c r="A29" s="787" t="s">
        <v>4859</v>
      </c>
      <c r="B29" s="960">
        <v>25654.28</v>
      </c>
      <c r="C29" s="960">
        <v>25654.279000000002</v>
      </c>
      <c r="D29" s="960">
        <v>253.99</v>
      </c>
      <c r="E29" s="960">
        <v>253.65799999999999</v>
      </c>
      <c r="F29" s="960">
        <f t="shared" si="0"/>
        <v>25908.27</v>
      </c>
      <c r="G29" s="960">
        <f t="shared" si="0"/>
        <v>25907.937000000002</v>
      </c>
    </row>
    <row r="30" spans="1:7" s="957" customFormat="1" ht="12.75" customHeight="1" x14ac:dyDescent="0.2">
      <c r="A30" s="787" t="s">
        <v>4860</v>
      </c>
      <c r="B30" s="960">
        <v>5624.18</v>
      </c>
      <c r="C30" s="960">
        <v>5624.1769999999997</v>
      </c>
      <c r="D30" s="960">
        <v>183.89</v>
      </c>
      <c r="E30" s="960">
        <v>183.745</v>
      </c>
      <c r="F30" s="960">
        <f t="shared" si="0"/>
        <v>5808.0700000000006</v>
      </c>
      <c r="G30" s="960">
        <f t="shared" si="0"/>
        <v>5807.9219999999996</v>
      </c>
    </row>
    <row r="31" spans="1:7" s="957" customFormat="1" ht="12.75" customHeight="1" x14ac:dyDescent="0.2">
      <c r="A31" s="787" t="s">
        <v>4861</v>
      </c>
      <c r="B31" s="960">
        <v>1481.86</v>
      </c>
      <c r="C31" s="960">
        <v>1481.855</v>
      </c>
      <c r="D31" s="960">
        <v>26.4</v>
      </c>
      <c r="E31" s="960">
        <v>26.355999999999998</v>
      </c>
      <c r="F31" s="960">
        <f t="shared" si="0"/>
        <v>1508.26</v>
      </c>
      <c r="G31" s="960">
        <f t="shared" si="0"/>
        <v>1508.211</v>
      </c>
    </row>
    <row r="32" spans="1:7" s="957" customFormat="1" ht="12.75" customHeight="1" x14ac:dyDescent="0.2">
      <c r="A32" s="787" t="s">
        <v>4862</v>
      </c>
      <c r="B32" s="960">
        <v>2149.4700000000003</v>
      </c>
      <c r="C32" s="960">
        <v>2149.4650000000001</v>
      </c>
      <c r="D32" s="960">
        <v>173.53</v>
      </c>
      <c r="E32" s="960">
        <v>173.48600000000002</v>
      </c>
      <c r="F32" s="960">
        <f t="shared" si="0"/>
        <v>2323.0000000000005</v>
      </c>
      <c r="G32" s="960">
        <f t="shared" si="0"/>
        <v>2322.951</v>
      </c>
    </row>
    <row r="33" spans="1:7" s="957" customFormat="1" ht="12.75" customHeight="1" x14ac:dyDescent="0.2">
      <c r="A33" s="787" t="s">
        <v>4863</v>
      </c>
      <c r="B33" s="960">
        <v>6215.0999999999995</v>
      </c>
      <c r="C33" s="960">
        <v>6215.0950000000003</v>
      </c>
      <c r="D33" s="960">
        <v>119.46</v>
      </c>
      <c r="E33" s="960">
        <v>119.46099999999998</v>
      </c>
      <c r="F33" s="960">
        <f t="shared" si="0"/>
        <v>6334.5599999999995</v>
      </c>
      <c r="G33" s="960">
        <f t="shared" si="0"/>
        <v>6334.5560000000005</v>
      </c>
    </row>
    <row r="34" spans="1:7" s="957" customFormat="1" ht="12.75" customHeight="1" x14ac:dyDescent="0.2">
      <c r="A34" s="787" t="s">
        <v>4864</v>
      </c>
      <c r="B34" s="960">
        <v>3237.96</v>
      </c>
      <c r="C34" s="960">
        <v>3237.9639999999999</v>
      </c>
      <c r="D34" s="960">
        <v>63.33</v>
      </c>
      <c r="E34" s="960">
        <v>63.311999999999998</v>
      </c>
      <c r="F34" s="960">
        <f t="shared" si="0"/>
        <v>3301.29</v>
      </c>
      <c r="G34" s="960">
        <f t="shared" si="0"/>
        <v>3301.2759999999998</v>
      </c>
    </row>
    <row r="35" spans="1:7" s="957" customFormat="1" ht="12.75" customHeight="1" x14ac:dyDescent="0.2">
      <c r="A35" s="787" t="s">
        <v>4865</v>
      </c>
      <c r="B35" s="960">
        <v>12932.16</v>
      </c>
      <c r="C35" s="960">
        <v>12932.163</v>
      </c>
      <c r="D35" s="960">
        <v>286.75</v>
      </c>
      <c r="E35" s="960">
        <v>271.108</v>
      </c>
      <c r="F35" s="960">
        <f t="shared" si="0"/>
        <v>13218.91</v>
      </c>
      <c r="G35" s="960">
        <f t="shared" si="0"/>
        <v>13203.271000000001</v>
      </c>
    </row>
    <row r="36" spans="1:7" s="957" customFormat="1" ht="12.75" customHeight="1" x14ac:dyDescent="0.2">
      <c r="A36" s="787" t="s">
        <v>4866</v>
      </c>
      <c r="B36" s="960">
        <v>1387.3799999999999</v>
      </c>
      <c r="C36" s="960">
        <v>1387.373</v>
      </c>
      <c r="D36" s="960">
        <v>39.69</v>
      </c>
      <c r="E36" s="960">
        <v>32.723999999999997</v>
      </c>
      <c r="F36" s="960">
        <f t="shared" si="0"/>
        <v>1427.07</v>
      </c>
      <c r="G36" s="960">
        <f t="shared" si="0"/>
        <v>1420.097</v>
      </c>
    </row>
    <row r="37" spans="1:7" s="957" customFormat="1" ht="12.75" customHeight="1" x14ac:dyDescent="0.2">
      <c r="A37" s="787" t="s">
        <v>4867</v>
      </c>
      <c r="B37" s="960">
        <v>1925.59</v>
      </c>
      <c r="C37" s="960">
        <v>1925.587</v>
      </c>
      <c r="D37" s="960">
        <v>99.03</v>
      </c>
      <c r="E37" s="960">
        <v>99.015999999999991</v>
      </c>
      <c r="F37" s="960">
        <f t="shared" si="0"/>
        <v>2024.62</v>
      </c>
      <c r="G37" s="960">
        <f t="shared" si="0"/>
        <v>2024.6030000000001</v>
      </c>
    </row>
    <row r="38" spans="1:7" s="957" customFormat="1" ht="12.75" customHeight="1" x14ac:dyDescent="0.2">
      <c r="A38" s="787" t="s">
        <v>4868</v>
      </c>
      <c r="B38" s="960">
        <v>1925.59</v>
      </c>
      <c r="C38" s="960">
        <v>1925.587</v>
      </c>
      <c r="D38" s="960">
        <v>104.06</v>
      </c>
      <c r="E38" s="960">
        <v>104.05199999999999</v>
      </c>
      <c r="F38" s="960">
        <f t="shared" si="0"/>
        <v>2029.6499999999999</v>
      </c>
      <c r="G38" s="960">
        <f t="shared" si="0"/>
        <v>2029.6389999999999</v>
      </c>
    </row>
    <row r="39" spans="1:7" s="957" customFormat="1" ht="12.75" customHeight="1" x14ac:dyDescent="0.2">
      <c r="A39" s="787" t="s">
        <v>4869</v>
      </c>
      <c r="B39" s="960">
        <v>9696.68</v>
      </c>
      <c r="C39" s="960">
        <v>9696.6749999999993</v>
      </c>
      <c r="D39" s="960">
        <v>151.77000000000001</v>
      </c>
      <c r="E39" s="960">
        <v>151.54799999999997</v>
      </c>
      <c r="F39" s="960">
        <f t="shared" si="0"/>
        <v>9848.4500000000007</v>
      </c>
      <c r="G39" s="960">
        <f t="shared" si="0"/>
        <v>9848.223</v>
      </c>
    </row>
    <row r="40" spans="1:7" s="957" customFormat="1" ht="12.75" customHeight="1" x14ac:dyDescent="0.2">
      <c r="A40" s="787" t="s">
        <v>4870</v>
      </c>
      <c r="B40" s="960">
        <v>6478.3600000000006</v>
      </c>
      <c r="C40" s="960">
        <v>6478.3560000000007</v>
      </c>
      <c r="D40" s="960">
        <v>99.3</v>
      </c>
      <c r="E40" s="960">
        <v>99.150999999999996</v>
      </c>
      <c r="F40" s="960">
        <f t="shared" si="0"/>
        <v>6577.6600000000008</v>
      </c>
      <c r="G40" s="960">
        <f t="shared" si="0"/>
        <v>6577.5070000000005</v>
      </c>
    </row>
    <row r="41" spans="1:7" s="957" customFormat="1" ht="12.75" customHeight="1" x14ac:dyDescent="0.2">
      <c r="A41" s="787" t="s">
        <v>4871</v>
      </c>
      <c r="B41" s="960">
        <v>9173.4199999999983</v>
      </c>
      <c r="C41" s="960">
        <v>9173.4110000000001</v>
      </c>
      <c r="D41" s="960">
        <v>145.16999999999999</v>
      </c>
      <c r="E41" s="960">
        <v>145.172</v>
      </c>
      <c r="F41" s="960">
        <f t="shared" si="0"/>
        <v>9318.5899999999983</v>
      </c>
      <c r="G41" s="960">
        <f t="shared" si="0"/>
        <v>9318.5830000000005</v>
      </c>
    </row>
    <row r="42" spans="1:7" s="957" customFormat="1" ht="12.75" customHeight="1" x14ac:dyDescent="0.2">
      <c r="A42" s="787" t="s">
        <v>4872</v>
      </c>
      <c r="B42" s="960">
        <v>4519.21</v>
      </c>
      <c r="C42" s="960">
        <v>4519.2070000000003</v>
      </c>
      <c r="D42" s="960">
        <v>52.79</v>
      </c>
      <c r="E42" s="960">
        <v>52.710999999999999</v>
      </c>
      <c r="F42" s="960">
        <f t="shared" si="0"/>
        <v>4572</v>
      </c>
      <c r="G42" s="960">
        <f t="shared" si="0"/>
        <v>4571.9180000000006</v>
      </c>
    </row>
    <row r="43" spans="1:7" s="957" customFormat="1" ht="12.75" customHeight="1" x14ac:dyDescent="0.2">
      <c r="A43" s="787" t="s">
        <v>4873</v>
      </c>
      <c r="B43" s="960">
        <v>10538.82</v>
      </c>
      <c r="C43" s="960">
        <v>10538.821</v>
      </c>
      <c r="D43" s="960">
        <v>191.36</v>
      </c>
      <c r="E43" s="960">
        <v>191.19800000000001</v>
      </c>
      <c r="F43" s="960">
        <f t="shared" si="0"/>
        <v>10730.18</v>
      </c>
      <c r="G43" s="960">
        <f t="shared" si="0"/>
        <v>10730.019</v>
      </c>
    </row>
    <row r="44" spans="1:7" s="957" customFormat="1" ht="12.75" customHeight="1" x14ac:dyDescent="0.2">
      <c r="A44" s="787" t="s">
        <v>4874</v>
      </c>
      <c r="B44" s="960">
        <v>12098.34</v>
      </c>
      <c r="C44" s="960">
        <v>12098.338</v>
      </c>
      <c r="D44" s="960">
        <v>392.61</v>
      </c>
      <c r="E44" s="960">
        <v>392.37899999999996</v>
      </c>
      <c r="F44" s="960">
        <f t="shared" si="0"/>
        <v>12490.95</v>
      </c>
      <c r="G44" s="960">
        <f t="shared" si="0"/>
        <v>12490.717000000001</v>
      </c>
    </row>
    <row r="45" spans="1:7" s="957" customFormat="1" ht="12.75" customHeight="1" x14ac:dyDescent="0.2">
      <c r="A45" s="787" t="s">
        <v>4875</v>
      </c>
      <c r="B45" s="960">
        <v>5112.9699999999993</v>
      </c>
      <c r="C45" s="960">
        <v>5112.9690000000001</v>
      </c>
      <c r="D45" s="960">
        <v>85.78</v>
      </c>
      <c r="E45" s="960">
        <v>85.784000000000006</v>
      </c>
      <c r="F45" s="960">
        <f t="shared" si="0"/>
        <v>5198.7499999999991</v>
      </c>
      <c r="G45" s="960">
        <f t="shared" si="0"/>
        <v>5198.7529999999997</v>
      </c>
    </row>
    <row r="46" spans="1:7" s="957" customFormat="1" ht="12.75" customHeight="1" x14ac:dyDescent="0.2">
      <c r="A46" s="787" t="s">
        <v>4876</v>
      </c>
      <c r="B46" s="960">
        <v>7152.31</v>
      </c>
      <c r="C46" s="960">
        <v>7152.3049999999994</v>
      </c>
      <c r="D46" s="960">
        <v>420.11</v>
      </c>
      <c r="E46" s="960">
        <v>420.11200000000002</v>
      </c>
      <c r="F46" s="960">
        <f t="shared" si="0"/>
        <v>7572.42</v>
      </c>
      <c r="G46" s="960">
        <f t="shared" si="0"/>
        <v>7572.4169999999995</v>
      </c>
    </row>
    <row r="47" spans="1:7" s="957" customFormat="1" ht="12.75" customHeight="1" x14ac:dyDescent="0.2">
      <c r="A47" s="787" t="s">
        <v>4877</v>
      </c>
      <c r="B47" s="960">
        <v>3151.86</v>
      </c>
      <c r="C47" s="960">
        <v>3151.8620000000001</v>
      </c>
      <c r="D47" s="960">
        <v>150.86000000000001</v>
      </c>
      <c r="E47" s="960">
        <v>150.76500000000001</v>
      </c>
      <c r="F47" s="960">
        <f t="shared" si="0"/>
        <v>3302.7200000000003</v>
      </c>
      <c r="G47" s="960">
        <f t="shared" si="0"/>
        <v>3302.627</v>
      </c>
    </row>
    <row r="48" spans="1:7" s="957" customFormat="1" ht="12.75" customHeight="1" x14ac:dyDescent="0.2">
      <c r="A48" s="787" t="s">
        <v>4878</v>
      </c>
      <c r="B48" s="960">
        <v>3183.21</v>
      </c>
      <c r="C48" s="960">
        <v>3183.2060000000001</v>
      </c>
      <c r="D48" s="960">
        <v>52.79</v>
      </c>
      <c r="E48" s="960">
        <v>52.789000000000001</v>
      </c>
      <c r="F48" s="960">
        <f t="shared" si="0"/>
        <v>3236</v>
      </c>
      <c r="G48" s="960">
        <f t="shared" si="0"/>
        <v>3235.9950000000003</v>
      </c>
    </row>
    <row r="49" spans="1:7" s="957" customFormat="1" ht="12.75" customHeight="1" x14ac:dyDescent="0.2">
      <c r="A49" s="787" t="s">
        <v>4879</v>
      </c>
      <c r="B49" s="960">
        <v>16080.67</v>
      </c>
      <c r="C49" s="960">
        <v>16080.664000000001</v>
      </c>
      <c r="D49" s="960">
        <v>632</v>
      </c>
      <c r="E49" s="960">
        <v>623.09699999999998</v>
      </c>
      <c r="F49" s="960">
        <f t="shared" si="0"/>
        <v>16712.669999999998</v>
      </c>
      <c r="G49" s="960">
        <f t="shared" si="0"/>
        <v>16703.761000000002</v>
      </c>
    </row>
    <row r="50" spans="1:7" s="957" customFormat="1" ht="12.75" customHeight="1" x14ac:dyDescent="0.2">
      <c r="A50" s="787" t="s">
        <v>4880</v>
      </c>
      <c r="B50" s="960">
        <v>12571.03</v>
      </c>
      <c r="C50" s="960">
        <v>12571.027</v>
      </c>
      <c r="D50" s="960">
        <v>435.76</v>
      </c>
      <c r="E50" s="960">
        <v>367.94999999999993</v>
      </c>
      <c r="F50" s="960">
        <f t="shared" si="0"/>
        <v>13006.79</v>
      </c>
      <c r="G50" s="960">
        <f t="shared" si="0"/>
        <v>12938.977000000001</v>
      </c>
    </row>
    <row r="51" spans="1:7" s="957" customFormat="1" ht="12.75" customHeight="1" x14ac:dyDescent="0.2">
      <c r="A51" s="787" t="s">
        <v>4881</v>
      </c>
      <c r="B51" s="960">
        <v>11804.78</v>
      </c>
      <c r="C51" s="960">
        <v>11804.776000000002</v>
      </c>
      <c r="D51" s="960">
        <v>388.85</v>
      </c>
      <c r="E51" s="960">
        <v>348.685</v>
      </c>
      <c r="F51" s="960">
        <f t="shared" si="0"/>
        <v>12193.630000000001</v>
      </c>
      <c r="G51" s="960">
        <f t="shared" si="0"/>
        <v>12153.461000000001</v>
      </c>
    </row>
    <row r="52" spans="1:7" s="957" customFormat="1" ht="12.75" customHeight="1" x14ac:dyDescent="0.2">
      <c r="A52" s="787" t="s">
        <v>4882</v>
      </c>
      <c r="B52" s="960">
        <v>3907.38</v>
      </c>
      <c r="C52" s="960">
        <v>3907.375</v>
      </c>
      <c r="D52" s="960">
        <v>62.82</v>
      </c>
      <c r="E52" s="960">
        <v>62.82</v>
      </c>
      <c r="F52" s="960">
        <f t="shared" si="0"/>
        <v>3970.2000000000003</v>
      </c>
      <c r="G52" s="960">
        <f t="shared" si="0"/>
        <v>3970.1950000000002</v>
      </c>
    </row>
    <row r="53" spans="1:7" s="957" customFormat="1" ht="12.75" customHeight="1" x14ac:dyDescent="0.2">
      <c r="A53" s="787" t="s">
        <v>4883</v>
      </c>
      <c r="B53" s="960">
        <v>9669.18</v>
      </c>
      <c r="C53" s="960">
        <v>9669.1779999999999</v>
      </c>
      <c r="D53" s="960">
        <v>158.37</v>
      </c>
      <c r="E53" s="960">
        <v>158.136</v>
      </c>
      <c r="F53" s="960">
        <f t="shared" si="0"/>
        <v>9827.5500000000011</v>
      </c>
      <c r="G53" s="960">
        <f t="shared" si="0"/>
        <v>9827.3140000000003</v>
      </c>
    </row>
    <row r="54" spans="1:7" s="957" customFormat="1" ht="12.75" customHeight="1" x14ac:dyDescent="0.2">
      <c r="A54" s="787" t="s">
        <v>4884</v>
      </c>
      <c r="B54" s="960">
        <v>2787.33</v>
      </c>
      <c r="C54" s="960">
        <v>2787.328</v>
      </c>
      <c r="D54" s="960">
        <v>98.490000000000009</v>
      </c>
      <c r="E54" s="960">
        <v>98.480189999999993</v>
      </c>
      <c r="F54" s="960">
        <f t="shared" si="0"/>
        <v>2885.8199999999997</v>
      </c>
      <c r="G54" s="960">
        <f t="shared" si="0"/>
        <v>2885.8081899999997</v>
      </c>
    </row>
    <row r="55" spans="1:7" s="957" customFormat="1" ht="12.75" customHeight="1" x14ac:dyDescent="0.2">
      <c r="A55" s="787" t="s">
        <v>4885</v>
      </c>
      <c r="B55" s="960">
        <v>10034.09</v>
      </c>
      <c r="C55" s="960">
        <v>10034.087</v>
      </c>
      <c r="D55" s="960">
        <v>131.97999999999999</v>
      </c>
      <c r="E55" s="960">
        <v>131.78100000000001</v>
      </c>
      <c r="F55" s="960">
        <f t="shared" si="0"/>
        <v>10166.07</v>
      </c>
      <c r="G55" s="960">
        <f t="shared" si="0"/>
        <v>10165.868</v>
      </c>
    </row>
    <row r="56" spans="1:7" s="957" customFormat="1" ht="12.75" customHeight="1" x14ac:dyDescent="0.2">
      <c r="A56" s="787" t="s">
        <v>4886</v>
      </c>
      <c r="B56" s="960">
        <v>5663.7699999999995</v>
      </c>
      <c r="C56" s="960">
        <v>5663.7730000000001</v>
      </c>
      <c r="D56" s="960">
        <v>79.180000000000007</v>
      </c>
      <c r="E56" s="960">
        <v>79.067999999999998</v>
      </c>
      <c r="F56" s="960">
        <f t="shared" si="0"/>
        <v>5742.95</v>
      </c>
      <c r="G56" s="960">
        <f t="shared" si="0"/>
        <v>5742.8410000000003</v>
      </c>
    </row>
    <row r="57" spans="1:7" s="957" customFormat="1" ht="12.75" customHeight="1" x14ac:dyDescent="0.2">
      <c r="A57" s="787" t="s">
        <v>4887</v>
      </c>
      <c r="B57" s="960">
        <v>2908.74</v>
      </c>
      <c r="C57" s="960">
        <v>2908.739</v>
      </c>
      <c r="D57" s="960">
        <v>432.29999999999995</v>
      </c>
      <c r="E57" s="960">
        <v>432.28100000000001</v>
      </c>
      <c r="F57" s="960">
        <f t="shared" si="0"/>
        <v>3341.04</v>
      </c>
      <c r="G57" s="960">
        <f t="shared" si="0"/>
        <v>3341.02</v>
      </c>
    </row>
    <row r="58" spans="1:7" s="957" customFormat="1" ht="12.75" customHeight="1" x14ac:dyDescent="0.2">
      <c r="A58" s="787" t="s">
        <v>4888</v>
      </c>
      <c r="B58" s="960">
        <v>5749.1299999999992</v>
      </c>
      <c r="C58" s="960">
        <v>5749.125</v>
      </c>
      <c r="D58" s="960">
        <v>456.86</v>
      </c>
      <c r="E58" s="960">
        <v>456.726</v>
      </c>
      <c r="F58" s="960">
        <f t="shared" si="0"/>
        <v>6205.9899999999989</v>
      </c>
      <c r="G58" s="960">
        <f t="shared" si="0"/>
        <v>6205.8509999999997</v>
      </c>
    </row>
    <row r="59" spans="1:7" s="957" customFormat="1" ht="12.75" customHeight="1" x14ac:dyDescent="0.2">
      <c r="A59" s="787" t="s">
        <v>4889</v>
      </c>
      <c r="B59" s="960">
        <v>12585.9</v>
      </c>
      <c r="C59" s="960">
        <v>12585.890000000001</v>
      </c>
      <c r="D59" s="960">
        <v>197.96</v>
      </c>
      <c r="E59" s="960">
        <v>197.78900000000002</v>
      </c>
      <c r="F59" s="960">
        <f t="shared" si="0"/>
        <v>12783.859999999999</v>
      </c>
      <c r="G59" s="960">
        <f t="shared" si="0"/>
        <v>12783.679000000002</v>
      </c>
    </row>
    <row r="60" spans="1:7" s="957" customFormat="1" ht="12.75" customHeight="1" x14ac:dyDescent="0.2">
      <c r="A60" s="787" t="s">
        <v>4890</v>
      </c>
      <c r="B60" s="960">
        <v>15477.93</v>
      </c>
      <c r="C60" s="960">
        <v>15477.929</v>
      </c>
      <c r="D60" s="960">
        <v>248.77</v>
      </c>
      <c r="E60" s="960">
        <v>248.77099999999999</v>
      </c>
      <c r="F60" s="960">
        <f t="shared" si="0"/>
        <v>15726.7</v>
      </c>
      <c r="G60" s="960">
        <f t="shared" si="0"/>
        <v>15726.7</v>
      </c>
    </row>
    <row r="61" spans="1:7" s="957" customFormat="1" ht="12.75" customHeight="1" x14ac:dyDescent="0.2">
      <c r="A61" s="787" t="s">
        <v>4891</v>
      </c>
      <c r="B61" s="960">
        <v>20264.739999999998</v>
      </c>
      <c r="C61" s="960">
        <v>20230.477000000003</v>
      </c>
      <c r="D61" s="960">
        <v>374.38</v>
      </c>
      <c r="E61" s="960">
        <v>374.09499999999997</v>
      </c>
      <c r="F61" s="960">
        <f t="shared" si="0"/>
        <v>20639.12</v>
      </c>
      <c r="G61" s="960">
        <f t="shared" si="0"/>
        <v>20604.572000000004</v>
      </c>
    </row>
    <row r="62" spans="1:7" s="957" customFormat="1" ht="12.75" customHeight="1" x14ac:dyDescent="0.2">
      <c r="A62" s="787" t="s">
        <v>4892</v>
      </c>
      <c r="B62" s="960">
        <v>10351.16</v>
      </c>
      <c r="C62" s="960">
        <v>10351.154999999999</v>
      </c>
      <c r="D62" s="960">
        <v>136.02000000000001</v>
      </c>
      <c r="E62" s="960">
        <v>135.81900000000002</v>
      </c>
      <c r="F62" s="960">
        <f t="shared" si="0"/>
        <v>10487.18</v>
      </c>
      <c r="G62" s="960">
        <f t="shared" si="0"/>
        <v>10486.973999999998</v>
      </c>
    </row>
    <row r="63" spans="1:7" s="957" customFormat="1" ht="12.75" customHeight="1" x14ac:dyDescent="0.2">
      <c r="A63" s="787" t="s">
        <v>4893</v>
      </c>
      <c r="B63" s="960">
        <v>12928.54</v>
      </c>
      <c r="C63" s="960">
        <v>12928.532999999999</v>
      </c>
      <c r="D63" s="960">
        <v>383.99</v>
      </c>
      <c r="E63" s="960">
        <v>383.87245999999999</v>
      </c>
      <c r="F63" s="960">
        <f t="shared" si="0"/>
        <v>13312.53</v>
      </c>
      <c r="G63" s="960">
        <f t="shared" si="0"/>
        <v>13312.40546</v>
      </c>
    </row>
    <row r="64" spans="1:7" s="957" customFormat="1" ht="12.75" customHeight="1" x14ac:dyDescent="0.2">
      <c r="A64" s="787" t="s">
        <v>4894</v>
      </c>
      <c r="B64" s="960">
        <v>4254.71</v>
      </c>
      <c r="C64" s="960">
        <v>4254.71</v>
      </c>
      <c r="D64" s="960">
        <v>194.96</v>
      </c>
      <c r="E64" s="960">
        <v>188.28799999999998</v>
      </c>
      <c r="F64" s="960">
        <f t="shared" si="0"/>
        <v>4449.67</v>
      </c>
      <c r="G64" s="960">
        <f t="shared" si="0"/>
        <v>4442.9979999999996</v>
      </c>
    </row>
    <row r="65" spans="1:7" s="957" customFormat="1" ht="12.75" customHeight="1" x14ac:dyDescent="0.2">
      <c r="A65" s="787" t="s">
        <v>4895</v>
      </c>
      <c r="B65" s="960">
        <v>5690.02</v>
      </c>
      <c r="C65" s="960">
        <v>5690.018</v>
      </c>
      <c r="D65" s="960">
        <v>325.63</v>
      </c>
      <c r="E65" s="960">
        <v>321.86500000000001</v>
      </c>
      <c r="F65" s="960">
        <f t="shared" si="0"/>
        <v>6015.6500000000005</v>
      </c>
      <c r="G65" s="960">
        <f t="shared" si="0"/>
        <v>6011.8829999999998</v>
      </c>
    </row>
    <row r="66" spans="1:7" s="957" customFormat="1" ht="12.75" customHeight="1" x14ac:dyDescent="0.2">
      <c r="A66" s="787" t="s">
        <v>4896</v>
      </c>
      <c r="B66" s="960">
        <v>6317.44</v>
      </c>
      <c r="C66" s="960">
        <v>6317.4369999999999</v>
      </c>
      <c r="D66" s="960">
        <v>719.74</v>
      </c>
      <c r="E66" s="960">
        <v>704.56</v>
      </c>
      <c r="F66" s="960">
        <f t="shared" si="0"/>
        <v>7037.1799999999994</v>
      </c>
      <c r="G66" s="960">
        <f t="shared" si="0"/>
        <v>7021.9969999999994</v>
      </c>
    </row>
    <row r="67" spans="1:7" s="957" customFormat="1" ht="12.75" customHeight="1" x14ac:dyDescent="0.2">
      <c r="A67" s="787" t="s">
        <v>4897</v>
      </c>
      <c r="B67" s="960">
        <v>5764.95</v>
      </c>
      <c r="C67" s="960">
        <v>5764.9480000000003</v>
      </c>
      <c r="D67" s="960">
        <v>354.42</v>
      </c>
      <c r="E67" s="960">
        <v>354.36899999999997</v>
      </c>
      <c r="F67" s="960">
        <f t="shared" si="0"/>
        <v>6119.37</v>
      </c>
      <c r="G67" s="960">
        <f t="shared" si="0"/>
        <v>6119.317</v>
      </c>
    </row>
    <row r="68" spans="1:7" s="957" customFormat="1" ht="12.75" customHeight="1" x14ac:dyDescent="0.2">
      <c r="A68" s="787" t="s">
        <v>4898</v>
      </c>
      <c r="B68" s="960">
        <v>10975.69</v>
      </c>
      <c r="C68" s="960">
        <v>10975.685000000001</v>
      </c>
      <c r="D68" s="960">
        <v>243.88</v>
      </c>
      <c r="E68" s="960">
        <v>243.64</v>
      </c>
      <c r="F68" s="960">
        <f t="shared" si="0"/>
        <v>11219.57</v>
      </c>
      <c r="G68" s="960">
        <f t="shared" si="0"/>
        <v>11219.325000000001</v>
      </c>
    </row>
    <row r="69" spans="1:7" s="957" customFormat="1" ht="12.75" customHeight="1" x14ac:dyDescent="0.2">
      <c r="A69" s="787" t="s">
        <v>4899</v>
      </c>
      <c r="B69" s="960">
        <v>4787.17</v>
      </c>
      <c r="C69" s="960">
        <v>4787.1689999999999</v>
      </c>
      <c r="D69" s="960">
        <v>79.180000000000007</v>
      </c>
      <c r="E69" s="960">
        <v>79.087000000000003</v>
      </c>
      <c r="F69" s="960">
        <f t="shared" si="0"/>
        <v>4866.3500000000004</v>
      </c>
      <c r="G69" s="960">
        <f t="shared" si="0"/>
        <v>4866.2560000000003</v>
      </c>
    </row>
    <row r="70" spans="1:7" s="957" customFormat="1" ht="12.75" customHeight="1" x14ac:dyDescent="0.2">
      <c r="A70" s="787" t="s">
        <v>4900</v>
      </c>
      <c r="B70" s="960">
        <v>4300.3900000000003</v>
      </c>
      <c r="C70" s="960">
        <v>4300.393</v>
      </c>
      <c r="D70" s="960">
        <v>140.70999999999998</v>
      </c>
      <c r="E70" s="960">
        <v>116.56399999999999</v>
      </c>
      <c r="F70" s="960">
        <f t="shared" ref="F70:G133" si="1">B70+D70</f>
        <v>4441.1000000000004</v>
      </c>
      <c r="G70" s="960">
        <f t="shared" si="1"/>
        <v>4416.9570000000003</v>
      </c>
    </row>
    <row r="71" spans="1:7" s="957" customFormat="1" ht="12.75" customHeight="1" x14ac:dyDescent="0.2">
      <c r="A71" s="787" t="s">
        <v>4901</v>
      </c>
      <c r="B71" s="960">
        <v>3643.9300000000003</v>
      </c>
      <c r="C71" s="960">
        <v>3643.9300000000003</v>
      </c>
      <c r="D71" s="960">
        <v>473.56</v>
      </c>
      <c r="E71" s="960">
        <v>473.48299999999995</v>
      </c>
      <c r="F71" s="960">
        <f t="shared" si="1"/>
        <v>4117.4900000000007</v>
      </c>
      <c r="G71" s="960">
        <f t="shared" si="1"/>
        <v>4117.4130000000005</v>
      </c>
    </row>
    <row r="72" spans="1:7" s="957" customFormat="1" ht="12.75" customHeight="1" x14ac:dyDescent="0.2">
      <c r="A72" s="787" t="s">
        <v>4902</v>
      </c>
      <c r="B72" s="960">
        <v>10812.87</v>
      </c>
      <c r="C72" s="960">
        <v>10812.867999999999</v>
      </c>
      <c r="D72" s="960">
        <v>618.26</v>
      </c>
      <c r="E72" s="960">
        <v>618.03399999999999</v>
      </c>
      <c r="F72" s="960">
        <f t="shared" si="1"/>
        <v>11431.130000000001</v>
      </c>
      <c r="G72" s="960">
        <f t="shared" si="1"/>
        <v>11430.901999999998</v>
      </c>
    </row>
    <row r="73" spans="1:7" s="957" customFormat="1" ht="12.75" customHeight="1" x14ac:dyDescent="0.2">
      <c r="A73" s="787" t="s">
        <v>4903</v>
      </c>
      <c r="B73" s="960">
        <v>9049.66</v>
      </c>
      <c r="C73" s="960">
        <v>9049.655999999999</v>
      </c>
      <c r="D73" s="960">
        <v>161.87</v>
      </c>
      <c r="E73" s="960">
        <v>161.85900000000001</v>
      </c>
      <c r="F73" s="960">
        <f t="shared" si="1"/>
        <v>9211.5300000000007</v>
      </c>
      <c r="G73" s="960">
        <f t="shared" si="1"/>
        <v>9211.5149999999994</v>
      </c>
    </row>
    <row r="74" spans="1:7" s="957" customFormat="1" ht="12.75" customHeight="1" x14ac:dyDescent="0.2">
      <c r="A74" s="787" t="s">
        <v>4904</v>
      </c>
      <c r="B74" s="960">
        <v>5883.78</v>
      </c>
      <c r="C74" s="960">
        <v>5883.7780000000002</v>
      </c>
      <c r="D74" s="960">
        <v>203.44</v>
      </c>
      <c r="E74" s="960">
        <v>104.26300000000001</v>
      </c>
      <c r="F74" s="960">
        <f t="shared" si="1"/>
        <v>6087.2199999999993</v>
      </c>
      <c r="G74" s="960">
        <f t="shared" si="1"/>
        <v>5988.0410000000002</v>
      </c>
    </row>
    <row r="75" spans="1:7" s="957" customFormat="1" ht="12.75" customHeight="1" x14ac:dyDescent="0.2">
      <c r="A75" s="787" t="s">
        <v>4905</v>
      </c>
      <c r="B75" s="960">
        <v>4154.66</v>
      </c>
      <c r="C75" s="960">
        <v>4154.6589999999997</v>
      </c>
      <c r="D75" s="960">
        <v>623.70000000000005</v>
      </c>
      <c r="E75" s="960">
        <v>622.13900000000001</v>
      </c>
      <c r="F75" s="960">
        <f t="shared" si="1"/>
        <v>4778.3599999999997</v>
      </c>
      <c r="G75" s="960">
        <f t="shared" si="1"/>
        <v>4776.7979999999998</v>
      </c>
    </row>
    <row r="76" spans="1:7" s="957" customFormat="1" ht="12.75" customHeight="1" x14ac:dyDescent="0.2">
      <c r="A76" s="787" t="s">
        <v>4906</v>
      </c>
      <c r="B76" s="960">
        <v>7132.93</v>
      </c>
      <c r="C76" s="960">
        <v>7132.9249999999993</v>
      </c>
      <c r="D76" s="960">
        <v>135.63</v>
      </c>
      <c r="E76" s="960">
        <v>135.631</v>
      </c>
      <c r="F76" s="960">
        <f t="shared" si="1"/>
        <v>7268.56</v>
      </c>
      <c r="G76" s="960">
        <f t="shared" si="1"/>
        <v>7268.5559999999996</v>
      </c>
    </row>
    <row r="77" spans="1:7" s="957" customFormat="1" ht="12.75" customHeight="1" x14ac:dyDescent="0.2">
      <c r="A77" s="787" t="s">
        <v>4907</v>
      </c>
      <c r="B77" s="960">
        <v>9412.48</v>
      </c>
      <c r="C77" s="960">
        <v>9412.473</v>
      </c>
      <c r="D77" s="960">
        <v>209.89</v>
      </c>
      <c r="E77" s="960">
        <v>209.76100000000002</v>
      </c>
      <c r="F77" s="960">
        <f t="shared" si="1"/>
        <v>9622.369999999999</v>
      </c>
      <c r="G77" s="960">
        <f t="shared" si="1"/>
        <v>9622.2340000000004</v>
      </c>
    </row>
    <row r="78" spans="1:7" s="957" customFormat="1" ht="12.75" customHeight="1" x14ac:dyDescent="0.2">
      <c r="A78" s="787" t="s">
        <v>4908</v>
      </c>
      <c r="B78" s="960">
        <v>14080.43</v>
      </c>
      <c r="C78" s="960">
        <v>14046.162</v>
      </c>
      <c r="D78" s="960">
        <v>1104.2</v>
      </c>
      <c r="E78" s="960">
        <v>1103.9560000000001</v>
      </c>
      <c r="F78" s="960">
        <f t="shared" si="1"/>
        <v>15184.630000000001</v>
      </c>
      <c r="G78" s="960">
        <f t="shared" si="1"/>
        <v>15150.118</v>
      </c>
    </row>
    <row r="79" spans="1:7" s="957" customFormat="1" ht="12.75" customHeight="1" x14ac:dyDescent="0.2">
      <c r="A79" s="787" t="s">
        <v>4909</v>
      </c>
      <c r="B79" s="960">
        <v>3798.44</v>
      </c>
      <c r="C79" s="960">
        <v>3798.4430000000002</v>
      </c>
      <c r="D79" s="960">
        <v>244.51999999999998</v>
      </c>
      <c r="E79" s="960">
        <v>244.47000000000003</v>
      </c>
      <c r="F79" s="960">
        <f t="shared" si="1"/>
        <v>4042.96</v>
      </c>
      <c r="G79" s="960">
        <f t="shared" si="1"/>
        <v>4042.9130000000005</v>
      </c>
    </row>
    <row r="80" spans="1:7" s="957" customFormat="1" ht="12.75" customHeight="1" x14ac:dyDescent="0.2">
      <c r="A80" s="787" t="s">
        <v>4910</v>
      </c>
      <c r="B80" s="960">
        <v>4576.82</v>
      </c>
      <c r="C80" s="960">
        <v>4576.8230000000003</v>
      </c>
      <c r="D80" s="960">
        <v>145.45999999999998</v>
      </c>
      <c r="E80" s="960">
        <v>119.59899999999999</v>
      </c>
      <c r="F80" s="960">
        <f t="shared" si="1"/>
        <v>4722.28</v>
      </c>
      <c r="G80" s="960">
        <f t="shared" si="1"/>
        <v>4696.4220000000005</v>
      </c>
    </row>
    <row r="81" spans="1:7" s="957" customFormat="1" ht="12.75" customHeight="1" x14ac:dyDescent="0.2">
      <c r="A81" s="787" t="s">
        <v>4911</v>
      </c>
      <c r="B81" s="960">
        <v>8065.71</v>
      </c>
      <c r="C81" s="960">
        <v>8065.7069999999994</v>
      </c>
      <c r="D81" s="960">
        <v>158.37</v>
      </c>
      <c r="E81" s="960">
        <v>158.137</v>
      </c>
      <c r="F81" s="960">
        <f t="shared" si="1"/>
        <v>8224.08</v>
      </c>
      <c r="G81" s="960">
        <f t="shared" si="1"/>
        <v>8223.8439999999991</v>
      </c>
    </row>
    <row r="82" spans="1:7" s="957" customFormat="1" ht="12.75" customHeight="1" x14ac:dyDescent="0.2">
      <c r="A82" s="787" t="s">
        <v>4912</v>
      </c>
      <c r="B82" s="960">
        <v>8940.8799999999992</v>
      </c>
      <c r="C82" s="960">
        <v>8940.8760000000002</v>
      </c>
      <c r="D82" s="960">
        <v>280.10000000000002</v>
      </c>
      <c r="E82" s="960">
        <v>279.91500000000002</v>
      </c>
      <c r="F82" s="960">
        <f t="shared" si="1"/>
        <v>9220.98</v>
      </c>
      <c r="G82" s="960">
        <f t="shared" si="1"/>
        <v>9220.7910000000011</v>
      </c>
    </row>
    <row r="83" spans="1:7" s="957" customFormat="1" ht="12.75" customHeight="1" x14ac:dyDescent="0.2">
      <c r="A83" s="787" t="s">
        <v>4913</v>
      </c>
      <c r="B83" s="960">
        <v>3819.62</v>
      </c>
      <c r="C83" s="960">
        <v>3819.616</v>
      </c>
      <c r="D83" s="960">
        <v>201.95</v>
      </c>
      <c r="E83" s="960">
        <v>175.81399999999999</v>
      </c>
      <c r="F83" s="960">
        <f t="shared" si="1"/>
        <v>4021.5699999999997</v>
      </c>
      <c r="G83" s="960">
        <f t="shared" si="1"/>
        <v>3995.43</v>
      </c>
    </row>
    <row r="84" spans="1:7" s="957" customFormat="1" ht="12.75" customHeight="1" x14ac:dyDescent="0.2">
      <c r="A84" s="787" t="s">
        <v>4914</v>
      </c>
      <c r="B84" s="960">
        <v>2130.04</v>
      </c>
      <c r="C84" s="960">
        <v>2130.0309999999999</v>
      </c>
      <c r="D84" s="960">
        <v>26.4</v>
      </c>
      <c r="E84" s="960">
        <v>26.395</v>
      </c>
      <c r="F84" s="960">
        <f t="shared" si="1"/>
        <v>2156.44</v>
      </c>
      <c r="G84" s="960">
        <f t="shared" si="1"/>
        <v>2156.4259999999999</v>
      </c>
    </row>
    <row r="85" spans="1:7" s="957" customFormat="1" ht="12.75" customHeight="1" x14ac:dyDescent="0.2">
      <c r="A85" s="787" t="s">
        <v>4915</v>
      </c>
      <c r="B85" s="960">
        <v>2336.6999999999998</v>
      </c>
      <c r="C85" s="960">
        <v>2336.6970000000001</v>
      </c>
      <c r="D85" s="960">
        <v>31.01</v>
      </c>
      <c r="E85" s="960">
        <v>31.013000000000002</v>
      </c>
      <c r="F85" s="960">
        <f t="shared" si="1"/>
        <v>2367.71</v>
      </c>
      <c r="G85" s="960">
        <f t="shared" si="1"/>
        <v>2367.71</v>
      </c>
    </row>
    <row r="86" spans="1:7" s="957" customFormat="1" ht="12.75" customHeight="1" x14ac:dyDescent="0.2">
      <c r="A86" s="787" t="s">
        <v>4916</v>
      </c>
      <c r="B86" s="960">
        <v>1948.3000000000002</v>
      </c>
      <c r="C86" s="960">
        <v>1948.2909999999999</v>
      </c>
      <c r="D86" s="960">
        <v>26.4</v>
      </c>
      <c r="E86" s="960">
        <v>26.395</v>
      </c>
      <c r="F86" s="960">
        <f t="shared" si="1"/>
        <v>1974.7000000000003</v>
      </c>
      <c r="G86" s="960">
        <f t="shared" si="1"/>
        <v>1974.6859999999999</v>
      </c>
    </row>
    <row r="87" spans="1:7" s="957" customFormat="1" ht="12.75" customHeight="1" x14ac:dyDescent="0.2">
      <c r="A87" s="787" t="s">
        <v>4917</v>
      </c>
      <c r="B87" s="960">
        <v>12567.93</v>
      </c>
      <c r="C87" s="960">
        <v>12567.928</v>
      </c>
      <c r="D87" s="960">
        <v>337.6</v>
      </c>
      <c r="E87" s="960">
        <v>309.56100000000004</v>
      </c>
      <c r="F87" s="960">
        <f t="shared" si="1"/>
        <v>12905.53</v>
      </c>
      <c r="G87" s="960">
        <f t="shared" si="1"/>
        <v>12877.489</v>
      </c>
    </row>
    <row r="88" spans="1:7" s="957" customFormat="1" ht="12.75" customHeight="1" x14ac:dyDescent="0.2">
      <c r="A88" s="787" t="s">
        <v>4918</v>
      </c>
      <c r="B88" s="960">
        <v>9518.5299999999988</v>
      </c>
      <c r="C88" s="960">
        <v>9518.527</v>
      </c>
      <c r="D88" s="960">
        <v>406.23</v>
      </c>
      <c r="E88" s="960">
        <v>406.06299999999999</v>
      </c>
      <c r="F88" s="960">
        <f t="shared" si="1"/>
        <v>9924.7599999999984</v>
      </c>
      <c r="G88" s="960">
        <f t="shared" si="1"/>
        <v>9924.59</v>
      </c>
    </row>
    <row r="89" spans="1:7" s="957" customFormat="1" ht="12.75" customHeight="1" x14ac:dyDescent="0.2">
      <c r="A89" s="787" t="s">
        <v>4919</v>
      </c>
      <c r="B89" s="960">
        <v>3139.42</v>
      </c>
      <c r="C89" s="960">
        <v>3139.4159999999997</v>
      </c>
      <c r="D89" s="960">
        <v>184.89000000000001</v>
      </c>
      <c r="E89" s="960">
        <v>158.792</v>
      </c>
      <c r="F89" s="960">
        <f t="shared" si="1"/>
        <v>3324.31</v>
      </c>
      <c r="G89" s="960">
        <f t="shared" si="1"/>
        <v>3298.2079999999996</v>
      </c>
    </row>
    <row r="90" spans="1:7" s="957" customFormat="1" ht="12.75" customHeight="1" x14ac:dyDescent="0.2">
      <c r="A90" s="787" t="s">
        <v>4920</v>
      </c>
      <c r="B90" s="960">
        <v>1845.3</v>
      </c>
      <c r="C90" s="960">
        <v>1845.298</v>
      </c>
      <c r="D90" s="960">
        <v>76.740000000000009</v>
      </c>
      <c r="E90" s="960">
        <v>43.784999999999997</v>
      </c>
      <c r="F90" s="960">
        <f t="shared" si="1"/>
        <v>1922.04</v>
      </c>
      <c r="G90" s="960">
        <f t="shared" si="1"/>
        <v>1889.0830000000001</v>
      </c>
    </row>
    <row r="91" spans="1:7" s="957" customFormat="1" ht="12.75" customHeight="1" x14ac:dyDescent="0.2">
      <c r="A91" s="787" t="s">
        <v>4921</v>
      </c>
      <c r="B91" s="960">
        <v>4207.87</v>
      </c>
      <c r="C91" s="960">
        <v>4207.8720000000003</v>
      </c>
      <c r="D91" s="960">
        <v>99.570000000000007</v>
      </c>
      <c r="E91" s="960">
        <v>99.491</v>
      </c>
      <c r="F91" s="960">
        <f t="shared" si="1"/>
        <v>4307.4399999999996</v>
      </c>
      <c r="G91" s="960">
        <f t="shared" si="1"/>
        <v>4307.3630000000003</v>
      </c>
    </row>
    <row r="92" spans="1:7" s="957" customFormat="1" ht="12.75" customHeight="1" x14ac:dyDescent="0.2">
      <c r="A92" s="787" t="s">
        <v>4922</v>
      </c>
      <c r="B92" s="960">
        <v>11141.529999999999</v>
      </c>
      <c r="C92" s="960">
        <v>11141.529999999999</v>
      </c>
      <c r="D92" s="960">
        <v>337.53999999999996</v>
      </c>
      <c r="E92" s="960">
        <v>337.54342000000003</v>
      </c>
      <c r="F92" s="960">
        <f t="shared" si="1"/>
        <v>11479.07</v>
      </c>
      <c r="G92" s="960">
        <f t="shared" si="1"/>
        <v>11479.073419999999</v>
      </c>
    </row>
    <row r="93" spans="1:7" s="957" customFormat="1" ht="12.75" customHeight="1" x14ac:dyDescent="0.2">
      <c r="A93" s="787" t="s">
        <v>4923</v>
      </c>
      <c r="B93" s="960">
        <v>12755.3</v>
      </c>
      <c r="C93" s="960">
        <v>12755.298999999999</v>
      </c>
      <c r="D93" s="960">
        <v>145.16999999999999</v>
      </c>
      <c r="E93" s="960">
        <v>145.172</v>
      </c>
      <c r="F93" s="960">
        <f t="shared" si="1"/>
        <v>12900.47</v>
      </c>
      <c r="G93" s="960">
        <f t="shared" si="1"/>
        <v>12900.471</v>
      </c>
    </row>
    <row r="94" spans="1:7" s="957" customFormat="1" ht="12.75" customHeight="1" x14ac:dyDescent="0.2">
      <c r="A94" s="787" t="s">
        <v>4924</v>
      </c>
      <c r="B94" s="960">
        <v>7342.64</v>
      </c>
      <c r="C94" s="960">
        <v>7342.64</v>
      </c>
      <c r="D94" s="960">
        <v>113.76</v>
      </c>
      <c r="E94" s="960">
        <v>113.73399999999999</v>
      </c>
      <c r="F94" s="960">
        <f t="shared" si="1"/>
        <v>7456.4000000000005</v>
      </c>
      <c r="G94" s="960">
        <f t="shared" si="1"/>
        <v>7456.3740000000007</v>
      </c>
    </row>
    <row r="95" spans="1:7" s="957" customFormat="1" ht="12.75" customHeight="1" x14ac:dyDescent="0.2">
      <c r="A95" s="787" t="s">
        <v>4925</v>
      </c>
      <c r="B95" s="960">
        <v>3229.31</v>
      </c>
      <c r="C95" s="960">
        <v>3229.3130000000001</v>
      </c>
      <c r="D95" s="960">
        <v>58</v>
      </c>
      <c r="E95" s="960">
        <v>57.937000000000005</v>
      </c>
      <c r="F95" s="960">
        <f t="shared" si="1"/>
        <v>3287.31</v>
      </c>
      <c r="G95" s="960">
        <f t="shared" si="1"/>
        <v>3287.25</v>
      </c>
    </row>
    <row r="96" spans="1:7" s="957" customFormat="1" ht="12.75" customHeight="1" x14ac:dyDescent="0.2">
      <c r="A96" s="787" t="s">
        <v>4926</v>
      </c>
      <c r="B96" s="960">
        <v>9734.49</v>
      </c>
      <c r="C96" s="960">
        <v>9734.4889999999996</v>
      </c>
      <c r="D96" s="960">
        <v>169.72</v>
      </c>
      <c r="E96" s="960">
        <v>169.71899999999999</v>
      </c>
      <c r="F96" s="960">
        <f t="shared" si="1"/>
        <v>9904.2099999999991</v>
      </c>
      <c r="G96" s="960">
        <f t="shared" si="1"/>
        <v>9904.2079999999987</v>
      </c>
    </row>
    <row r="97" spans="1:7" s="957" customFormat="1" ht="12.75" customHeight="1" x14ac:dyDescent="0.2">
      <c r="A97" s="787" t="s">
        <v>4927</v>
      </c>
      <c r="B97" s="960">
        <v>7336.8899999999994</v>
      </c>
      <c r="C97" s="960">
        <v>7336.884</v>
      </c>
      <c r="D97" s="960">
        <v>248.22</v>
      </c>
      <c r="E97" s="960">
        <v>248.22199999999998</v>
      </c>
      <c r="F97" s="960">
        <f t="shared" si="1"/>
        <v>7585.11</v>
      </c>
      <c r="G97" s="960">
        <f t="shared" si="1"/>
        <v>7585.1059999999998</v>
      </c>
    </row>
    <row r="98" spans="1:7" s="957" customFormat="1" ht="12.75" customHeight="1" x14ac:dyDescent="0.2">
      <c r="A98" s="787" t="s">
        <v>4928</v>
      </c>
      <c r="B98" s="960">
        <v>8688.2199999999993</v>
      </c>
      <c r="C98" s="960">
        <v>8688.223</v>
      </c>
      <c r="D98" s="960">
        <v>164.97</v>
      </c>
      <c r="E98" s="960">
        <v>164.74499999999998</v>
      </c>
      <c r="F98" s="960">
        <f t="shared" si="1"/>
        <v>8853.1899999999987</v>
      </c>
      <c r="G98" s="960">
        <f t="shared" si="1"/>
        <v>8852.9680000000008</v>
      </c>
    </row>
    <row r="99" spans="1:7" s="957" customFormat="1" ht="12.75" customHeight="1" x14ac:dyDescent="0.2">
      <c r="A99" s="787" t="s">
        <v>4929</v>
      </c>
      <c r="B99" s="960">
        <v>3808.44</v>
      </c>
      <c r="C99" s="960">
        <v>3808.4430000000002</v>
      </c>
      <c r="D99" s="960">
        <v>315.37</v>
      </c>
      <c r="E99" s="960">
        <v>315.35649999999998</v>
      </c>
      <c r="F99" s="960">
        <f t="shared" si="1"/>
        <v>4123.8100000000004</v>
      </c>
      <c r="G99" s="960">
        <f t="shared" si="1"/>
        <v>4123.7995000000001</v>
      </c>
    </row>
    <row r="100" spans="1:7" s="957" customFormat="1" ht="12.75" customHeight="1" x14ac:dyDescent="0.2">
      <c r="A100" s="787" t="s">
        <v>4930</v>
      </c>
      <c r="B100" s="960">
        <v>3990.08</v>
      </c>
      <c r="C100" s="960">
        <v>3990.0770000000002</v>
      </c>
      <c r="D100" s="960">
        <v>313.26</v>
      </c>
      <c r="E100" s="960">
        <v>313.25</v>
      </c>
      <c r="F100" s="960">
        <f t="shared" si="1"/>
        <v>4303.34</v>
      </c>
      <c r="G100" s="960">
        <f t="shared" si="1"/>
        <v>4303.3270000000002</v>
      </c>
    </row>
    <row r="101" spans="1:7" s="957" customFormat="1" ht="12.75" customHeight="1" x14ac:dyDescent="0.2">
      <c r="A101" s="787" t="s">
        <v>4931</v>
      </c>
      <c r="B101" s="960">
        <v>4103.1500000000005</v>
      </c>
      <c r="C101" s="960">
        <v>4103.1460000000006</v>
      </c>
      <c r="D101" s="960">
        <v>205.35000000000002</v>
      </c>
      <c r="E101" s="960">
        <v>142.43299999999999</v>
      </c>
      <c r="F101" s="960">
        <f t="shared" si="1"/>
        <v>4308.5000000000009</v>
      </c>
      <c r="G101" s="960">
        <f t="shared" si="1"/>
        <v>4245.5790000000006</v>
      </c>
    </row>
    <row r="102" spans="1:7" s="957" customFormat="1" ht="12.75" customHeight="1" x14ac:dyDescent="0.2">
      <c r="A102" s="787" t="s">
        <v>4932</v>
      </c>
      <c r="B102" s="960">
        <v>7234.05</v>
      </c>
      <c r="C102" s="960">
        <v>7234.0520000000006</v>
      </c>
      <c r="D102" s="960">
        <v>400.05999999999995</v>
      </c>
      <c r="E102" s="960">
        <v>352.18741999999997</v>
      </c>
      <c r="F102" s="960">
        <f t="shared" si="1"/>
        <v>7634.1100000000006</v>
      </c>
      <c r="G102" s="960">
        <f t="shared" si="1"/>
        <v>7586.2394200000008</v>
      </c>
    </row>
    <row r="103" spans="1:7" s="957" customFormat="1" ht="12.75" customHeight="1" x14ac:dyDescent="0.2">
      <c r="A103" s="787" t="s">
        <v>4933</v>
      </c>
      <c r="B103" s="960">
        <v>5998.9800000000005</v>
      </c>
      <c r="C103" s="960">
        <v>5998.9790000000003</v>
      </c>
      <c r="D103" s="960">
        <v>267.15999999999997</v>
      </c>
      <c r="E103" s="960">
        <v>255.00600000000003</v>
      </c>
      <c r="F103" s="960">
        <f t="shared" si="1"/>
        <v>6266.14</v>
      </c>
      <c r="G103" s="960">
        <f t="shared" si="1"/>
        <v>6253.9850000000006</v>
      </c>
    </row>
    <row r="104" spans="1:7" s="957" customFormat="1" ht="12.75" customHeight="1" x14ac:dyDescent="0.2">
      <c r="A104" s="787" t="s">
        <v>4934</v>
      </c>
      <c r="B104" s="960">
        <v>2869.0099999999998</v>
      </c>
      <c r="C104" s="960">
        <v>2869.0059999999999</v>
      </c>
      <c r="D104" s="960">
        <v>128.68</v>
      </c>
      <c r="E104" s="960">
        <v>117.04700000000001</v>
      </c>
      <c r="F104" s="960">
        <f t="shared" si="1"/>
        <v>2997.6899999999996</v>
      </c>
      <c r="G104" s="960">
        <f t="shared" si="1"/>
        <v>2986.0529999999999</v>
      </c>
    </row>
    <row r="105" spans="1:7" s="957" customFormat="1" ht="12.75" customHeight="1" x14ac:dyDescent="0.2">
      <c r="A105" s="787" t="s">
        <v>4935</v>
      </c>
      <c r="B105" s="960">
        <v>2871.52</v>
      </c>
      <c r="C105" s="960">
        <v>2871.5230000000001</v>
      </c>
      <c r="D105" s="960">
        <v>75.569999999999993</v>
      </c>
      <c r="E105" s="960">
        <v>75.564999999999998</v>
      </c>
      <c r="F105" s="960">
        <f t="shared" si="1"/>
        <v>2947.09</v>
      </c>
      <c r="G105" s="960">
        <f t="shared" si="1"/>
        <v>2947.0880000000002</v>
      </c>
    </row>
    <row r="106" spans="1:7" s="957" customFormat="1" ht="12.75" customHeight="1" x14ac:dyDescent="0.2">
      <c r="A106" s="787" t="s">
        <v>4936</v>
      </c>
      <c r="B106" s="960">
        <v>3360.44</v>
      </c>
      <c r="C106" s="960">
        <v>3360.44</v>
      </c>
      <c r="D106" s="960">
        <v>75.569999999999993</v>
      </c>
      <c r="E106" s="960">
        <v>75.564999999999998</v>
      </c>
      <c r="F106" s="960">
        <f t="shared" si="1"/>
        <v>3436.01</v>
      </c>
      <c r="G106" s="960">
        <f t="shared" si="1"/>
        <v>3436.0050000000001</v>
      </c>
    </row>
    <row r="107" spans="1:7" s="957" customFormat="1" ht="12.75" customHeight="1" x14ac:dyDescent="0.2">
      <c r="A107" s="787" t="s">
        <v>4937</v>
      </c>
      <c r="B107" s="960">
        <v>10848.56</v>
      </c>
      <c r="C107" s="960">
        <v>10848.555</v>
      </c>
      <c r="D107" s="960">
        <v>411.75</v>
      </c>
      <c r="E107" s="960">
        <v>385.70885999999996</v>
      </c>
      <c r="F107" s="960">
        <f t="shared" si="1"/>
        <v>11260.31</v>
      </c>
      <c r="G107" s="960">
        <f t="shared" si="1"/>
        <v>11234.263860000001</v>
      </c>
    </row>
    <row r="108" spans="1:7" s="957" customFormat="1" ht="12.75" customHeight="1" x14ac:dyDescent="0.2">
      <c r="A108" s="787" t="s">
        <v>4938</v>
      </c>
      <c r="B108" s="960">
        <v>6460.77</v>
      </c>
      <c r="C108" s="960">
        <v>6460.7690000000002</v>
      </c>
      <c r="D108" s="960">
        <v>1007.25</v>
      </c>
      <c r="E108" s="960">
        <v>1007.226</v>
      </c>
      <c r="F108" s="960">
        <f t="shared" si="1"/>
        <v>7468.02</v>
      </c>
      <c r="G108" s="960">
        <f t="shared" si="1"/>
        <v>7467.9949999999999</v>
      </c>
    </row>
    <row r="109" spans="1:7" s="957" customFormat="1" ht="12.75" customHeight="1" x14ac:dyDescent="0.2">
      <c r="A109" s="787" t="s">
        <v>4939</v>
      </c>
      <c r="B109" s="960">
        <v>1885.33</v>
      </c>
      <c r="C109" s="960">
        <v>1885.3330000000001</v>
      </c>
      <c r="D109" s="960">
        <v>114.9</v>
      </c>
      <c r="E109" s="960">
        <v>114.89699999999999</v>
      </c>
      <c r="F109" s="960">
        <f t="shared" si="1"/>
        <v>2000.23</v>
      </c>
      <c r="G109" s="960">
        <f t="shared" si="1"/>
        <v>2000.23</v>
      </c>
    </row>
    <row r="110" spans="1:7" s="957" customFormat="1" ht="12.75" customHeight="1" x14ac:dyDescent="0.2">
      <c r="A110" s="787" t="s">
        <v>4940</v>
      </c>
      <c r="B110" s="960">
        <v>3134.8799999999997</v>
      </c>
      <c r="C110" s="960">
        <v>3134.8819999999996</v>
      </c>
      <c r="D110" s="960">
        <v>52.79</v>
      </c>
      <c r="E110" s="960">
        <v>52.710999999999999</v>
      </c>
      <c r="F110" s="960">
        <f t="shared" si="1"/>
        <v>3187.6699999999996</v>
      </c>
      <c r="G110" s="960">
        <f t="shared" si="1"/>
        <v>3187.5929999999994</v>
      </c>
    </row>
    <row r="111" spans="1:7" s="957" customFormat="1" ht="12.75" customHeight="1" x14ac:dyDescent="0.2">
      <c r="A111" s="787" t="s">
        <v>4941</v>
      </c>
      <c r="B111" s="960">
        <v>23712.54</v>
      </c>
      <c r="C111" s="960">
        <v>23712.541000000001</v>
      </c>
      <c r="D111" s="960">
        <v>334.18</v>
      </c>
      <c r="E111" s="960">
        <v>333.69200000000001</v>
      </c>
      <c r="F111" s="960">
        <f t="shared" si="1"/>
        <v>24046.720000000001</v>
      </c>
      <c r="G111" s="960">
        <f t="shared" si="1"/>
        <v>24046.233</v>
      </c>
    </row>
    <row r="112" spans="1:7" s="957" customFormat="1" ht="12.75" customHeight="1" x14ac:dyDescent="0.2">
      <c r="A112" s="787" t="s">
        <v>4942</v>
      </c>
      <c r="B112" s="960">
        <v>1700.05</v>
      </c>
      <c r="C112" s="960">
        <v>1700.0430000000001</v>
      </c>
      <c r="D112" s="960">
        <v>26.4</v>
      </c>
      <c r="E112" s="960">
        <v>26.355999999999998</v>
      </c>
      <c r="F112" s="960">
        <f t="shared" si="1"/>
        <v>1726.45</v>
      </c>
      <c r="G112" s="960">
        <f t="shared" si="1"/>
        <v>1726.3990000000001</v>
      </c>
    </row>
    <row r="113" spans="1:7" s="957" customFormat="1" ht="12.75" customHeight="1" x14ac:dyDescent="0.2">
      <c r="A113" s="787" t="s">
        <v>4943</v>
      </c>
      <c r="B113" s="960">
        <v>3181.67</v>
      </c>
      <c r="C113" s="960">
        <v>3181.674</v>
      </c>
      <c r="D113" s="960">
        <v>91.88</v>
      </c>
      <c r="E113" s="960">
        <v>91.800000000000011</v>
      </c>
      <c r="F113" s="960">
        <f t="shared" si="1"/>
        <v>3273.55</v>
      </c>
      <c r="G113" s="960">
        <f t="shared" si="1"/>
        <v>3273.4740000000002</v>
      </c>
    </row>
    <row r="114" spans="1:7" s="957" customFormat="1" ht="12.75" customHeight="1" x14ac:dyDescent="0.2">
      <c r="A114" s="787" t="s">
        <v>4944</v>
      </c>
      <c r="B114" s="960">
        <v>6670.18</v>
      </c>
      <c r="C114" s="960">
        <v>6670.1810000000005</v>
      </c>
      <c r="D114" s="960">
        <v>198.81</v>
      </c>
      <c r="E114" s="960">
        <v>198.76200000000003</v>
      </c>
      <c r="F114" s="960">
        <f t="shared" si="1"/>
        <v>6868.9900000000007</v>
      </c>
      <c r="G114" s="960">
        <f t="shared" si="1"/>
        <v>6868.9430000000002</v>
      </c>
    </row>
    <row r="115" spans="1:7" s="957" customFormat="1" ht="12.75" customHeight="1" x14ac:dyDescent="0.2">
      <c r="A115" s="787" t="s">
        <v>4945</v>
      </c>
      <c r="B115" s="960">
        <v>6119.62</v>
      </c>
      <c r="C115" s="960">
        <v>6119.6189999999997</v>
      </c>
      <c r="D115" s="960">
        <v>278.45999999999998</v>
      </c>
      <c r="E115" s="960">
        <v>185.80799999999999</v>
      </c>
      <c r="F115" s="960">
        <f t="shared" si="1"/>
        <v>6398.08</v>
      </c>
      <c r="G115" s="960">
        <f t="shared" si="1"/>
        <v>6305.4269999999997</v>
      </c>
    </row>
    <row r="116" spans="1:7" s="957" customFormat="1" ht="12.75" customHeight="1" x14ac:dyDescent="0.2">
      <c r="A116" s="787" t="s">
        <v>4946</v>
      </c>
      <c r="B116" s="960">
        <v>1779.2</v>
      </c>
      <c r="C116" s="960">
        <v>1779.1990000000001</v>
      </c>
      <c r="D116" s="960">
        <v>26.4</v>
      </c>
      <c r="E116" s="960">
        <v>26.395</v>
      </c>
      <c r="F116" s="960">
        <f t="shared" si="1"/>
        <v>1805.6000000000001</v>
      </c>
      <c r="G116" s="960">
        <f t="shared" si="1"/>
        <v>1805.5940000000001</v>
      </c>
    </row>
    <row r="117" spans="1:7" s="957" customFormat="1" ht="12.75" customHeight="1" x14ac:dyDescent="0.2">
      <c r="A117" s="787" t="s">
        <v>4947</v>
      </c>
      <c r="B117" s="960">
        <v>3904.87</v>
      </c>
      <c r="C117" s="960">
        <v>3904.8650000000002</v>
      </c>
      <c r="D117" s="960">
        <v>52.79</v>
      </c>
      <c r="E117" s="960">
        <v>52.712000000000003</v>
      </c>
      <c r="F117" s="960">
        <f t="shared" si="1"/>
        <v>3957.66</v>
      </c>
      <c r="G117" s="960">
        <f t="shared" si="1"/>
        <v>3957.5770000000002</v>
      </c>
    </row>
    <row r="118" spans="1:7" s="957" customFormat="1" ht="12.75" customHeight="1" x14ac:dyDescent="0.2">
      <c r="A118" s="787" t="s">
        <v>4948</v>
      </c>
      <c r="B118" s="960">
        <v>1443.59</v>
      </c>
      <c r="C118" s="960">
        <v>1443.585</v>
      </c>
      <c r="D118" s="960">
        <v>26.4</v>
      </c>
      <c r="E118" s="960">
        <v>26.395</v>
      </c>
      <c r="F118" s="960">
        <f t="shared" si="1"/>
        <v>1469.99</v>
      </c>
      <c r="G118" s="960">
        <f t="shared" si="1"/>
        <v>1469.98</v>
      </c>
    </row>
    <row r="119" spans="1:7" s="957" customFormat="1" ht="12.75" customHeight="1" x14ac:dyDescent="0.2">
      <c r="A119" s="787" t="s">
        <v>4949</v>
      </c>
      <c r="B119" s="960">
        <v>5631.9400000000005</v>
      </c>
      <c r="C119" s="960">
        <v>5631.942</v>
      </c>
      <c r="D119" s="960">
        <v>105.58</v>
      </c>
      <c r="E119" s="960">
        <v>105.58</v>
      </c>
      <c r="F119" s="960">
        <f t="shared" si="1"/>
        <v>5737.52</v>
      </c>
      <c r="G119" s="960">
        <f t="shared" si="1"/>
        <v>5737.5219999999999</v>
      </c>
    </row>
    <row r="120" spans="1:7" s="957" customFormat="1" ht="12.75" customHeight="1" x14ac:dyDescent="0.2">
      <c r="A120" s="787" t="s">
        <v>4950</v>
      </c>
      <c r="B120" s="960">
        <v>1708.22</v>
      </c>
      <c r="C120" s="960">
        <v>1708.22</v>
      </c>
      <c r="D120" s="960">
        <v>26.4</v>
      </c>
      <c r="E120" s="960">
        <v>26.395</v>
      </c>
      <c r="F120" s="960">
        <f t="shared" si="1"/>
        <v>1734.6200000000001</v>
      </c>
      <c r="G120" s="960">
        <f t="shared" si="1"/>
        <v>1734.615</v>
      </c>
    </row>
    <row r="121" spans="1:7" s="957" customFormat="1" ht="12.75" customHeight="1" x14ac:dyDescent="0.2">
      <c r="A121" s="787" t="s">
        <v>4951</v>
      </c>
      <c r="B121" s="960">
        <v>3337.89</v>
      </c>
      <c r="C121" s="960">
        <v>3337.8920000000003</v>
      </c>
      <c r="D121" s="960">
        <v>246.86</v>
      </c>
      <c r="E121" s="960">
        <v>246.78699999999998</v>
      </c>
      <c r="F121" s="960">
        <f t="shared" si="1"/>
        <v>3584.75</v>
      </c>
      <c r="G121" s="960">
        <f t="shared" si="1"/>
        <v>3584.6790000000001</v>
      </c>
    </row>
    <row r="122" spans="1:7" s="957" customFormat="1" ht="12.75" customHeight="1" x14ac:dyDescent="0.2">
      <c r="A122" s="787" t="s">
        <v>4952</v>
      </c>
      <c r="B122" s="960">
        <v>13269.28</v>
      </c>
      <c r="C122" s="960">
        <v>13269.284</v>
      </c>
      <c r="D122" s="960">
        <v>369.36</v>
      </c>
      <c r="E122" s="960">
        <v>369.01</v>
      </c>
      <c r="F122" s="960">
        <f t="shared" si="1"/>
        <v>13638.640000000001</v>
      </c>
      <c r="G122" s="960">
        <f t="shared" si="1"/>
        <v>13638.294</v>
      </c>
    </row>
    <row r="123" spans="1:7" s="957" customFormat="1" ht="12.75" customHeight="1" x14ac:dyDescent="0.2">
      <c r="A123" s="787" t="s">
        <v>4953</v>
      </c>
      <c r="B123" s="960">
        <v>8129.73</v>
      </c>
      <c r="C123" s="960">
        <v>8129.7329999999993</v>
      </c>
      <c r="D123" s="960">
        <v>302.8</v>
      </c>
      <c r="E123" s="960">
        <v>302.76900000000001</v>
      </c>
      <c r="F123" s="960">
        <f t="shared" si="1"/>
        <v>8432.5299999999988</v>
      </c>
      <c r="G123" s="960">
        <f t="shared" si="1"/>
        <v>8432.5019999999986</v>
      </c>
    </row>
    <row r="124" spans="1:7" s="957" customFormat="1" ht="12.75" customHeight="1" x14ac:dyDescent="0.2">
      <c r="A124" s="787" t="s">
        <v>4954</v>
      </c>
      <c r="B124" s="960">
        <v>7909.25</v>
      </c>
      <c r="C124" s="960">
        <v>7909.2539999999999</v>
      </c>
      <c r="D124" s="960">
        <v>474.58000000000004</v>
      </c>
      <c r="E124" s="960">
        <v>460.36199999999997</v>
      </c>
      <c r="F124" s="960">
        <f t="shared" si="1"/>
        <v>8383.83</v>
      </c>
      <c r="G124" s="960">
        <f t="shared" si="1"/>
        <v>8369.616</v>
      </c>
    </row>
    <row r="125" spans="1:7" s="957" customFormat="1" ht="12.75" customHeight="1" x14ac:dyDescent="0.2">
      <c r="A125" s="787" t="s">
        <v>4955</v>
      </c>
      <c r="B125" s="960">
        <v>3177.21</v>
      </c>
      <c r="C125" s="960">
        <v>3177.2080000000001</v>
      </c>
      <c r="D125" s="960">
        <v>52.79</v>
      </c>
      <c r="E125" s="960">
        <v>52.712000000000003</v>
      </c>
      <c r="F125" s="960">
        <f t="shared" si="1"/>
        <v>3230</v>
      </c>
      <c r="G125" s="960">
        <f t="shared" si="1"/>
        <v>3229.92</v>
      </c>
    </row>
    <row r="126" spans="1:7" s="957" customFormat="1" ht="12.75" customHeight="1" x14ac:dyDescent="0.2">
      <c r="A126" s="787" t="s">
        <v>4956</v>
      </c>
      <c r="B126" s="960">
        <v>3966.3100000000004</v>
      </c>
      <c r="C126" s="960">
        <v>3966.306</v>
      </c>
      <c r="D126" s="960">
        <v>111.13</v>
      </c>
      <c r="E126" s="960">
        <v>98.920999999999992</v>
      </c>
      <c r="F126" s="960">
        <f t="shared" si="1"/>
        <v>4077.4400000000005</v>
      </c>
      <c r="G126" s="960">
        <f t="shared" si="1"/>
        <v>4065.2269999999999</v>
      </c>
    </row>
    <row r="127" spans="1:7" s="957" customFormat="1" ht="12.75" customHeight="1" x14ac:dyDescent="0.2">
      <c r="A127" s="787" t="s">
        <v>4957</v>
      </c>
      <c r="B127" s="960">
        <v>2772.3199999999997</v>
      </c>
      <c r="C127" s="960">
        <v>2772.3199999999997</v>
      </c>
      <c r="D127" s="960">
        <v>268.72000000000003</v>
      </c>
      <c r="E127" s="960">
        <v>268.67341999999996</v>
      </c>
      <c r="F127" s="960">
        <f t="shared" si="1"/>
        <v>3041.04</v>
      </c>
      <c r="G127" s="960">
        <f t="shared" si="1"/>
        <v>3040.9934199999998</v>
      </c>
    </row>
    <row r="128" spans="1:7" s="957" customFormat="1" ht="12.75" customHeight="1" x14ac:dyDescent="0.2">
      <c r="A128" s="787" t="s">
        <v>4958</v>
      </c>
      <c r="B128" s="960">
        <v>7233.46</v>
      </c>
      <c r="C128" s="960">
        <v>7233.46</v>
      </c>
      <c r="D128" s="960">
        <v>131.97999999999999</v>
      </c>
      <c r="E128" s="960">
        <v>131.78100000000001</v>
      </c>
      <c r="F128" s="960">
        <f t="shared" si="1"/>
        <v>7365.44</v>
      </c>
      <c r="G128" s="960">
        <f t="shared" si="1"/>
        <v>7365.241</v>
      </c>
    </row>
    <row r="129" spans="1:7" s="957" customFormat="1" ht="12.75" customHeight="1" x14ac:dyDescent="0.2">
      <c r="A129" s="787" t="s">
        <v>4959</v>
      </c>
      <c r="B129" s="960">
        <v>15027.32</v>
      </c>
      <c r="C129" s="960">
        <v>15027.324000000001</v>
      </c>
      <c r="D129" s="960">
        <v>571.79</v>
      </c>
      <c r="E129" s="960">
        <v>564.91387999999995</v>
      </c>
      <c r="F129" s="960">
        <f t="shared" si="1"/>
        <v>15599.11</v>
      </c>
      <c r="G129" s="960">
        <f t="shared" si="1"/>
        <v>15592.237880000001</v>
      </c>
    </row>
    <row r="130" spans="1:7" s="957" customFormat="1" ht="12.75" customHeight="1" x14ac:dyDescent="0.2">
      <c r="A130" s="787" t="s">
        <v>4960</v>
      </c>
      <c r="B130" s="960">
        <v>17956.55</v>
      </c>
      <c r="C130" s="960">
        <v>17956.543999999998</v>
      </c>
      <c r="D130" s="960">
        <v>479.92999999999995</v>
      </c>
      <c r="E130" s="960">
        <v>479.92200000000003</v>
      </c>
      <c r="F130" s="960">
        <f t="shared" si="1"/>
        <v>18436.48</v>
      </c>
      <c r="G130" s="960">
        <f t="shared" si="1"/>
        <v>18436.465999999997</v>
      </c>
    </row>
    <row r="131" spans="1:7" s="957" customFormat="1" ht="12.75" customHeight="1" x14ac:dyDescent="0.2">
      <c r="A131" s="787" t="s">
        <v>4961</v>
      </c>
      <c r="B131" s="960">
        <v>14250.34</v>
      </c>
      <c r="C131" s="960">
        <v>14233.214</v>
      </c>
      <c r="D131" s="960">
        <v>1418.73</v>
      </c>
      <c r="E131" s="960">
        <v>1338.5920000000001</v>
      </c>
      <c r="F131" s="960">
        <f t="shared" si="1"/>
        <v>15669.07</v>
      </c>
      <c r="G131" s="960">
        <f t="shared" si="1"/>
        <v>15571.806</v>
      </c>
    </row>
    <row r="132" spans="1:7" s="957" customFormat="1" ht="12.75" customHeight="1" x14ac:dyDescent="0.2">
      <c r="A132" s="787" t="s">
        <v>4962</v>
      </c>
      <c r="B132" s="960">
        <v>8041.86</v>
      </c>
      <c r="C132" s="960">
        <v>8041.8639999999996</v>
      </c>
      <c r="D132" s="960">
        <v>612.96</v>
      </c>
      <c r="E132" s="960">
        <v>584.96900000000005</v>
      </c>
      <c r="F132" s="960">
        <f t="shared" si="1"/>
        <v>8654.82</v>
      </c>
      <c r="G132" s="960">
        <f t="shared" si="1"/>
        <v>8626.8329999999987</v>
      </c>
    </row>
    <row r="133" spans="1:7" s="957" customFormat="1" ht="12.75" customHeight="1" x14ac:dyDescent="0.2">
      <c r="A133" s="787" t="s">
        <v>4963</v>
      </c>
      <c r="B133" s="960">
        <v>8898.11</v>
      </c>
      <c r="C133" s="960">
        <v>8898.1139999999996</v>
      </c>
      <c r="D133" s="960">
        <v>320.43</v>
      </c>
      <c r="E133" s="960">
        <v>320.17400000000004</v>
      </c>
      <c r="F133" s="960">
        <f t="shared" si="1"/>
        <v>9218.5400000000009</v>
      </c>
      <c r="G133" s="960">
        <f t="shared" si="1"/>
        <v>9218.2880000000005</v>
      </c>
    </row>
    <row r="134" spans="1:7" s="957" customFormat="1" ht="12.75" customHeight="1" x14ac:dyDescent="0.2">
      <c r="A134" s="787" t="s">
        <v>4964</v>
      </c>
      <c r="B134" s="960">
        <v>14627</v>
      </c>
      <c r="C134" s="960">
        <v>14617.849</v>
      </c>
      <c r="D134" s="960">
        <v>391.56</v>
      </c>
      <c r="E134" s="960">
        <v>391.55560000000003</v>
      </c>
      <c r="F134" s="960">
        <f t="shared" ref="F134:G197" si="2">B134+D134</f>
        <v>15018.56</v>
      </c>
      <c r="G134" s="960">
        <f t="shared" si="2"/>
        <v>15009.4046</v>
      </c>
    </row>
    <row r="135" spans="1:7" s="957" customFormat="1" ht="12.75" customHeight="1" x14ac:dyDescent="0.2">
      <c r="A135" s="787" t="s">
        <v>4965</v>
      </c>
      <c r="B135" s="960">
        <v>15858.62</v>
      </c>
      <c r="C135" s="960">
        <v>15858.616999999998</v>
      </c>
      <c r="D135" s="960">
        <v>251.47</v>
      </c>
      <c r="E135" s="960">
        <v>251.47200000000001</v>
      </c>
      <c r="F135" s="960">
        <f t="shared" si="2"/>
        <v>16110.09</v>
      </c>
      <c r="G135" s="960">
        <f t="shared" si="2"/>
        <v>16110.088999999998</v>
      </c>
    </row>
    <row r="136" spans="1:7" s="957" customFormat="1" ht="12.75" customHeight="1" x14ac:dyDescent="0.2">
      <c r="A136" s="787" t="s">
        <v>4966</v>
      </c>
      <c r="B136" s="960">
        <v>15887.480000000001</v>
      </c>
      <c r="C136" s="960">
        <v>15887.477000000001</v>
      </c>
      <c r="D136" s="960">
        <v>309.95</v>
      </c>
      <c r="E136" s="960">
        <v>309.94636000000003</v>
      </c>
      <c r="F136" s="960">
        <f t="shared" si="2"/>
        <v>16197.430000000002</v>
      </c>
      <c r="G136" s="960">
        <f t="shared" si="2"/>
        <v>16197.423360000001</v>
      </c>
    </row>
    <row r="137" spans="1:7" s="957" customFormat="1" ht="12.75" customHeight="1" x14ac:dyDescent="0.2">
      <c r="A137" s="787" t="s">
        <v>4967</v>
      </c>
      <c r="B137" s="960">
        <v>14046.060000000001</v>
      </c>
      <c r="C137" s="960">
        <v>14046.058999999999</v>
      </c>
      <c r="D137" s="960">
        <v>282.29000000000002</v>
      </c>
      <c r="E137" s="960">
        <v>282.11</v>
      </c>
      <c r="F137" s="960">
        <f t="shared" si="2"/>
        <v>14328.350000000002</v>
      </c>
      <c r="G137" s="960">
        <f t="shared" si="2"/>
        <v>14328.169</v>
      </c>
    </row>
    <row r="138" spans="1:7" s="957" customFormat="1" ht="12.75" customHeight="1" x14ac:dyDescent="0.2">
      <c r="A138" s="787" t="s">
        <v>4968</v>
      </c>
      <c r="B138" s="960">
        <v>4976.25</v>
      </c>
      <c r="C138" s="960">
        <v>4976.2489999999998</v>
      </c>
      <c r="D138" s="960">
        <v>564.39</v>
      </c>
      <c r="E138" s="960">
        <v>564.27800000000002</v>
      </c>
      <c r="F138" s="960">
        <f t="shared" si="2"/>
        <v>5540.64</v>
      </c>
      <c r="G138" s="960">
        <f t="shared" si="2"/>
        <v>5540.527</v>
      </c>
    </row>
    <row r="139" spans="1:7" s="957" customFormat="1" ht="12.75" customHeight="1" x14ac:dyDescent="0.2">
      <c r="A139" s="787" t="s">
        <v>4969</v>
      </c>
      <c r="B139" s="960">
        <v>2867.8</v>
      </c>
      <c r="C139" s="960">
        <v>2867.8</v>
      </c>
      <c r="D139" s="960">
        <v>111.36</v>
      </c>
      <c r="E139" s="960">
        <v>111.36000000000001</v>
      </c>
      <c r="F139" s="960">
        <f t="shared" si="2"/>
        <v>2979.1600000000003</v>
      </c>
      <c r="G139" s="960">
        <f t="shared" si="2"/>
        <v>2979.1600000000003</v>
      </c>
    </row>
    <row r="140" spans="1:7" s="957" customFormat="1" ht="12.75" customHeight="1" x14ac:dyDescent="0.2">
      <c r="A140" s="787" t="s">
        <v>4970</v>
      </c>
      <c r="B140" s="960">
        <v>9027.56</v>
      </c>
      <c r="C140" s="960">
        <v>9027.5540000000001</v>
      </c>
      <c r="D140" s="960">
        <v>131.97999999999999</v>
      </c>
      <c r="E140" s="960">
        <v>131.78100000000001</v>
      </c>
      <c r="F140" s="960">
        <f t="shared" si="2"/>
        <v>9159.5399999999991</v>
      </c>
      <c r="G140" s="960">
        <f t="shared" si="2"/>
        <v>9159.3350000000009</v>
      </c>
    </row>
    <row r="141" spans="1:7" s="957" customFormat="1" ht="12.75" customHeight="1" x14ac:dyDescent="0.2">
      <c r="A141" s="787" t="s">
        <v>4971</v>
      </c>
      <c r="B141" s="960">
        <v>7075.84</v>
      </c>
      <c r="C141" s="960">
        <v>7075.84</v>
      </c>
      <c r="D141" s="960">
        <v>447.89</v>
      </c>
      <c r="E141" s="960">
        <v>399.928</v>
      </c>
      <c r="F141" s="960">
        <f t="shared" si="2"/>
        <v>7523.7300000000005</v>
      </c>
      <c r="G141" s="960">
        <f t="shared" si="2"/>
        <v>7475.768</v>
      </c>
    </row>
    <row r="142" spans="1:7" s="957" customFormat="1" ht="12.75" customHeight="1" x14ac:dyDescent="0.2">
      <c r="A142" s="787" t="s">
        <v>4972</v>
      </c>
      <c r="B142" s="960">
        <v>7769.45</v>
      </c>
      <c r="C142" s="960">
        <v>7769.4489999999996</v>
      </c>
      <c r="D142" s="960">
        <v>265.57</v>
      </c>
      <c r="E142" s="960">
        <v>265.565</v>
      </c>
      <c r="F142" s="960">
        <f t="shared" si="2"/>
        <v>8035.0199999999995</v>
      </c>
      <c r="G142" s="960">
        <f t="shared" si="2"/>
        <v>8035.0139999999992</v>
      </c>
    </row>
    <row r="143" spans="1:7" s="957" customFormat="1" ht="12.75" customHeight="1" x14ac:dyDescent="0.2">
      <c r="A143" s="787" t="s">
        <v>4973</v>
      </c>
      <c r="B143" s="960">
        <v>5245.32</v>
      </c>
      <c r="C143" s="960">
        <v>5245.3140000000003</v>
      </c>
      <c r="D143" s="960">
        <v>162.94999999999999</v>
      </c>
      <c r="E143" s="960">
        <v>162.83599999999998</v>
      </c>
      <c r="F143" s="960">
        <f t="shared" si="2"/>
        <v>5408.2699999999995</v>
      </c>
      <c r="G143" s="960">
        <f t="shared" si="2"/>
        <v>5408.1500000000005</v>
      </c>
    </row>
    <row r="144" spans="1:7" s="957" customFormat="1" ht="12.75" customHeight="1" x14ac:dyDescent="0.2">
      <c r="A144" s="787" t="s">
        <v>4974</v>
      </c>
      <c r="B144" s="960">
        <v>6473.83</v>
      </c>
      <c r="C144" s="960">
        <v>6473.8240000000005</v>
      </c>
      <c r="D144" s="960">
        <v>103.03</v>
      </c>
      <c r="E144" s="960">
        <v>102.91300000000001</v>
      </c>
      <c r="F144" s="960">
        <f t="shared" si="2"/>
        <v>6576.86</v>
      </c>
      <c r="G144" s="960">
        <f t="shared" si="2"/>
        <v>6576.737000000001</v>
      </c>
    </row>
    <row r="145" spans="1:7" s="957" customFormat="1" ht="12.75" customHeight="1" x14ac:dyDescent="0.2">
      <c r="A145" s="787" t="s">
        <v>4975</v>
      </c>
      <c r="B145" s="960">
        <v>4748.2599999999993</v>
      </c>
      <c r="C145" s="960">
        <v>4748.2609999999995</v>
      </c>
      <c r="D145" s="960">
        <v>253.26</v>
      </c>
      <c r="E145" s="960">
        <v>211.34200000000001</v>
      </c>
      <c r="F145" s="960">
        <f t="shared" si="2"/>
        <v>5001.5199999999995</v>
      </c>
      <c r="G145" s="960">
        <f t="shared" si="2"/>
        <v>4959.6029999999992</v>
      </c>
    </row>
    <row r="146" spans="1:7" s="957" customFormat="1" ht="12.75" customHeight="1" x14ac:dyDescent="0.2">
      <c r="A146" s="787" t="s">
        <v>4976</v>
      </c>
      <c r="B146" s="960">
        <v>5825.92</v>
      </c>
      <c r="C146" s="960">
        <v>5825.9150000000009</v>
      </c>
      <c r="D146" s="960">
        <v>126.86000000000001</v>
      </c>
      <c r="E146" s="960">
        <v>126.79240000000001</v>
      </c>
      <c r="F146" s="960">
        <f t="shared" si="2"/>
        <v>5952.78</v>
      </c>
      <c r="G146" s="960">
        <f t="shared" si="2"/>
        <v>5952.7074000000011</v>
      </c>
    </row>
    <row r="147" spans="1:7" s="957" customFormat="1" ht="12.75" customHeight="1" x14ac:dyDescent="0.2">
      <c r="A147" s="787" t="s">
        <v>4977</v>
      </c>
      <c r="B147" s="960">
        <v>8196.4500000000007</v>
      </c>
      <c r="C147" s="960">
        <v>8196.4480000000003</v>
      </c>
      <c r="D147" s="960">
        <v>761.1099999999999</v>
      </c>
      <c r="E147" s="960">
        <v>755.45299999999997</v>
      </c>
      <c r="F147" s="960">
        <f t="shared" si="2"/>
        <v>8957.5600000000013</v>
      </c>
      <c r="G147" s="960">
        <f t="shared" si="2"/>
        <v>8951.9009999999998</v>
      </c>
    </row>
    <row r="148" spans="1:7" s="957" customFormat="1" ht="12.75" customHeight="1" x14ac:dyDescent="0.2">
      <c r="A148" s="787" t="s">
        <v>4978</v>
      </c>
      <c r="B148" s="960">
        <v>4635.25</v>
      </c>
      <c r="C148" s="960">
        <v>4635.2470000000003</v>
      </c>
      <c r="D148" s="960">
        <v>79.180000000000007</v>
      </c>
      <c r="E148" s="960">
        <v>79.125999999999991</v>
      </c>
      <c r="F148" s="960">
        <f t="shared" si="2"/>
        <v>4714.43</v>
      </c>
      <c r="G148" s="960">
        <f t="shared" si="2"/>
        <v>4714.3730000000005</v>
      </c>
    </row>
    <row r="149" spans="1:7" s="957" customFormat="1" ht="12.75" customHeight="1" x14ac:dyDescent="0.2">
      <c r="A149" s="787" t="s">
        <v>4979</v>
      </c>
      <c r="B149" s="960">
        <v>4881.3899999999994</v>
      </c>
      <c r="C149" s="960">
        <v>4881.3860000000004</v>
      </c>
      <c r="D149" s="960">
        <v>85.78</v>
      </c>
      <c r="E149" s="960">
        <v>85.710000000000008</v>
      </c>
      <c r="F149" s="960">
        <f t="shared" si="2"/>
        <v>4967.1699999999992</v>
      </c>
      <c r="G149" s="960">
        <f t="shared" si="2"/>
        <v>4967.0960000000005</v>
      </c>
    </row>
    <row r="150" spans="1:7" s="957" customFormat="1" ht="12.75" customHeight="1" x14ac:dyDescent="0.2">
      <c r="A150" s="787" t="s">
        <v>4980</v>
      </c>
      <c r="B150" s="960">
        <v>11009.949999999999</v>
      </c>
      <c r="C150" s="960">
        <v>10993.941000000001</v>
      </c>
      <c r="D150" s="960">
        <v>171.57</v>
      </c>
      <c r="E150" s="960">
        <v>171.458</v>
      </c>
      <c r="F150" s="960">
        <f t="shared" si="2"/>
        <v>11181.519999999999</v>
      </c>
      <c r="G150" s="960">
        <f t="shared" si="2"/>
        <v>11165.399000000001</v>
      </c>
    </row>
    <row r="151" spans="1:7" s="957" customFormat="1" ht="12.75" customHeight="1" x14ac:dyDescent="0.2">
      <c r="A151" s="787" t="s">
        <v>4981</v>
      </c>
      <c r="B151" s="960">
        <v>1925.59</v>
      </c>
      <c r="C151" s="960">
        <v>1925.587</v>
      </c>
      <c r="D151" s="960">
        <v>94.18</v>
      </c>
      <c r="E151" s="960">
        <v>66.35866</v>
      </c>
      <c r="F151" s="960">
        <f t="shared" si="2"/>
        <v>2019.77</v>
      </c>
      <c r="G151" s="960">
        <f t="shared" si="2"/>
        <v>1991.9456600000001</v>
      </c>
    </row>
    <row r="152" spans="1:7" s="957" customFormat="1" ht="12.75" customHeight="1" x14ac:dyDescent="0.2">
      <c r="A152" s="787" t="s">
        <v>4982</v>
      </c>
      <c r="B152" s="960">
        <v>4001.66</v>
      </c>
      <c r="C152" s="960">
        <v>4001.6860000000001</v>
      </c>
      <c r="D152" s="960">
        <v>252.05</v>
      </c>
      <c r="E152" s="960">
        <v>251.99099999999999</v>
      </c>
      <c r="F152" s="960">
        <f t="shared" si="2"/>
        <v>4253.71</v>
      </c>
      <c r="G152" s="960">
        <f t="shared" si="2"/>
        <v>4253.6769999999997</v>
      </c>
    </row>
    <row r="153" spans="1:7" s="957" customFormat="1" ht="12.75" customHeight="1" x14ac:dyDescent="0.2">
      <c r="A153" s="787" t="s">
        <v>4983</v>
      </c>
      <c r="B153" s="960">
        <v>4461.3500000000004</v>
      </c>
      <c r="C153" s="960">
        <v>4461.3429999999998</v>
      </c>
      <c r="D153" s="960">
        <v>346.22</v>
      </c>
      <c r="E153" s="960">
        <v>288.82920000000001</v>
      </c>
      <c r="F153" s="960">
        <f t="shared" si="2"/>
        <v>4807.5700000000006</v>
      </c>
      <c r="G153" s="960">
        <f t="shared" si="2"/>
        <v>4750.1722</v>
      </c>
    </row>
    <row r="154" spans="1:7" s="957" customFormat="1" ht="12.75" customHeight="1" x14ac:dyDescent="0.2">
      <c r="A154" s="787" t="s">
        <v>4984</v>
      </c>
      <c r="B154" s="960">
        <v>5049.1600000000008</v>
      </c>
      <c r="C154" s="960">
        <v>5049.1580000000004</v>
      </c>
      <c r="D154" s="960">
        <v>79.180000000000007</v>
      </c>
      <c r="E154" s="960">
        <v>79.11</v>
      </c>
      <c r="F154" s="960">
        <f t="shared" si="2"/>
        <v>5128.3400000000011</v>
      </c>
      <c r="G154" s="960">
        <f t="shared" si="2"/>
        <v>5128.268</v>
      </c>
    </row>
    <row r="155" spans="1:7" s="957" customFormat="1" ht="12.75" customHeight="1" x14ac:dyDescent="0.2">
      <c r="A155" s="787" t="s">
        <v>4985</v>
      </c>
      <c r="B155" s="960">
        <v>2603.44</v>
      </c>
      <c r="C155" s="960">
        <v>2603.4350000000004</v>
      </c>
      <c r="D155" s="960">
        <v>235.91</v>
      </c>
      <c r="E155" s="960">
        <v>131.22400000000002</v>
      </c>
      <c r="F155" s="960">
        <f t="shared" si="2"/>
        <v>2839.35</v>
      </c>
      <c r="G155" s="960">
        <f t="shared" si="2"/>
        <v>2734.6590000000006</v>
      </c>
    </row>
    <row r="156" spans="1:7" s="957" customFormat="1" ht="12.75" customHeight="1" x14ac:dyDescent="0.2">
      <c r="A156" s="787" t="s">
        <v>4986</v>
      </c>
      <c r="B156" s="960">
        <v>18375.560000000001</v>
      </c>
      <c r="C156" s="960">
        <v>18265.893000000004</v>
      </c>
      <c r="D156" s="960">
        <v>832.27</v>
      </c>
      <c r="E156" s="960">
        <v>832.2650000000001</v>
      </c>
      <c r="F156" s="960">
        <f t="shared" si="2"/>
        <v>19207.830000000002</v>
      </c>
      <c r="G156" s="960">
        <f t="shared" si="2"/>
        <v>19098.158000000003</v>
      </c>
    </row>
    <row r="157" spans="1:7" s="957" customFormat="1" ht="12.75" customHeight="1" x14ac:dyDescent="0.2">
      <c r="A157" s="787" t="s">
        <v>4987</v>
      </c>
      <c r="B157" s="960">
        <v>12515.779999999999</v>
      </c>
      <c r="C157" s="960">
        <v>12515.778</v>
      </c>
      <c r="D157" s="960">
        <v>673.95</v>
      </c>
      <c r="E157" s="960">
        <v>661.75400000000002</v>
      </c>
      <c r="F157" s="960">
        <f t="shared" si="2"/>
        <v>13189.73</v>
      </c>
      <c r="G157" s="960">
        <f t="shared" si="2"/>
        <v>13177.532000000001</v>
      </c>
    </row>
    <row r="158" spans="1:7" s="957" customFormat="1" ht="12.75" customHeight="1" x14ac:dyDescent="0.2">
      <c r="A158" s="787" t="s">
        <v>4988</v>
      </c>
      <c r="B158" s="960">
        <v>13815.810000000001</v>
      </c>
      <c r="C158" s="960">
        <v>13815.812</v>
      </c>
      <c r="D158" s="960">
        <v>480.24</v>
      </c>
      <c r="E158" s="960">
        <v>346.11199999999997</v>
      </c>
      <c r="F158" s="960">
        <f t="shared" si="2"/>
        <v>14296.050000000001</v>
      </c>
      <c r="G158" s="960">
        <f t="shared" si="2"/>
        <v>14161.923999999999</v>
      </c>
    </row>
    <row r="159" spans="1:7" s="957" customFormat="1" ht="12.75" customHeight="1" x14ac:dyDescent="0.2">
      <c r="A159" s="787" t="s">
        <v>4989</v>
      </c>
      <c r="B159" s="960">
        <v>14122.130000000001</v>
      </c>
      <c r="C159" s="960">
        <v>14122.128999999999</v>
      </c>
      <c r="D159" s="960">
        <v>511.32000000000005</v>
      </c>
      <c r="E159" s="960">
        <v>357.93063999999998</v>
      </c>
      <c r="F159" s="960">
        <f t="shared" si="2"/>
        <v>14633.45</v>
      </c>
      <c r="G159" s="960">
        <f t="shared" si="2"/>
        <v>14480.059639999999</v>
      </c>
    </row>
    <row r="160" spans="1:7" s="957" customFormat="1" ht="12.75" customHeight="1" x14ac:dyDescent="0.2">
      <c r="A160" s="787" t="s">
        <v>4990</v>
      </c>
      <c r="B160" s="960">
        <v>9886.5499999999993</v>
      </c>
      <c r="C160" s="960">
        <v>9886.5500000000011</v>
      </c>
      <c r="D160" s="960">
        <v>725.24</v>
      </c>
      <c r="E160" s="960">
        <v>725.24400000000003</v>
      </c>
      <c r="F160" s="960">
        <f t="shared" si="2"/>
        <v>10611.789999999999</v>
      </c>
      <c r="G160" s="960">
        <f t="shared" si="2"/>
        <v>10611.794000000002</v>
      </c>
    </row>
    <row r="161" spans="1:7" s="957" customFormat="1" ht="12.75" customHeight="1" x14ac:dyDescent="0.2">
      <c r="A161" s="787" t="s">
        <v>4991</v>
      </c>
      <c r="B161" s="960">
        <v>17822.8</v>
      </c>
      <c r="C161" s="960">
        <v>17822.8</v>
      </c>
      <c r="D161" s="960">
        <v>473.13</v>
      </c>
      <c r="E161" s="960">
        <v>422.50235999999995</v>
      </c>
      <c r="F161" s="960">
        <f t="shared" si="2"/>
        <v>18295.93</v>
      </c>
      <c r="G161" s="960">
        <f t="shared" si="2"/>
        <v>18245.302359999998</v>
      </c>
    </row>
    <row r="162" spans="1:7" s="957" customFormat="1" ht="12.75" customHeight="1" x14ac:dyDescent="0.2">
      <c r="A162" s="787" t="s">
        <v>4992</v>
      </c>
      <c r="B162" s="960">
        <v>13998.039999999999</v>
      </c>
      <c r="C162" s="960">
        <v>13998.035</v>
      </c>
      <c r="D162" s="960">
        <v>309.64999999999998</v>
      </c>
      <c r="E162" s="960">
        <v>309.54000000000002</v>
      </c>
      <c r="F162" s="960">
        <f t="shared" si="2"/>
        <v>14307.689999999999</v>
      </c>
      <c r="G162" s="960">
        <f t="shared" si="2"/>
        <v>14307.575000000001</v>
      </c>
    </row>
    <row r="163" spans="1:7" s="957" customFormat="1" ht="12.75" customHeight="1" x14ac:dyDescent="0.2">
      <c r="A163" s="787" t="s">
        <v>4993</v>
      </c>
      <c r="B163" s="960">
        <v>10205.370000000001</v>
      </c>
      <c r="C163" s="960">
        <v>10205.367</v>
      </c>
      <c r="D163" s="960">
        <v>486.71000000000004</v>
      </c>
      <c r="E163" s="960">
        <v>460.66800000000001</v>
      </c>
      <c r="F163" s="960">
        <f t="shared" si="2"/>
        <v>10692.080000000002</v>
      </c>
      <c r="G163" s="960">
        <f t="shared" si="2"/>
        <v>10666.035</v>
      </c>
    </row>
    <row r="164" spans="1:7" s="957" customFormat="1" ht="12.75" customHeight="1" x14ac:dyDescent="0.2">
      <c r="A164" s="787" t="s">
        <v>4994</v>
      </c>
      <c r="B164" s="960">
        <v>10458.009999999998</v>
      </c>
      <c r="C164" s="960">
        <v>10458.001</v>
      </c>
      <c r="D164" s="960">
        <v>422.07</v>
      </c>
      <c r="E164" s="960">
        <v>421.96</v>
      </c>
      <c r="F164" s="960">
        <f t="shared" si="2"/>
        <v>10880.079999999998</v>
      </c>
      <c r="G164" s="960">
        <f t="shared" si="2"/>
        <v>10879.960999999999</v>
      </c>
    </row>
    <row r="165" spans="1:7" s="957" customFormat="1" ht="12.75" customHeight="1" x14ac:dyDescent="0.2">
      <c r="A165" s="787" t="s">
        <v>4995</v>
      </c>
      <c r="B165" s="960">
        <v>6984.0499999999993</v>
      </c>
      <c r="C165" s="960">
        <v>6984.0409999999993</v>
      </c>
      <c r="D165" s="960">
        <v>104.26</v>
      </c>
      <c r="E165" s="960">
        <v>104.17400000000001</v>
      </c>
      <c r="F165" s="960">
        <f t="shared" si="2"/>
        <v>7088.3099999999995</v>
      </c>
      <c r="G165" s="960">
        <f t="shared" si="2"/>
        <v>7088.2149999999992</v>
      </c>
    </row>
    <row r="166" spans="1:7" s="957" customFormat="1" ht="12.75" customHeight="1" x14ac:dyDescent="0.2">
      <c r="A166" s="787" t="s">
        <v>4996</v>
      </c>
      <c r="B166" s="960">
        <v>6060.5</v>
      </c>
      <c r="C166" s="960">
        <v>6060.4960000000001</v>
      </c>
      <c r="D166" s="960">
        <v>143.98000000000002</v>
      </c>
      <c r="E166" s="960">
        <v>143.91867999999999</v>
      </c>
      <c r="F166" s="960">
        <f t="shared" si="2"/>
        <v>6204.48</v>
      </c>
      <c r="G166" s="960">
        <f t="shared" si="2"/>
        <v>6204.4146799999999</v>
      </c>
    </row>
    <row r="167" spans="1:7" s="957" customFormat="1" ht="12.75" customHeight="1" x14ac:dyDescent="0.2">
      <c r="A167" s="787" t="s">
        <v>4997</v>
      </c>
      <c r="B167" s="960">
        <v>13225.52</v>
      </c>
      <c r="C167" s="960">
        <v>13225.518</v>
      </c>
      <c r="D167" s="960">
        <v>363.22</v>
      </c>
      <c r="E167" s="960">
        <v>363.19499999999994</v>
      </c>
      <c r="F167" s="960">
        <f t="shared" si="2"/>
        <v>13588.74</v>
      </c>
      <c r="G167" s="960">
        <f t="shared" si="2"/>
        <v>13588.713</v>
      </c>
    </row>
    <row r="168" spans="1:7" s="957" customFormat="1" ht="12.75" customHeight="1" x14ac:dyDescent="0.2">
      <c r="A168" s="787" t="s">
        <v>4998</v>
      </c>
      <c r="B168" s="960">
        <v>19648.280000000002</v>
      </c>
      <c r="C168" s="960">
        <v>19648.279000000002</v>
      </c>
      <c r="D168" s="960">
        <v>504.59999999999997</v>
      </c>
      <c r="E168" s="960">
        <v>504.40418</v>
      </c>
      <c r="F168" s="960">
        <f t="shared" si="2"/>
        <v>20152.88</v>
      </c>
      <c r="G168" s="960">
        <f t="shared" si="2"/>
        <v>20152.683180000004</v>
      </c>
    </row>
    <row r="169" spans="1:7" s="957" customFormat="1" ht="12.75" customHeight="1" x14ac:dyDescent="0.2">
      <c r="A169" s="787" t="s">
        <v>4999</v>
      </c>
      <c r="B169" s="960">
        <v>20765.960000000003</v>
      </c>
      <c r="C169" s="960">
        <v>20765.963</v>
      </c>
      <c r="D169" s="960">
        <v>329.94</v>
      </c>
      <c r="E169" s="960">
        <v>329.67699999999996</v>
      </c>
      <c r="F169" s="960">
        <f t="shared" si="2"/>
        <v>21095.9</v>
      </c>
      <c r="G169" s="960">
        <f t="shared" si="2"/>
        <v>21095.64</v>
      </c>
    </row>
    <row r="170" spans="1:7" s="957" customFormat="1" ht="12.75" customHeight="1" x14ac:dyDescent="0.2">
      <c r="A170" s="787" t="s">
        <v>5000</v>
      </c>
      <c r="B170" s="960">
        <v>8598.2999999999993</v>
      </c>
      <c r="C170" s="960">
        <v>8598.2950000000001</v>
      </c>
      <c r="D170" s="960">
        <v>667.98</v>
      </c>
      <c r="E170" s="960">
        <v>667.9786600000001</v>
      </c>
      <c r="F170" s="960">
        <f t="shared" si="2"/>
        <v>9266.2799999999988</v>
      </c>
      <c r="G170" s="960">
        <f t="shared" si="2"/>
        <v>9266.2736600000007</v>
      </c>
    </row>
    <row r="171" spans="1:7" s="957" customFormat="1" ht="12.75" customHeight="1" x14ac:dyDescent="0.2">
      <c r="A171" s="787" t="s">
        <v>5001</v>
      </c>
      <c r="B171" s="960">
        <v>12362.42</v>
      </c>
      <c r="C171" s="960">
        <v>12362.414999999999</v>
      </c>
      <c r="D171" s="960">
        <v>352.12</v>
      </c>
      <c r="E171" s="960">
        <v>352.09800000000001</v>
      </c>
      <c r="F171" s="960">
        <f t="shared" si="2"/>
        <v>12714.54</v>
      </c>
      <c r="G171" s="960">
        <f t="shared" si="2"/>
        <v>12714.512999999999</v>
      </c>
    </row>
    <row r="172" spans="1:7" s="957" customFormat="1" ht="12.75" customHeight="1" x14ac:dyDescent="0.2">
      <c r="A172" s="787" t="s">
        <v>5002</v>
      </c>
      <c r="B172" s="960">
        <v>17280.75</v>
      </c>
      <c r="C172" s="960">
        <v>17280.748</v>
      </c>
      <c r="D172" s="960">
        <v>456.08000000000004</v>
      </c>
      <c r="E172" s="960">
        <v>455.95300000000003</v>
      </c>
      <c r="F172" s="960">
        <f t="shared" si="2"/>
        <v>17736.830000000002</v>
      </c>
      <c r="G172" s="960">
        <f t="shared" si="2"/>
        <v>17736.701000000001</v>
      </c>
    </row>
    <row r="173" spans="1:7" s="957" customFormat="1" ht="12.75" customHeight="1" x14ac:dyDescent="0.2">
      <c r="A173" s="787" t="s">
        <v>5003</v>
      </c>
      <c r="B173" s="960">
        <v>4625.45</v>
      </c>
      <c r="C173" s="960">
        <v>4625.4459999999999</v>
      </c>
      <c r="D173" s="960">
        <v>592.44000000000005</v>
      </c>
      <c r="E173" s="960">
        <v>580.875</v>
      </c>
      <c r="F173" s="960">
        <f t="shared" si="2"/>
        <v>5217.8899999999994</v>
      </c>
      <c r="G173" s="960">
        <f t="shared" si="2"/>
        <v>5206.3209999999999</v>
      </c>
    </row>
    <row r="174" spans="1:7" s="957" customFormat="1" ht="12.75" customHeight="1" x14ac:dyDescent="0.2">
      <c r="A174" s="787" t="s">
        <v>5004</v>
      </c>
      <c r="B174" s="960">
        <v>3645.1000000000004</v>
      </c>
      <c r="C174" s="960">
        <v>3645.1010000000001</v>
      </c>
      <c r="D174" s="960">
        <v>253.38</v>
      </c>
      <c r="E174" s="960">
        <v>225.53</v>
      </c>
      <c r="F174" s="960">
        <f t="shared" si="2"/>
        <v>3898.4800000000005</v>
      </c>
      <c r="G174" s="960">
        <f t="shared" si="2"/>
        <v>3870.6310000000003</v>
      </c>
    </row>
    <row r="175" spans="1:7" s="957" customFormat="1" ht="12.75" customHeight="1" x14ac:dyDescent="0.2">
      <c r="A175" s="787" t="s">
        <v>5005</v>
      </c>
      <c r="B175" s="960">
        <v>4463.49</v>
      </c>
      <c r="C175" s="960">
        <v>4463.4849999999997</v>
      </c>
      <c r="D175" s="960">
        <v>75.98</v>
      </c>
      <c r="E175" s="960">
        <v>75.921999999999997</v>
      </c>
      <c r="F175" s="960">
        <f t="shared" si="2"/>
        <v>4539.4699999999993</v>
      </c>
      <c r="G175" s="960">
        <f t="shared" si="2"/>
        <v>4539.4069999999992</v>
      </c>
    </row>
    <row r="176" spans="1:7" s="957" customFormat="1" ht="12.75" customHeight="1" x14ac:dyDescent="0.2">
      <c r="A176" s="787" t="s">
        <v>5006</v>
      </c>
      <c r="B176" s="960">
        <v>1294.8999999999999</v>
      </c>
      <c r="C176" s="960">
        <v>1294.8979999999999</v>
      </c>
      <c r="D176" s="960">
        <v>71.539999999999992</v>
      </c>
      <c r="E176" s="960">
        <v>71.491</v>
      </c>
      <c r="F176" s="960">
        <f t="shared" si="2"/>
        <v>1366.4399999999998</v>
      </c>
      <c r="G176" s="960">
        <f t="shared" si="2"/>
        <v>1366.3889999999999</v>
      </c>
    </row>
    <row r="177" spans="1:7" s="957" customFormat="1" ht="12.75" customHeight="1" x14ac:dyDescent="0.2">
      <c r="A177" s="787" t="s">
        <v>5007</v>
      </c>
      <c r="B177" s="960">
        <v>3607.4799999999996</v>
      </c>
      <c r="C177" s="960">
        <v>3607.4840000000004</v>
      </c>
      <c r="D177" s="960">
        <v>48.53</v>
      </c>
      <c r="E177" s="960">
        <v>48.472999999999999</v>
      </c>
      <c r="F177" s="960">
        <f t="shared" si="2"/>
        <v>3656.0099999999998</v>
      </c>
      <c r="G177" s="960">
        <f t="shared" si="2"/>
        <v>3655.9570000000003</v>
      </c>
    </row>
    <row r="178" spans="1:7" s="957" customFormat="1" ht="12.75" customHeight="1" x14ac:dyDescent="0.2">
      <c r="A178" s="787" t="s">
        <v>5008</v>
      </c>
      <c r="B178" s="960">
        <v>13162.82</v>
      </c>
      <c r="C178" s="960">
        <v>13162.815999999999</v>
      </c>
      <c r="D178" s="960">
        <v>300.97000000000003</v>
      </c>
      <c r="E178" s="960">
        <v>300.74799999999999</v>
      </c>
      <c r="F178" s="960">
        <f t="shared" si="2"/>
        <v>13463.789999999999</v>
      </c>
      <c r="G178" s="960">
        <f t="shared" si="2"/>
        <v>13463.563999999998</v>
      </c>
    </row>
    <row r="179" spans="1:7" s="957" customFormat="1" ht="12.75" customHeight="1" x14ac:dyDescent="0.2">
      <c r="A179" s="787" t="s">
        <v>5009</v>
      </c>
      <c r="B179" s="960">
        <v>15495.42</v>
      </c>
      <c r="C179" s="960">
        <v>15495.419000000002</v>
      </c>
      <c r="D179" s="960">
        <v>247.85</v>
      </c>
      <c r="E179" s="960">
        <v>247.84800000000001</v>
      </c>
      <c r="F179" s="960">
        <f t="shared" si="2"/>
        <v>15743.27</v>
      </c>
      <c r="G179" s="960">
        <f t="shared" si="2"/>
        <v>15743.267000000002</v>
      </c>
    </row>
    <row r="180" spans="1:7" s="957" customFormat="1" ht="12.75" customHeight="1" x14ac:dyDescent="0.2">
      <c r="A180" s="787" t="s">
        <v>5010</v>
      </c>
      <c r="B180" s="960">
        <v>13864.18</v>
      </c>
      <c r="C180" s="960">
        <v>13864.175999999999</v>
      </c>
      <c r="D180" s="960">
        <v>770.69</v>
      </c>
      <c r="E180" s="960">
        <v>770.69204000000002</v>
      </c>
      <c r="F180" s="960">
        <f t="shared" si="2"/>
        <v>14634.87</v>
      </c>
      <c r="G180" s="960">
        <f t="shared" si="2"/>
        <v>14634.868039999999</v>
      </c>
    </row>
    <row r="181" spans="1:7" s="957" customFormat="1" ht="12.75" customHeight="1" x14ac:dyDescent="0.2">
      <c r="A181" s="787" t="s">
        <v>5011</v>
      </c>
      <c r="B181" s="960">
        <v>16583.62</v>
      </c>
      <c r="C181" s="960">
        <v>16583.621999999999</v>
      </c>
      <c r="D181" s="960">
        <v>817.11</v>
      </c>
      <c r="E181" s="960">
        <v>817.04818</v>
      </c>
      <c r="F181" s="960">
        <f t="shared" si="2"/>
        <v>17400.73</v>
      </c>
      <c r="G181" s="960">
        <f t="shared" si="2"/>
        <v>17400.670180000001</v>
      </c>
    </row>
    <row r="182" spans="1:7" s="957" customFormat="1" ht="12.75" customHeight="1" x14ac:dyDescent="0.2">
      <c r="A182" s="787" t="s">
        <v>5012</v>
      </c>
      <c r="B182" s="960">
        <v>1470.5</v>
      </c>
      <c r="C182" s="960">
        <v>1470.4940000000001</v>
      </c>
      <c r="D182" s="960">
        <v>159.73000000000002</v>
      </c>
      <c r="E182" s="960">
        <v>159.70800000000003</v>
      </c>
      <c r="F182" s="960">
        <f t="shared" si="2"/>
        <v>1630.23</v>
      </c>
      <c r="G182" s="960">
        <f t="shared" si="2"/>
        <v>1630.2020000000002</v>
      </c>
    </row>
    <row r="183" spans="1:7" s="957" customFormat="1" ht="12.75" customHeight="1" x14ac:dyDescent="0.2">
      <c r="A183" s="787" t="s">
        <v>5013</v>
      </c>
      <c r="B183" s="960">
        <v>7801.4000000000005</v>
      </c>
      <c r="C183" s="960">
        <v>7801.3950000000004</v>
      </c>
      <c r="D183" s="960">
        <v>216.02</v>
      </c>
      <c r="E183" s="960">
        <v>215.827</v>
      </c>
      <c r="F183" s="960">
        <f t="shared" si="2"/>
        <v>8017.420000000001</v>
      </c>
      <c r="G183" s="960">
        <f t="shared" si="2"/>
        <v>8017.2220000000007</v>
      </c>
    </row>
    <row r="184" spans="1:7" s="957" customFormat="1" ht="12.75" customHeight="1" x14ac:dyDescent="0.2">
      <c r="A184" s="787" t="s">
        <v>5014</v>
      </c>
      <c r="B184" s="960">
        <v>8655.11</v>
      </c>
      <c r="C184" s="960">
        <v>8655.112000000001</v>
      </c>
      <c r="D184" s="960">
        <v>636.05999999999995</v>
      </c>
      <c r="E184" s="960">
        <v>628.79899999999998</v>
      </c>
      <c r="F184" s="960">
        <f t="shared" si="2"/>
        <v>9291.17</v>
      </c>
      <c r="G184" s="960">
        <f t="shared" si="2"/>
        <v>9283.9110000000001</v>
      </c>
    </row>
    <row r="185" spans="1:7" s="957" customFormat="1" ht="12.75" customHeight="1" x14ac:dyDescent="0.2">
      <c r="A185" s="787" t="s">
        <v>5015</v>
      </c>
      <c r="B185" s="960">
        <v>8677.9699999999993</v>
      </c>
      <c r="C185" s="960">
        <v>8677.9670000000006</v>
      </c>
      <c r="D185" s="960">
        <v>251.32999999999998</v>
      </c>
      <c r="E185" s="960">
        <v>251.09700000000001</v>
      </c>
      <c r="F185" s="960">
        <f t="shared" si="2"/>
        <v>8929.2999999999993</v>
      </c>
      <c r="G185" s="960">
        <f t="shared" si="2"/>
        <v>8929.0640000000003</v>
      </c>
    </row>
    <row r="186" spans="1:7" s="957" customFormat="1" ht="12.75" customHeight="1" x14ac:dyDescent="0.2">
      <c r="A186" s="787" t="s">
        <v>5016</v>
      </c>
      <c r="B186" s="960">
        <v>11854.37</v>
      </c>
      <c r="C186" s="960">
        <v>11854.374</v>
      </c>
      <c r="D186" s="960">
        <v>482.94</v>
      </c>
      <c r="E186" s="960">
        <v>482.65500000000003</v>
      </c>
      <c r="F186" s="960">
        <f t="shared" si="2"/>
        <v>12337.310000000001</v>
      </c>
      <c r="G186" s="960">
        <f t="shared" si="2"/>
        <v>12337.029</v>
      </c>
    </row>
    <row r="187" spans="1:7" s="957" customFormat="1" ht="12.75" customHeight="1" x14ac:dyDescent="0.2">
      <c r="A187" s="787" t="s">
        <v>5017</v>
      </c>
      <c r="B187" s="960">
        <v>5260.4699999999993</v>
      </c>
      <c r="C187" s="960">
        <v>5260.4650000000001</v>
      </c>
      <c r="D187" s="960">
        <v>591.56999999999994</v>
      </c>
      <c r="E187" s="960">
        <v>557.54669999999999</v>
      </c>
      <c r="F187" s="960">
        <f t="shared" si="2"/>
        <v>5852.0399999999991</v>
      </c>
      <c r="G187" s="960">
        <f t="shared" si="2"/>
        <v>5818.0117</v>
      </c>
    </row>
    <row r="188" spans="1:7" s="957" customFormat="1" ht="12.75" customHeight="1" x14ac:dyDescent="0.2">
      <c r="A188" s="787" t="s">
        <v>5018</v>
      </c>
      <c r="B188" s="960">
        <v>6656.49</v>
      </c>
      <c r="C188" s="960">
        <v>6656.4859999999999</v>
      </c>
      <c r="D188" s="960">
        <v>375.71000000000004</v>
      </c>
      <c r="E188" s="960">
        <v>252.274</v>
      </c>
      <c r="F188" s="960">
        <f t="shared" si="2"/>
        <v>7032.2</v>
      </c>
      <c r="G188" s="960">
        <f t="shared" si="2"/>
        <v>6908.76</v>
      </c>
    </row>
    <row r="189" spans="1:7" s="957" customFormat="1" ht="12.75" customHeight="1" x14ac:dyDescent="0.2">
      <c r="A189" s="787" t="s">
        <v>5019</v>
      </c>
      <c r="B189" s="960">
        <v>17252.98</v>
      </c>
      <c r="C189" s="960">
        <v>17252.972000000002</v>
      </c>
      <c r="D189" s="960">
        <v>429.91999999999996</v>
      </c>
      <c r="E189" s="960">
        <v>429.50599999999997</v>
      </c>
      <c r="F189" s="960">
        <f t="shared" si="2"/>
        <v>17682.899999999998</v>
      </c>
      <c r="G189" s="960">
        <f t="shared" si="2"/>
        <v>17682.478000000003</v>
      </c>
    </row>
    <row r="190" spans="1:7" s="957" customFormat="1" ht="12.75" customHeight="1" x14ac:dyDescent="0.2">
      <c r="A190" s="787" t="s">
        <v>5020</v>
      </c>
      <c r="B190" s="960">
        <v>4222.92</v>
      </c>
      <c r="C190" s="960">
        <v>4222.9160000000002</v>
      </c>
      <c r="D190" s="960">
        <v>240.14000000000001</v>
      </c>
      <c r="E190" s="960">
        <v>240.02776</v>
      </c>
      <c r="F190" s="960">
        <f t="shared" si="2"/>
        <v>4463.0600000000004</v>
      </c>
      <c r="G190" s="960">
        <f t="shared" si="2"/>
        <v>4462.9437600000001</v>
      </c>
    </row>
    <row r="191" spans="1:7" s="957" customFormat="1" ht="12.75" customHeight="1" x14ac:dyDescent="0.2">
      <c r="A191" s="787" t="s">
        <v>5021</v>
      </c>
      <c r="B191" s="960">
        <v>1660.52</v>
      </c>
      <c r="C191" s="960">
        <v>1660.52</v>
      </c>
      <c r="D191" s="960">
        <v>26.4</v>
      </c>
      <c r="E191" s="960">
        <v>26.355999999999998</v>
      </c>
      <c r="F191" s="960">
        <f t="shared" si="2"/>
        <v>1686.92</v>
      </c>
      <c r="G191" s="960">
        <f t="shared" si="2"/>
        <v>1686.876</v>
      </c>
    </row>
    <row r="192" spans="1:7" s="957" customFormat="1" ht="12.75" customHeight="1" x14ac:dyDescent="0.2">
      <c r="A192" s="787" t="s">
        <v>5022</v>
      </c>
      <c r="B192" s="960">
        <v>1605.52</v>
      </c>
      <c r="C192" s="960">
        <v>1605.52</v>
      </c>
      <c r="D192" s="960">
        <v>101.00999999999999</v>
      </c>
      <c r="E192" s="960">
        <v>86.24499999999999</v>
      </c>
      <c r="F192" s="960">
        <f t="shared" si="2"/>
        <v>1706.53</v>
      </c>
      <c r="G192" s="960">
        <f t="shared" si="2"/>
        <v>1691.7649999999999</v>
      </c>
    </row>
    <row r="193" spans="1:7" s="957" customFormat="1" ht="12.75" customHeight="1" x14ac:dyDescent="0.2">
      <c r="A193" s="787" t="s">
        <v>5023</v>
      </c>
      <c r="B193" s="960">
        <v>7248.3</v>
      </c>
      <c r="C193" s="960">
        <v>7248.299</v>
      </c>
      <c r="D193" s="960">
        <v>360.09000000000003</v>
      </c>
      <c r="E193" s="960">
        <v>359.935</v>
      </c>
      <c r="F193" s="960">
        <f t="shared" si="2"/>
        <v>7608.39</v>
      </c>
      <c r="G193" s="960">
        <f t="shared" si="2"/>
        <v>7608.2340000000004</v>
      </c>
    </row>
    <row r="194" spans="1:7" s="957" customFormat="1" ht="12.75" customHeight="1" x14ac:dyDescent="0.2">
      <c r="A194" s="787" t="s">
        <v>5024</v>
      </c>
      <c r="B194" s="960">
        <v>6069.0300000000007</v>
      </c>
      <c r="C194" s="960">
        <v>6069.0290000000005</v>
      </c>
      <c r="D194" s="960">
        <v>133.91999999999999</v>
      </c>
      <c r="E194" s="960">
        <v>133.922</v>
      </c>
      <c r="F194" s="960">
        <f t="shared" si="2"/>
        <v>6202.9500000000007</v>
      </c>
      <c r="G194" s="960">
        <f t="shared" si="2"/>
        <v>6202.951</v>
      </c>
    </row>
    <row r="195" spans="1:7" s="957" customFormat="1" ht="12.75" customHeight="1" x14ac:dyDescent="0.2">
      <c r="A195" s="787" t="s">
        <v>5025</v>
      </c>
      <c r="B195" s="960">
        <v>22588.2</v>
      </c>
      <c r="C195" s="960">
        <v>22588.202000000001</v>
      </c>
      <c r="D195" s="960">
        <v>2062.7800000000002</v>
      </c>
      <c r="E195" s="960">
        <v>2046.8029999999999</v>
      </c>
      <c r="F195" s="960">
        <f t="shared" si="2"/>
        <v>24650.98</v>
      </c>
      <c r="G195" s="960">
        <f t="shared" si="2"/>
        <v>24635.005000000001</v>
      </c>
    </row>
    <row r="196" spans="1:7" s="957" customFormat="1" ht="12.75" customHeight="1" x14ac:dyDescent="0.2">
      <c r="A196" s="787" t="s">
        <v>5026</v>
      </c>
      <c r="B196" s="960">
        <v>11872.69</v>
      </c>
      <c r="C196" s="960">
        <v>11872.689999999999</v>
      </c>
      <c r="D196" s="960">
        <v>197.96</v>
      </c>
      <c r="E196" s="960">
        <v>197.67100000000002</v>
      </c>
      <c r="F196" s="960">
        <f t="shared" si="2"/>
        <v>12070.65</v>
      </c>
      <c r="G196" s="960">
        <f t="shared" si="2"/>
        <v>12070.360999999999</v>
      </c>
    </row>
    <row r="197" spans="1:7" s="957" customFormat="1" ht="12.75" customHeight="1" x14ac:dyDescent="0.2">
      <c r="A197" s="787" t="s">
        <v>5027</v>
      </c>
      <c r="B197" s="960">
        <v>12022.15</v>
      </c>
      <c r="C197" s="960">
        <v>12022.145</v>
      </c>
      <c r="D197" s="960">
        <v>428.04</v>
      </c>
      <c r="E197" s="960">
        <v>359.00882000000001</v>
      </c>
      <c r="F197" s="960">
        <f t="shared" si="2"/>
        <v>12450.19</v>
      </c>
      <c r="G197" s="960">
        <f t="shared" si="2"/>
        <v>12381.15382</v>
      </c>
    </row>
    <row r="198" spans="1:7" s="957" customFormat="1" ht="12.75" customHeight="1" x14ac:dyDescent="0.2">
      <c r="A198" s="787" t="s">
        <v>5028</v>
      </c>
      <c r="B198" s="960">
        <v>2086.63</v>
      </c>
      <c r="C198" s="960">
        <v>2086.625</v>
      </c>
      <c r="D198" s="960">
        <v>36.29</v>
      </c>
      <c r="E198" s="960">
        <v>36.24</v>
      </c>
      <c r="F198" s="960">
        <f t="shared" ref="F198:G261" si="3">B198+D198</f>
        <v>2122.92</v>
      </c>
      <c r="G198" s="960">
        <f t="shared" si="3"/>
        <v>2122.8649999999998</v>
      </c>
    </row>
    <row r="199" spans="1:7" s="957" customFormat="1" ht="12.75" customHeight="1" x14ac:dyDescent="0.2">
      <c r="A199" s="787" t="s">
        <v>5029</v>
      </c>
      <c r="B199" s="960">
        <v>3798.44</v>
      </c>
      <c r="C199" s="960">
        <v>3798.4430000000002</v>
      </c>
      <c r="D199" s="960">
        <v>113.72999999999999</v>
      </c>
      <c r="E199" s="960">
        <v>99.656000000000006</v>
      </c>
      <c r="F199" s="960">
        <f t="shared" si="3"/>
        <v>3912.17</v>
      </c>
      <c r="G199" s="960">
        <f t="shared" si="3"/>
        <v>3898.0990000000002</v>
      </c>
    </row>
    <row r="200" spans="1:7" s="957" customFormat="1" ht="12.75" customHeight="1" x14ac:dyDescent="0.2">
      <c r="A200" s="787" t="s">
        <v>5030</v>
      </c>
      <c r="B200" s="960">
        <v>5978.71</v>
      </c>
      <c r="C200" s="960">
        <v>5978.7139999999999</v>
      </c>
      <c r="D200" s="960">
        <v>168.5</v>
      </c>
      <c r="E200" s="960">
        <v>168.49600000000001</v>
      </c>
      <c r="F200" s="960">
        <f t="shared" si="3"/>
        <v>6147.21</v>
      </c>
      <c r="G200" s="960">
        <f t="shared" si="3"/>
        <v>6147.21</v>
      </c>
    </row>
    <row r="201" spans="1:7" s="957" customFormat="1" ht="12.75" customHeight="1" x14ac:dyDescent="0.2">
      <c r="A201" s="787" t="s">
        <v>5031</v>
      </c>
      <c r="B201" s="960">
        <v>11943.06</v>
      </c>
      <c r="C201" s="960">
        <v>11943.055</v>
      </c>
      <c r="D201" s="960">
        <v>1029.7</v>
      </c>
      <c r="E201" s="960">
        <v>972.14599999999996</v>
      </c>
      <c r="F201" s="960">
        <f t="shared" si="3"/>
        <v>12972.76</v>
      </c>
      <c r="G201" s="960">
        <f t="shared" si="3"/>
        <v>12915.201000000001</v>
      </c>
    </row>
    <row r="202" spans="1:7" s="957" customFormat="1" ht="12.75" customHeight="1" x14ac:dyDescent="0.2">
      <c r="A202" s="787" t="s">
        <v>5032</v>
      </c>
      <c r="B202" s="960">
        <v>18847.440000000002</v>
      </c>
      <c r="C202" s="960">
        <v>18847.438999999998</v>
      </c>
      <c r="D202" s="960">
        <v>509</v>
      </c>
      <c r="E202" s="960">
        <v>508.99322000000001</v>
      </c>
      <c r="F202" s="960">
        <f t="shared" si="3"/>
        <v>19356.440000000002</v>
      </c>
      <c r="G202" s="960">
        <f t="shared" si="3"/>
        <v>19356.432219999999</v>
      </c>
    </row>
    <row r="203" spans="1:7" s="957" customFormat="1" ht="12.75" customHeight="1" x14ac:dyDescent="0.2">
      <c r="A203" s="787" t="s">
        <v>5033</v>
      </c>
      <c r="B203" s="960">
        <v>5284.5599999999995</v>
      </c>
      <c r="C203" s="960">
        <v>5284.558</v>
      </c>
      <c r="D203" s="960">
        <v>79.180000000000007</v>
      </c>
      <c r="E203" s="960">
        <v>79.067999999999998</v>
      </c>
      <c r="F203" s="960">
        <f t="shared" si="3"/>
        <v>5363.74</v>
      </c>
      <c r="G203" s="960">
        <f t="shared" si="3"/>
        <v>5363.6260000000002</v>
      </c>
    </row>
    <row r="204" spans="1:7" s="957" customFormat="1" ht="12.75" customHeight="1" x14ac:dyDescent="0.2">
      <c r="A204" s="787" t="s">
        <v>5034</v>
      </c>
      <c r="B204" s="960">
        <v>5406.81</v>
      </c>
      <c r="C204" s="960">
        <v>5406.81</v>
      </c>
      <c r="D204" s="960">
        <v>78.53</v>
      </c>
      <c r="E204" s="960">
        <v>78.410000000000011</v>
      </c>
      <c r="F204" s="960">
        <f t="shared" si="3"/>
        <v>5485.34</v>
      </c>
      <c r="G204" s="960">
        <f t="shared" si="3"/>
        <v>5485.22</v>
      </c>
    </row>
    <row r="205" spans="1:7" s="957" customFormat="1" ht="12.75" customHeight="1" x14ac:dyDescent="0.2">
      <c r="A205" s="787" t="s">
        <v>5035</v>
      </c>
      <c r="B205" s="960">
        <v>1868.23</v>
      </c>
      <c r="C205" s="960">
        <v>1868.232</v>
      </c>
      <c r="D205" s="960">
        <v>87.210000000000008</v>
      </c>
      <c r="E205" s="960">
        <v>87.165999999999997</v>
      </c>
      <c r="F205" s="960">
        <f t="shared" si="3"/>
        <v>1955.44</v>
      </c>
      <c r="G205" s="960">
        <f t="shared" si="3"/>
        <v>1955.3979999999999</v>
      </c>
    </row>
    <row r="206" spans="1:7" s="957" customFormat="1" ht="12.75" customHeight="1" x14ac:dyDescent="0.2">
      <c r="A206" s="787" t="s">
        <v>5036</v>
      </c>
      <c r="B206" s="960">
        <v>4934.84</v>
      </c>
      <c r="C206" s="960">
        <v>4934.84</v>
      </c>
      <c r="D206" s="960">
        <v>211.55</v>
      </c>
      <c r="E206" s="960">
        <v>211.459</v>
      </c>
      <c r="F206" s="960">
        <f t="shared" si="3"/>
        <v>5146.3900000000003</v>
      </c>
      <c r="G206" s="960">
        <f t="shared" si="3"/>
        <v>5146.299</v>
      </c>
    </row>
    <row r="207" spans="1:7" s="957" customFormat="1" ht="12.75" customHeight="1" x14ac:dyDescent="0.2">
      <c r="A207" s="787" t="s">
        <v>5037</v>
      </c>
      <c r="B207" s="960">
        <v>15892.38</v>
      </c>
      <c r="C207" s="960">
        <v>15892.377</v>
      </c>
      <c r="D207" s="960">
        <v>797.24</v>
      </c>
      <c r="E207" s="960">
        <v>797.20100000000002</v>
      </c>
      <c r="F207" s="960">
        <f t="shared" si="3"/>
        <v>16689.62</v>
      </c>
      <c r="G207" s="960">
        <f t="shared" si="3"/>
        <v>16689.578000000001</v>
      </c>
    </row>
    <row r="208" spans="1:7" s="957" customFormat="1" ht="12.75" customHeight="1" x14ac:dyDescent="0.2">
      <c r="A208" s="787" t="s">
        <v>5038</v>
      </c>
      <c r="B208" s="960">
        <v>14218.859999999999</v>
      </c>
      <c r="C208" s="960">
        <v>14218.860999999999</v>
      </c>
      <c r="D208" s="960">
        <v>626.98</v>
      </c>
      <c r="E208" s="960">
        <v>600.60300000000007</v>
      </c>
      <c r="F208" s="960">
        <f t="shared" si="3"/>
        <v>14845.839999999998</v>
      </c>
      <c r="G208" s="960">
        <f t="shared" si="3"/>
        <v>14819.464</v>
      </c>
    </row>
    <row r="209" spans="1:7" s="957" customFormat="1" ht="12.75" customHeight="1" x14ac:dyDescent="0.2">
      <c r="A209" s="787" t="s">
        <v>5039</v>
      </c>
      <c r="B209" s="960">
        <v>42117.43</v>
      </c>
      <c r="C209" s="960">
        <v>42083.170999999995</v>
      </c>
      <c r="D209" s="960">
        <v>737.38</v>
      </c>
      <c r="E209" s="960">
        <v>736.79899999999998</v>
      </c>
      <c r="F209" s="960">
        <f t="shared" si="3"/>
        <v>42854.81</v>
      </c>
      <c r="G209" s="960">
        <f t="shared" si="3"/>
        <v>42819.969999999994</v>
      </c>
    </row>
    <row r="210" spans="1:7" s="957" customFormat="1" ht="12.75" customHeight="1" x14ac:dyDescent="0.2">
      <c r="A210" s="787" t="s">
        <v>5040</v>
      </c>
      <c r="B210" s="960">
        <v>12473.619999999999</v>
      </c>
      <c r="C210" s="960">
        <v>12473.618999999999</v>
      </c>
      <c r="D210" s="960">
        <v>108.51</v>
      </c>
      <c r="E210" s="960">
        <v>108.51299999999999</v>
      </c>
      <c r="F210" s="960">
        <f t="shared" si="3"/>
        <v>12582.13</v>
      </c>
      <c r="G210" s="960">
        <f t="shared" si="3"/>
        <v>12582.132</v>
      </c>
    </row>
    <row r="211" spans="1:7" s="957" customFormat="1" ht="12.75" customHeight="1" x14ac:dyDescent="0.2">
      <c r="A211" s="787" t="s">
        <v>5041</v>
      </c>
      <c r="B211" s="960">
        <v>6326.35</v>
      </c>
      <c r="C211" s="960">
        <v>6326.3490000000002</v>
      </c>
      <c r="D211" s="960">
        <v>0</v>
      </c>
      <c r="E211" s="960">
        <v>0</v>
      </c>
      <c r="F211" s="960">
        <f t="shared" si="3"/>
        <v>6326.35</v>
      </c>
      <c r="G211" s="960">
        <f t="shared" si="3"/>
        <v>6326.3490000000002</v>
      </c>
    </row>
    <row r="212" spans="1:7" s="957" customFormat="1" ht="12.75" customHeight="1" x14ac:dyDescent="0.2">
      <c r="A212" s="787" t="s">
        <v>5042</v>
      </c>
      <c r="B212" s="960">
        <v>6817.65</v>
      </c>
      <c r="C212" s="960">
        <v>6817.652</v>
      </c>
      <c r="D212" s="960">
        <v>0</v>
      </c>
      <c r="E212" s="960">
        <v>0</v>
      </c>
      <c r="F212" s="960">
        <f t="shared" si="3"/>
        <v>6817.65</v>
      </c>
      <c r="G212" s="960">
        <f t="shared" si="3"/>
        <v>6817.652</v>
      </c>
    </row>
    <row r="213" spans="1:7" s="957" customFormat="1" ht="12.75" customHeight="1" x14ac:dyDescent="0.2">
      <c r="A213" s="787" t="s">
        <v>5043</v>
      </c>
      <c r="B213" s="960">
        <v>1276.8900000000001</v>
      </c>
      <c r="C213" s="960">
        <v>1276.8900000000001</v>
      </c>
      <c r="D213" s="960">
        <v>0</v>
      </c>
      <c r="E213" s="960">
        <v>0</v>
      </c>
      <c r="F213" s="960">
        <f t="shared" si="3"/>
        <v>1276.8900000000001</v>
      </c>
      <c r="G213" s="960">
        <f t="shared" si="3"/>
        <v>1276.8900000000001</v>
      </c>
    </row>
    <row r="214" spans="1:7" s="957" customFormat="1" ht="12.75" customHeight="1" x14ac:dyDescent="0.2">
      <c r="A214" s="787" t="s">
        <v>5044</v>
      </c>
      <c r="B214" s="960">
        <v>7715.9</v>
      </c>
      <c r="C214" s="960">
        <v>7715.8980000000001</v>
      </c>
      <c r="D214" s="960">
        <v>138</v>
      </c>
      <c r="E214" s="960">
        <v>138</v>
      </c>
      <c r="F214" s="960">
        <f t="shared" si="3"/>
        <v>7853.9</v>
      </c>
      <c r="G214" s="960">
        <f t="shared" si="3"/>
        <v>7853.8980000000001</v>
      </c>
    </row>
    <row r="215" spans="1:7" s="957" customFormat="1" ht="12.75" customHeight="1" x14ac:dyDescent="0.2">
      <c r="A215" s="787" t="s">
        <v>5045</v>
      </c>
      <c r="B215" s="960">
        <v>11739.28</v>
      </c>
      <c r="C215" s="960">
        <v>11739.284</v>
      </c>
      <c r="D215" s="960">
        <v>215</v>
      </c>
      <c r="E215" s="960">
        <v>215</v>
      </c>
      <c r="F215" s="960">
        <f t="shared" si="3"/>
        <v>11954.28</v>
      </c>
      <c r="G215" s="960">
        <f t="shared" si="3"/>
        <v>11954.284</v>
      </c>
    </row>
    <row r="216" spans="1:7" s="957" customFormat="1" ht="12.75" customHeight="1" x14ac:dyDescent="0.2">
      <c r="A216" s="787" t="s">
        <v>5046</v>
      </c>
      <c r="B216" s="960">
        <v>8137.33</v>
      </c>
      <c r="C216" s="960">
        <v>8137.3280000000004</v>
      </c>
      <c r="D216" s="960">
        <v>0</v>
      </c>
      <c r="E216" s="960">
        <v>0</v>
      </c>
      <c r="F216" s="960">
        <f t="shared" si="3"/>
        <v>8137.33</v>
      </c>
      <c r="G216" s="960">
        <f t="shared" si="3"/>
        <v>8137.3280000000004</v>
      </c>
    </row>
    <row r="217" spans="1:7" s="957" customFormat="1" ht="12.75" customHeight="1" x14ac:dyDescent="0.2">
      <c r="A217" s="787" t="s">
        <v>5047</v>
      </c>
      <c r="B217" s="960">
        <v>6972.58</v>
      </c>
      <c r="C217" s="960">
        <v>6972.5780000000004</v>
      </c>
      <c r="D217" s="960">
        <v>162</v>
      </c>
      <c r="E217" s="960">
        <v>162</v>
      </c>
      <c r="F217" s="960">
        <f t="shared" si="3"/>
        <v>7134.58</v>
      </c>
      <c r="G217" s="960">
        <f t="shared" si="3"/>
        <v>7134.5780000000004</v>
      </c>
    </row>
    <row r="218" spans="1:7" s="957" customFormat="1" ht="12.75" customHeight="1" x14ac:dyDescent="0.2">
      <c r="A218" s="787" t="s">
        <v>5048</v>
      </c>
      <c r="B218" s="960">
        <v>4159.5200000000004</v>
      </c>
      <c r="C218" s="960">
        <v>4159.5169999999998</v>
      </c>
      <c r="D218" s="960">
        <v>0</v>
      </c>
      <c r="E218" s="960">
        <v>0</v>
      </c>
      <c r="F218" s="960">
        <f t="shared" si="3"/>
        <v>4159.5200000000004</v>
      </c>
      <c r="G218" s="960">
        <f t="shared" si="3"/>
        <v>4159.5169999999998</v>
      </c>
    </row>
    <row r="219" spans="1:7" s="957" customFormat="1" ht="12.75" customHeight="1" x14ac:dyDescent="0.2">
      <c r="A219" s="787" t="s">
        <v>5049</v>
      </c>
      <c r="B219" s="960">
        <v>8159.51</v>
      </c>
      <c r="C219" s="960">
        <v>8159.5129999999999</v>
      </c>
      <c r="D219" s="960">
        <v>552</v>
      </c>
      <c r="E219" s="960">
        <v>552</v>
      </c>
      <c r="F219" s="960">
        <f t="shared" si="3"/>
        <v>8711.51</v>
      </c>
      <c r="G219" s="960">
        <f t="shared" si="3"/>
        <v>8711.512999999999</v>
      </c>
    </row>
    <row r="220" spans="1:7" s="957" customFormat="1" ht="12.75" customHeight="1" x14ac:dyDescent="0.2">
      <c r="A220" s="787" t="s">
        <v>5050</v>
      </c>
      <c r="B220" s="960">
        <v>10151.719999999999</v>
      </c>
      <c r="C220" s="960">
        <v>10151.724</v>
      </c>
      <c r="D220" s="960">
        <v>0</v>
      </c>
      <c r="E220" s="960">
        <v>0</v>
      </c>
      <c r="F220" s="960">
        <f t="shared" si="3"/>
        <v>10151.719999999999</v>
      </c>
      <c r="G220" s="960">
        <f t="shared" si="3"/>
        <v>10151.724</v>
      </c>
    </row>
    <row r="221" spans="1:7" s="957" customFormat="1" ht="12.75" customHeight="1" x14ac:dyDescent="0.2">
      <c r="A221" s="787" t="s">
        <v>5051</v>
      </c>
      <c r="B221" s="960">
        <v>3433.85</v>
      </c>
      <c r="C221" s="960">
        <v>3433.848</v>
      </c>
      <c r="D221" s="960">
        <v>0</v>
      </c>
      <c r="E221" s="960">
        <v>0</v>
      </c>
      <c r="F221" s="960">
        <f t="shared" si="3"/>
        <v>3433.85</v>
      </c>
      <c r="G221" s="960">
        <f t="shared" si="3"/>
        <v>3433.848</v>
      </c>
    </row>
    <row r="222" spans="1:7" s="957" customFormat="1" ht="12.75" customHeight="1" x14ac:dyDescent="0.2">
      <c r="A222" s="787" t="s">
        <v>5052</v>
      </c>
      <c r="B222" s="960">
        <v>3443.65</v>
      </c>
      <c r="C222" s="960">
        <v>3443.645</v>
      </c>
      <c r="D222" s="960">
        <v>0</v>
      </c>
      <c r="E222" s="960">
        <v>0</v>
      </c>
      <c r="F222" s="960">
        <f t="shared" si="3"/>
        <v>3443.65</v>
      </c>
      <c r="G222" s="960">
        <f t="shared" si="3"/>
        <v>3443.645</v>
      </c>
    </row>
    <row r="223" spans="1:7" s="957" customFormat="1" ht="12.75" customHeight="1" x14ac:dyDescent="0.2">
      <c r="A223" s="787" t="s">
        <v>5053</v>
      </c>
      <c r="B223" s="960">
        <v>10596.73</v>
      </c>
      <c r="C223" s="960">
        <v>10596.725</v>
      </c>
      <c r="D223" s="960">
        <v>193</v>
      </c>
      <c r="E223" s="960">
        <v>193</v>
      </c>
      <c r="F223" s="960">
        <f t="shared" si="3"/>
        <v>10789.73</v>
      </c>
      <c r="G223" s="960">
        <f t="shared" si="3"/>
        <v>10789.725</v>
      </c>
    </row>
    <row r="224" spans="1:7" s="957" customFormat="1" ht="12.75" customHeight="1" x14ac:dyDescent="0.2">
      <c r="A224" s="787" t="s">
        <v>5054</v>
      </c>
      <c r="B224" s="960">
        <v>4045.22</v>
      </c>
      <c r="C224" s="960">
        <v>4045.2179999999998</v>
      </c>
      <c r="D224" s="960">
        <v>0</v>
      </c>
      <c r="E224" s="960">
        <v>0</v>
      </c>
      <c r="F224" s="960">
        <f t="shared" si="3"/>
        <v>4045.22</v>
      </c>
      <c r="G224" s="960">
        <f t="shared" si="3"/>
        <v>4045.2179999999998</v>
      </c>
    </row>
    <row r="225" spans="1:7" s="957" customFormat="1" ht="12.75" customHeight="1" x14ac:dyDescent="0.2">
      <c r="A225" s="787" t="s">
        <v>5055</v>
      </c>
      <c r="B225" s="960">
        <v>3674.1</v>
      </c>
      <c r="C225" s="960">
        <v>3674.1019999999999</v>
      </c>
      <c r="D225" s="960">
        <v>0</v>
      </c>
      <c r="E225" s="960">
        <v>0</v>
      </c>
      <c r="F225" s="960">
        <f t="shared" si="3"/>
        <v>3674.1</v>
      </c>
      <c r="G225" s="960">
        <f t="shared" si="3"/>
        <v>3674.1019999999999</v>
      </c>
    </row>
    <row r="226" spans="1:7" s="957" customFormat="1" ht="12.75" customHeight="1" x14ac:dyDescent="0.2">
      <c r="A226" s="787" t="s">
        <v>5056</v>
      </c>
      <c r="B226" s="960">
        <v>2918</v>
      </c>
      <c r="C226" s="960">
        <v>2917.9960000000001</v>
      </c>
      <c r="D226" s="960">
        <v>0</v>
      </c>
      <c r="E226" s="960">
        <v>0</v>
      </c>
      <c r="F226" s="960">
        <f t="shared" si="3"/>
        <v>2918</v>
      </c>
      <c r="G226" s="960">
        <f t="shared" si="3"/>
        <v>2917.9960000000001</v>
      </c>
    </row>
    <row r="227" spans="1:7" s="957" customFormat="1" ht="12.75" customHeight="1" x14ac:dyDescent="0.2">
      <c r="A227" s="787" t="s">
        <v>5057</v>
      </c>
      <c r="B227" s="960">
        <v>3827.01</v>
      </c>
      <c r="C227" s="960">
        <v>3827.0129999999999</v>
      </c>
      <c r="D227" s="960">
        <v>0</v>
      </c>
      <c r="E227" s="960">
        <v>0</v>
      </c>
      <c r="F227" s="960">
        <f t="shared" si="3"/>
        <v>3827.01</v>
      </c>
      <c r="G227" s="960">
        <f t="shared" si="3"/>
        <v>3827.0129999999999</v>
      </c>
    </row>
    <row r="228" spans="1:7" s="957" customFormat="1" ht="12.75" customHeight="1" x14ac:dyDescent="0.2">
      <c r="A228" s="787" t="s">
        <v>5058</v>
      </c>
      <c r="B228" s="960">
        <v>3191.85</v>
      </c>
      <c r="C228" s="960">
        <v>3191.8519999999999</v>
      </c>
      <c r="D228" s="960">
        <v>0</v>
      </c>
      <c r="E228" s="960">
        <v>0</v>
      </c>
      <c r="F228" s="960">
        <f t="shared" si="3"/>
        <v>3191.85</v>
      </c>
      <c r="G228" s="960">
        <f t="shared" si="3"/>
        <v>3191.8519999999999</v>
      </c>
    </row>
    <row r="229" spans="1:7" s="957" customFormat="1" ht="12.75" customHeight="1" x14ac:dyDescent="0.2">
      <c r="A229" s="787" t="s">
        <v>5059</v>
      </c>
      <c r="B229" s="960">
        <v>15489.060000000001</v>
      </c>
      <c r="C229" s="960">
        <v>15427.215</v>
      </c>
      <c r="D229" s="960">
        <v>559.99</v>
      </c>
      <c r="E229" s="960">
        <v>498.55799999999999</v>
      </c>
      <c r="F229" s="960">
        <f t="shared" si="3"/>
        <v>16049.050000000001</v>
      </c>
      <c r="G229" s="960">
        <f t="shared" si="3"/>
        <v>15925.773000000001</v>
      </c>
    </row>
    <row r="230" spans="1:7" s="957" customFormat="1" ht="12.75" customHeight="1" x14ac:dyDescent="0.2">
      <c r="A230" s="787" t="s">
        <v>5060</v>
      </c>
      <c r="B230" s="960">
        <v>36231.49</v>
      </c>
      <c r="C230" s="960">
        <v>36231.484000000004</v>
      </c>
      <c r="D230" s="960">
        <v>1532.1599999999999</v>
      </c>
      <c r="E230" s="960">
        <v>1473.317</v>
      </c>
      <c r="F230" s="960">
        <f t="shared" si="3"/>
        <v>37763.649999999994</v>
      </c>
      <c r="G230" s="960">
        <f t="shared" si="3"/>
        <v>37704.801000000007</v>
      </c>
    </row>
    <row r="231" spans="1:7" s="957" customFormat="1" ht="12.75" customHeight="1" x14ac:dyDescent="0.2">
      <c r="A231" s="787" t="s">
        <v>5061</v>
      </c>
      <c r="B231" s="960">
        <v>48591.7</v>
      </c>
      <c r="C231" s="960">
        <v>48591.701000000001</v>
      </c>
      <c r="D231" s="960">
        <v>1265.96</v>
      </c>
      <c r="E231" s="960">
        <v>1166.8159999999998</v>
      </c>
      <c r="F231" s="960">
        <f t="shared" si="3"/>
        <v>49857.659999999996</v>
      </c>
      <c r="G231" s="960">
        <f t="shared" si="3"/>
        <v>49758.517</v>
      </c>
    </row>
    <row r="232" spans="1:7" s="957" customFormat="1" ht="12.75" customHeight="1" x14ac:dyDescent="0.2">
      <c r="A232" s="787" t="s">
        <v>5062</v>
      </c>
      <c r="B232" s="960">
        <v>20904.64</v>
      </c>
      <c r="C232" s="960">
        <v>20904.634000000002</v>
      </c>
      <c r="D232" s="960">
        <v>245.2</v>
      </c>
      <c r="E232" s="960">
        <v>245.203</v>
      </c>
      <c r="F232" s="960">
        <f t="shared" si="3"/>
        <v>21149.84</v>
      </c>
      <c r="G232" s="960">
        <f t="shared" si="3"/>
        <v>21149.837000000003</v>
      </c>
    </row>
    <row r="233" spans="1:7" s="957" customFormat="1" ht="12.75" customHeight="1" x14ac:dyDescent="0.2">
      <c r="A233" s="787" t="s">
        <v>5063</v>
      </c>
      <c r="B233" s="960">
        <v>3929.8500000000004</v>
      </c>
      <c r="C233" s="960">
        <v>3888.7429999999995</v>
      </c>
      <c r="D233" s="960">
        <v>192.92</v>
      </c>
      <c r="E233" s="960">
        <v>83.997000000000028</v>
      </c>
      <c r="F233" s="960">
        <f t="shared" si="3"/>
        <v>4122.7700000000004</v>
      </c>
      <c r="G233" s="960">
        <f t="shared" si="3"/>
        <v>3972.7399999999993</v>
      </c>
    </row>
    <row r="234" spans="1:7" s="957" customFormat="1" ht="12.75" customHeight="1" x14ac:dyDescent="0.2">
      <c r="A234" s="787" t="s">
        <v>5064</v>
      </c>
      <c r="B234" s="960">
        <v>36537.99</v>
      </c>
      <c r="C234" s="960">
        <v>36537.987999999998</v>
      </c>
      <c r="D234" s="960">
        <v>386.26</v>
      </c>
      <c r="E234" s="960">
        <v>386.25400000000002</v>
      </c>
      <c r="F234" s="960">
        <f t="shared" si="3"/>
        <v>36924.25</v>
      </c>
      <c r="G234" s="960">
        <f t="shared" si="3"/>
        <v>36924.241999999998</v>
      </c>
    </row>
    <row r="235" spans="1:7" s="957" customFormat="1" ht="12.75" customHeight="1" x14ac:dyDescent="0.2">
      <c r="A235" s="787" t="s">
        <v>5065</v>
      </c>
      <c r="B235" s="960">
        <v>13961.570000000002</v>
      </c>
      <c r="C235" s="960">
        <v>13958.569</v>
      </c>
      <c r="D235" s="960">
        <v>154.09</v>
      </c>
      <c r="E235" s="960">
        <v>154.089</v>
      </c>
      <c r="F235" s="960">
        <f t="shared" si="3"/>
        <v>14115.660000000002</v>
      </c>
      <c r="G235" s="960">
        <f t="shared" si="3"/>
        <v>14112.657999999999</v>
      </c>
    </row>
    <row r="236" spans="1:7" s="957" customFormat="1" ht="12.75" customHeight="1" x14ac:dyDescent="0.2">
      <c r="A236" s="787" t="s">
        <v>5066</v>
      </c>
      <c r="B236" s="960">
        <v>3796.16</v>
      </c>
      <c r="C236" s="960">
        <v>3796.1509999999998</v>
      </c>
      <c r="D236" s="960">
        <v>60.96</v>
      </c>
      <c r="E236" s="960">
        <v>60.943000000000005</v>
      </c>
      <c r="F236" s="960">
        <f t="shared" si="3"/>
        <v>3857.12</v>
      </c>
      <c r="G236" s="960">
        <f t="shared" si="3"/>
        <v>3857.0940000000001</v>
      </c>
    </row>
    <row r="237" spans="1:7" s="957" customFormat="1" ht="12.75" customHeight="1" x14ac:dyDescent="0.2">
      <c r="A237" s="787" t="s">
        <v>5067</v>
      </c>
      <c r="B237" s="960">
        <v>7030.32</v>
      </c>
      <c r="C237" s="960">
        <v>7013.1900000000005</v>
      </c>
      <c r="D237" s="960">
        <v>197.23</v>
      </c>
      <c r="E237" s="960">
        <v>196.71</v>
      </c>
      <c r="F237" s="960">
        <f t="shared" si="3"/>
        <v>7227.5499999999993</v>
      </c>
      <c r="G237" s="960">
        <f t="shared" si="3"/>
        <v>7209.9000000000005</v>
      </c>
    </row>
    <row r="238" spans="1:7" s="957" customFormat="1" ht="12.75" customHeight="1" x14ac:dyDescent="0.2">
      <c r="A238" s="787" t="s">
        <v>5068</v>
      </c>
      <c r="B238" s="960">
        <v>1325.6100000000001</v>
      </c>
      <c r="C238" s="960">
        <v>1325.6130000000001</v>
      </c>
      <c r="D238" s="960">
        <v>142.16</v>
      </c>
      <c r="E238" s="960">
        <v>133.89699999999999</v>
      </c>
      <c r="F238" s="960">
        <f t="shared" si="3"/>
        <v>1467.7700000000002</v>
      </c>
      <c r="G238" s="960">
        <f t="shared" si="3"/>
        <v>1459.51</v>
      </c>
    </row>
    <row r="239" spans="1:7" s="957" customFormat="1" ht="12.75" customHeight="1" x14ac:dyDescent="0.2">
      <c r="A239" s="787" t="s">
        <v>5069</v>
      </c>
      <c r="B239" s="960">
        <v>43405.939999999995</v>
      </c>
      <c r="C239" s="960">
        <v>43405.932999999997</v>
      </c>
      <c r="D239" s="960">
        <v>974.01</v>
      </c>
      <c r="E239" s="960">
        <v>742.20100000000002</v>
      </c>
      <c r="F239" s="960">
        <f t="shared" si="3"/>
        <v>44379.95</v>
      </c>
      <c r="G239" s="960">
        <f t="shared" si="3"/>
        <v>44148.133999999998</v>
      </c>
    </row>
    <row r="240" spans="1:7" s="957" customFormat="1" ht="12.75" customHeight="1" x14ac:dyDescent="0.2">
      <c r="A240" s="787" t="s">
        <v>5070</v>
      </c>
      <c r="B240" s="960">
        <v>20056.46</v>
      </c>
      <c r="C240" s="960">
        <v>20056.455000000002</v>
      </c>
      <c r="D240" s="960">
        <v>529.20999999999992</v>
      </c>
      <c r="E240" s="960">
        <v>510.46500000000003</v>
      </c>
      <c r="F240" s="960">
        <f t="shared" si="3"/>
        <v>20585.669999999998</v>
      </c>
      <c r="G240" s="960">
        <f t="shared" si="3"/>
        <v>20566.920000000002</v>
      </c>
    </row>
    <row r="241" spans="1:7" s="957" customFormat="1" ht="12.75" customHeight="1" x14ac:dyDescent="0.2">
      <c r="A241" s="787" t="s">
        <v>5071</v>
      </c>
      <c r="B241" s="960">
        <v>15208.29</v>
      </c>
      <c r="C241" s="960">
        <v>15208.281999999999</v>
      </c>
      <c r="D241" s="960">
        <v>604.68000000000006</v>
      </c>
      <c r="E241" s="960">
        <v>597.43090000000007</v>
      </c>
      <c r="F241" s="960">
        <f t="shared" si="3"/>
        <v>15812.970000000001</v>
      </c>
      <c r="G241" s="960">
        <f t="shared" si="3"/>
        <v>15805.712899999999</v>
      </c>
    </row>
    <row r="242" spans="1:7" s="957" customFormat="1" ht="12.75" customHeight="1" x14ac:dyDescent="0.2">
      <c r="A242" s="787" t="s">
        <v>5072</v>
      </c>
      <c r="B242" s="960">
        <v>43604.47</v>
      </c>
      <c r="C242" s="960">
        <v>43604.464000000007</v>
      </c>
      <c r="D242" s="960">
        <v>450.93</v>
      </c>
      <c r="E242" s="960">
        <v>450.851</v>
      </c>
      <c r="F242" s="960">
        <f t="shared" si="3"/>
        <v>44055.4</v>
      </c>
      <c r="G242" s="960">
        <f t="shared" si="3"/>
        <v>44055.31500000001</v>
      </c>
    </row>
    <row r="243" spans="1:7" s="957" customFormat="1" ht="12.75" customHeight="1" x14ac:dyDescent="0.2">
      <c r="A243" s="787" t="s">
        <v>5073</v>
      </c>
      <c r="B243" s="960">
        <v>24377.809999999998</v>
      </c>
      <c r="C243" s="960">
        <v>24377.809000000001</v>
      </c>
      <c r="D243" s="960">
        <v>428.17</v>
      </c>
      <c r="E243" s="960">
        <v>415.952</v>
      </c>
      <c r="F243" s="960">
        <f t="shared" si="3"/>
        <v>24805.979999999996</v>
      </c>
      <c r="G243" s="960">
        <f t="shared" si="3"/>
        <v>24793.761000000002</v>
      </c>
    </row>
    <row r="244" spans="1:7" s="957" customFormat="1" ht="12.75" customHeight="1" x14ac:dyDescent="0.2">
      <c r="A244" s="787" t="s">
        <v>5074</v>
      </c>
      <c r="B244" s="960">
        <v>22122.85</v>
      </c>
      <c r="C244" s="960">
        <v>22122.843999999997</v>
      </c>
      <c r="D244" s="960">
        <v>275.2</v>
      </c>
      <c r="E244" s="960">
        <v>275.07500000000005</v>
      </c>
      <c r="F244" s="960">
        <f t="shared" si="3"/>
        <v>22398.05</v>
      </c>
      <c r="G244" s="960">
        <f t="shared" si="3"/>
        <v>22397.918999999998</v>
      </c>
    </row>
    <row r="245" spans="1:7" s="957" customFormat="1" ht="12.75" customHeight="1" x14ac:dyDescent="0.2">
      <c r="A245" s="787" t="s">
        <v>5075</v>
      </c>
      <c r="B245" s="960">
        <v>36621.18</v>
      </c>
      <c r="C245" s="960">
        <v>36621.165999999997</v>
      </c>
      <c r="D245" s="960">
        <v>440.34000000000003</v>
      </c>
      <c r="E245" s="960">
        <v>440.286</v>
      </c>
      <c r="F245" s="960">
        <f t="shared" si="3"/>
        <v>37061.519999999997</v>
      </c>
      <c r="G245" s="960">
        <f t="shared" si="3"/>
        <v>37061.451999999997</v>
      </c>
    </row>
    <row r="246" spans="1:7" s="957" customFormat="1" ht="12.75" customHeight="1" x14ac:dyDescent="0.2">
      <c r="A246" s="787" t="s">
        <v>5076</v>
      </c>
      <c r="B246" s="960">
        <v>6547.66</v>
      </c>
      <c r="C246" s="960">
        <v>6547.6570000000002</v>
      </c>
      <c r="D246" s="960">
        <v>73.990000000000009</v>
      </c>
      <c r="E246" s="960">
        <v>73.887000000000015</v>
      </c>
      <c r="F246" s="960">
        <f t="shared" si="3"/>
        <v>6621.65</v>
      </c>
      <c r="G246" s="960">
        <f t="shared" si="3"/>
        <v>6621.5439999999999</v>
      </c>
    </row>
    <row r="247" spans="1:7" s="957" customFormat="1" ht="12.75" customHeight="1" x14ac:dyDescent="0.2">
      <c r="A247" s="787" t="s">
        <v>5077</v>
      </c>
      <c r="B247" s="960">
        <v>7444.27</v>
      </c>
      <c r="C247" s="960">
        <v>7444.2649999999994</v>
      </c>
      <c r="D247" s="960">
        <v>219.29999999999998</v>
      </c>
      <c r="E247" s="960">
        <v>219.17500000000004</v>
      </c>
      <c r="F247" s="960">
        <f t="shared" si="3"/>
        <v>7663.5700000000006</v>
      </c>
      <c r="G247" s="960">
        <f t="shared" si="3"/>
        <v>7663.44</v>
      </c>
    </row>
    <row r="248" spans="1:7" s="957" customFormat="1" ht="12.75" customHeight="1" x14ac:dyDescent="0.2">
      <c r="A248" s="787" t="s">
        <v>5078</v>
      </c>
      <c r="B248" s="960">
        <v>5885.39</v>
      </c>
      <c r="C248" s="960">
        <v>5885.3809999999994</v>
      </c>
      <c r="D248" s="960">
        <v>76.389999999999986</v>
      </c>
      <c r="E248" s="960">
        <v>76.387</v>
      </c>
      <c r="F248" s="960">
        <f t="shared" si="3"/>
        <v>5961.7800000000007</v>
      </c>
      <c r="G248" s="960">
        <f t="shared" si="3"/>
        <v>5961.7679999999991</v>
      </c>
    </row>
    <row r="249" spans="1:7" s="957" customFormat="1" ht="12.75" customHeight="1" x14ac:dyDescent="0.2">
      <c r="A249" s="787" t="s">
        <v>5079</v>
      </c>
      <c r="B249" s="960">
        <v>8747.65</v>
      </c>
      <c r="C249" s="960">
        <v>8747.6450000000004</v>
      </c>
      <c r="D249" s="960">
        <v>328.47</v>
      </c>
      <c r="E249" s="960">
        <v>328.32505999999995</v>
      </c>
      <c r="F249" s="960">
        <f t="shared" si="3"/>
        <v>9076.119999999999</v>
      </c>
      <c r="G249" s="960">
        <f t="shared" si="3"/>
        <v>9075.9700599999996</v>
      </c>
    </row>
    <row r="250" spans="1:7" s="957" customFormat="1" ht="12.75" customHeight="1" x14ac:dyDescent="0.2">
      <c r="A250" s="787" t="s">
        <v>5080</v>
      </c>
      <c r="B250" s="960">
        <v>6773.03</v>
      </c>
      <c r="C250" s="960">
        <v>6773.0269999999991</v>
      </c>
      <c r="D250" s="960">
        <v>312.82</v>
      </c>
      <c r="E250" s="960">
        <v>312.80799999999999</v>
      </c>
      <c r="F250" s="960">
        <f t="shared" si="3"/>
        <v>7085.8499999999995</v>
      </c>
      <c r="G250" s="960">
        <f t="shared" si="3"/>
        <v>7085.8349999999991</v>
      </c>
    </row>
    <row r="251" spans="1:7" s="957" customFormat="1" ht="12.75" customHeight="1" x14ac:dyDescent="0.2">
      <c r="A251" s="787" t="s">
        <v>5081</v>
      </c>
      <c r="B251" s="960">
        <v>17916.14</v>
      </c>
      <c r="C251" s="960">
        <v>17916.144</v>
      </c>
      <c r="D251" s="960">
        <v>506.96</v>
      </c>
      <c r="E251" s="960">
        <v>461.55799999999999</v>
      </c>
      <c r="F251" s="960">
        <f t="shared" si="3"/>
        <v>18423.099999999999</v>
      </c>
      <c r="G251" s="960">
        <f t="shared" si="3"/>
        <v>18377.702000000001</v>
      </c>
    </row>
    <row r="252" spans="1:7" s="957" customFormat="1" ht="12.75" customHeight="1" x14ac:dyDescent="0.2">
      <c r="A252" s="787" t="s">
        <v>5082</v>
      </c>
      <c r="B252" s="960">
        <v>6771.0499999999993</v>
      </c>
      <c r="C252" s="960">
        <v>6771.04</v>
      </c>
      <c r="D252" s="960">
        <v>315.27999999999997</v>
      </c>
      <c r="E252" s="960">
        <v>301.35599999999999</v>
      </c>
      <c r="F252" s="960">
        <f t="shared" si="3"/>
        <v>7086.329999999999</v>
      </c>
      <c r="G252" s="960">
        <f t="shared" si="3"/>
        <v>7072.3959999999997</v>
      </c>
    </row>
    <row r="253" spans="1:7" s="957" customFormat="1" ht="12.75" customHeight="1" x14ac:dyDescent="0.2">
      <c r="A253" s="787" t="s">
        <v>5083</v>
      </c>
      <c r="B253" s="960">
        <v>44322.64</v>
      </c>
      <c r="C253" s="960">
        <v>44322.644</v>
      </c>
      <c r="D253" s="960">
        <v>877.61</v>
      </c>
      <c r="E253" s="960">
        <v>877.46400000000006</v>
      </c>
      <c r="F253" s="960">
        <f t="shared" si="3"/>
        <v>45200.25</v>
      </c>
      <c r="G253" s="960">
        <f t="shared" si="3"/>
        <v>45200.108</v>
      </c>
    </row>
    <row r="254" spans="1:7" s="957" customFormat="1" ht="12.75" customHeight="1" x14ac:dyDescent="0.2">
      <c r="A254" s="787" t="s">
        <v>5084</v>
      </c>
      <c r="B254" s="960">
        <v>48392.93</v>
      </c>
      <c r="C254" s="960">
        <v>48392.934000000001</v>
      </c>
      <c r="D254" s="960">
        <v>624.40000000000009</v>
      </c>
      <c r="E254" s="960">
        <v>600.16599999999994</v>
      </c>
      <c r="F254" s="960">
        <f t="shared" si="3"/>
        <v>49017.33</v>
      </c>
      <c r="G254" s="960">
        <f t="shared" si="3"/>
        <v>48993.1</v>
      </c>
    </row>
    <row r="255" spans="1:7" s="957" customFormat="1" ht="12.75" customHeight="1" x14ac:dyDescent="0.2">
      <c r="A255" s="787" t="s">
        <v>5085</v>
      </c>
      <c r="B255" s="960">
        <v>33570.120000000003</v>
      </c>
      <c r="C255" s="960">
        <v>33570.112000000001</v>
      </c>
      <c r="D255" s="960">
        <v>971.11</v>
      </c>
      <c r="E255" s="960">
        <v>926.87299999999982</v>
      </c>
      <c r="F255" s="960">
        <f t="shared" si="3"/>
        <v>34541.230000000003</v>
      </c>
      <c r="G255" s="960">
        <f t="shared" si="3"/>
        <v>34496.985000000001</v>
      </c>
    </row>
    <row r="256" spans="1:7" s="957" customFormat="1" ht="12.75" customHeight="1" x14ac:dyDescent="0.2">
      <c r="A256" s="787" t="s">
        <v>5086</v>
      </c>
      <c r="B256" s="960">
        <v>41084</v>
      </c>
      <c r="C256" s="960">
        <v>41083.991000000002</v>
      </c>
      <c r="D256" s="960">
        <v>777.95</v>
      </c>
      <c r="E256" s="960">
        <v>716.55399999999986</v>
      </c>
      <c r="F256" s="960">
        <f t="shared" si="3"/>
        <v>41861.949999999997</v>
      </c>
      <c r="G256" s="960">
        <f t="shared" si="3"/>
        <v>41800.544999999998</v>
      </c>
    </row>
    <row r="257" spans="1:7" s="957" customFormat="1" ht="12.75" customHeight="1" x14ac:dyDescent="0.2">
      <c r="A257" s="787" t="s">
        <v>5087</v>
      </c>
      <c r="B257" s="960">
        <v>10512.92</v>
      </c>
      <c r="C257" s="960">
        <v>10505.631000000001</v>
      </c>
      <c r="D257" s="960">
        <v>200.04999999999998</v>
      </c>
      <c r="E257" s="960">
        <v>143.98999999999998</v>
      </c>
      <c r="F257" s="960">
        <f t="shared" si="3"/>
        <v>10712.97</v>
      </c>
      <c r="G257" s="960">
        <f t="shared" si="3"/>
        <v>10649.621000000001</v>
      </c>
    </row>
    <row r="258" spans="1:7" s="957" customFormat="1" ht="12.75" customHeight="1" x14ac:dyDescent="0.2">
      <c r="A258" s="787" t="s">
        <v>5088</v>
      </c>
      <c r="B258" s="960">
        <v>46292.549999999996</v>
      </c>
      <c r="C258" s="960">
        <v>46292.548000000003</v>
      </c>
      <c r="D258" s="960">
        <v>828.27</v>
      </c>
      <c r="E258" s="960">
        <v>827.57799999999997</v>
      </c>
      <c r="F258" s="960">
        <f t="shared" si="3"/>
        <v>47120.819999999992</v>
      </c>
      <c r="G258" s="960">
        <f t="shared" si="3"/>
        <v>47120.126000000004</v>
      </c>
    </row>
    <row r="259" spans="1:7" s="957" customFormat="1" ht="12.75" customHeight="1" x14ac:dyDescent="0.2">
      <c r="A259" s="787" t="s">
        <v>5089</v>
      </c>
      <c r="B259" s="960">
        <v>3708</v>
      </c>
      <c r="C259" s="960">
        <v>3707.991</v>
      </c>
      <c r="D259" s="960">
        <v>74.680000000000007</v>
      </c>
      <c r="E259" s="960">
        <v>74.673000000000002</v>
      </c>
      <c r="F259" s="960">
        <f t="shared" si="3"/>
        <v>3782.68</v>
      </c>
      <c r="G259" s="960">
        <f t="shared" si="3"/>
        <v>3782.6639999999998</v>
      </c>
    </row>
    <row r="260" spans="1:7" s="957" customFormat="1" ht="12.75" customHeight="1" x14ac:dyDescent="0.2">
      <c r="A260" s="787" t="s">
        <v>5090</v>
      </c>
      <c r="B260" s="960">
        <v>12168.130000000001</v>
      </c>
      <c r="C260" s="960">
        <v>12168.130999999999</v>
      </c>
      <c r="D260" s="960">
        <v>417.22</v>
      </c>
      <c r="E260" s="960">
        <v>373.71799999999996</v>
      </c>
      <c r="F260" s="960">
        <f t="shared" si="3"/>
        <v>12585.35</v>
      </c>
      <c r="G260" s="960">
        <f t="shared" si="3"/>
        <v>12541.849</v>
      </c>
    </row>
    <row r="261" spans="1:7" s="957" customFormat="1" ht="12.75" customHeight="1" x14ac:dyDescent="0.2">
      <c r="A261" s="787" t="s">
        <v>5091</v>
      </c>
      <c r="B261" s="960">
        <v>18183.09</v>
      </c>
      <c r="C261" s="960">
        <v>18183.084999999999</v>
      </c>
      <c r="D261" s="960">
        <v>409.66</v>
      </c>
      <c r="E261" s="960">
        <v>362.63900000000007</v>
      </c>
      <c r="F261" s="960">
        <f t="shared" si="3"/>
        <v>18592.75</v>
      </c>
      <c r="G261" s="960">
        <f t="shared" si="3"/>
        <v>18545.723999999998</v>
      </c>
    </row>
    <row r="262" spans="1:7" s="957" customFormat="1" ht="12.75" customHeight="1" x14ac:dyDescent="0.2">
      <c r="A262" s="787" t="s">
        <v>5092</v>
      </c>
      <c r="B262" s="960">
        <v>7286.8300000000008</v>
      </c>
      <c r="C262" s="960">
        <v>7286.8289999999997</v>
      </c>
      <c r="D262" s="960">
        <v>159.98000000000002</v>
      </c>
      <c r="E262" s="960">
        <v>159.916</v>
      </c>
      <c r="F262" s="960">
        <f t="shared" ref="F262:G325" si="4">B262+D262</f>
        <v>7446.8100000000013</v>
      </c>
      <c r="G262" s="960">
        <f t="shared" si="4"/>
        <v>7446.7449999999999</v>
      </c>
    </row>
    <row r="263" spans="1:7" s="957" customFormat="1" ht="12.75" customHeight="1" x14ac:dyDescent="0.2">
      <c r="A263" s="787" t="s">
        <v>5093</v>
      </c>
      <c r="B263" s="960">
        <v>3247.5600000000004</v>
      </c>
      <c r="C263" s="960">
        <v>3247.5520000000001</v>
      </c>
      <c r="D263" s="960">
        <v>38.44</v>
      </c>
      <c r="E263" s="960">
        <v>38.421999999999997</v>
      </c>
      <c r="F263" s="960">
        <f t="shared" si="4"/>
        <v>3286.0000000000005</v>
      </c>
      <c r="G263" s="960">
        <f t="shared" si="4"/>
        <v>3285.9740000000002</v>
      </c>
    </row>
    <row r="264" spans="1:7" s="957" customFormat="1" ht="12.75" customHeight="1" x14ac:dyDescent="0.2">
      <c r="A264" s="787" t="s">
        <v>5094</v>
      </c>
      <c r="B264" s="960">
        <v>5554.18</v>
      </c>
      <c r="C264" s="960">
        <v>5554.1820000000007</v>
      </c>
      <c r="D264" s="960">
        <v>61.910000000000004</v>
      </c>
      <c r="E264" s="960">
        <v>61.824000000000005</v>
      </c>
      <c r="F264" s="960">
        <f t="shared" si="4"/>
        <v>5616.09</v>
      </c>
      <c r="G264" s="960">
        <f t="shared" si="4"/>
        <v>5616.0060000000003</v>
      </c>
    </row>
    <row r="265" spans="1:7" s="957" customFormat="1" ht="12.75" customHeight="1" x14ac:dyDescent="0.2">
      <c r="A265" s="787" t="s">
        <v>5095</v>
      </c>
      <c r="B265" s="960">
        <v>26039.53</v>
      </c>
      <c r="C265" s="960">
        <v>26039.528999999999</v>
      </c>
      <c r="D265" s="960">
        <v>883.27</v>
      </c>
      <c r="E265" s="960">
        <v>882.87300000000005</v>
      </c>
      <c r="F265" s="960">
        <f t="shared" si="4"/>
        <v>26922.799999999999</v>
      </c>
      <c r="G265" s="960">
        <f t="shared" si="4"/>
        <v>26922.401999999998</v>
      </c>
    </row>
    <row r="266" spans="1:7" s="957" customFormat="1" ht="12.75" customHeight="1" x14ac:dyDescent="0.2">
      <c r="A266" s="787" t="s">
        <v>5096</v>
      </c>
      <c r="B266" s="960">
        <v>14590.859999999999</v>
      </c>
      <c r="C266" s="960">
        <v>14590.858</v>
      </c>
      <c r="D266" s="960">
        <v>160.79</v>
      </c>
      <c r="E266" s="960">
        <v>160.559</v>
      </c>
      <c r="F266" s="960">
        <f t="shared" si="4"/>
        <v>14751.65</v>
      </c>
      <c r="G266" s="960">
        <f t="shared" si="4"/>
        <v>14751.416999999999</v>
      </c>
    </row>
    <row r="267" spans="1:7" s="957" customFormat="1" ht="12.75" customHeight="1" x14ac:dyDescent="0.2">
      <c r="A267" s="787" t="s">
        <v>5097</v>
      </c>
      <c r="B267" s="960">
        <v>16270.23</v>
      </c>
      <c r="C267" s="960">
        <v>16270.231</v>
      </c>
      <c r="D267" s="960">
        <v>523.14</v>
      </c>
      <c r="E267" s="960">
        <v>404.72094000000004</v>
      </c>
      <c r="F267" s="960">
        <f t="shared" si="4"/>
        <v>16793.37</v>
      </c>
      <c r="G267" s="960">
        <f t="shared" si="4"/>
        <v>16674.951939999999</v>
      </c>
    </row>
    <row r="268" spans="1:7" s="957" customFormat="1" ht="12.75" customHeight="1" x14ac:dyDescent="0.2">
      <c r="A268" s="787" t="s">
        <v>5098</v>
      </c>
      <c r="B268" s="960">
        <v>42593.9</v>
      </c>
      <c r="C268" s="960">
        <v>42593.894</v>
      </c>
      <c r="D268" s="960">
        <v>821.26</v>
      </c>
      <c r="E268" s="960">
        <v>820.65100000000007</v>
      </c>
      <c r="F268" s="960">
        <f t="shared" si="4"/>
        <v>43415.16</v>
      </c>
      <c r="G268" s="960">
        <f t="shared" si="4"/>
        <v>43414.544999999998</v>
      </c>
    </row>
    <row r="269" spans="1:7" s="957" customFormat="1" ht="12.75" customHeight="1" x14ac:dyDescent="0.2">
      <c r="A269" s="787" t="s">
        <v>5099</v>
      </c>
      <c r="B269" s="960">
        <v>46974.19</v>
      </c>
      <c r="C269" s="960">
        <v>46929.322999999997</v>
      </c>
      <c r="D269" s="960">
        <v>501.82000000000005</v>
      </c>
      <c r="E269" s="960">
        <v>501.81299999999999</v>
      </c>
      <c r="F269" s="960">
        <f t="shared" si="4"/>
        <v>47476.01</v>
      </c>
      <c r="G269" s="960">
        <f t="shared" si="4"/>
        <v>47431.135999999999</v>
      </c>
    </row>
    <row r="270" spans="1:7" s="957" customFormat="1" ht="12.75" customHeight="1" x14ac:dyDescent="0.2">
      <c r="A270" s="787" t="s">
        <v>5100</v>
      </c>
      <c r="B270" s="960">
        <v>7247.0499999999993</v>
      </c>
      <c r="C270" s="960">
        <v>7247.0480000000007</v>
      </c>
      <c r="D270" s="960">
        <v>86.44</v>
      </c>
      <c r="E270" s="960">
        <v>86.441000000000003</v>
      </c>
      <c r="F270" s="960">
        <f t="shared" si="4"/>
        <v>7333.4899999999989</v>
      </c>
      <c r="G270" s="960">
        <f t="shared" si="4"/>
        <v>7333.4890000000005</v>
      </c>
    </row>
    <row r="271" spans="1:7" s="957" customFormat="1" ht="12.75" customHeight="1" x14ac:dyDescent="0.2">
      <c r="A271" s="787" t="s">
        <v>5101</v>
      </c>
      <c r="B271" s="960">
        <v>49565.02</v>
      </c>
      <c r="C271" s="960">
        <v>49537.565000000002</v>
      </c>
      <c r="D271" s="960">
        <v>741.96</v>
      </c>
      <c r="E271" s="960">
        <v>737.20600000000002</v>
      </c>
      <c r="F271" s="960">
        <f t="shared" si="4"/>
        <v>50306.979999999996</v>
      </c>
      <c r="G271" s="960">
        <f t="shared" si="4"/>
        <v>50274.771000000001</v>
      </c>
    </row>
    <row r="272" spans="1:7" s="957" customFormat="1" ht="12.75" customHeight="1" x14ac:dyDescent="0.2">
      <c r="A272" s="787" t="s">
        <v>5102</v>
      </c>
      <c r="B272" s="960">
        <v>39335.949999999997</v>
      </c>
      <c r="C272" s="960">
        <v>39335.946000000004</v>
      </c>
      <c r="D272" s="960">
        <v>1331.37</v>
      </c>
      <c r="E272" s="960">
        <v>1301.191</v>
      </c>
      <c r="F272" s="960">
        <f t="shared" si="4"/>
        <v>40667.32</v>
      </c>
      <c r="G272" s="960">
        <f t="shared" si="4"/>
        <v>40637.137000000002</v>
      </c>
    </row>
    <row r="273" spans="1:7" s="957" customFormat="1" ht="12.75" customHeight="1" x14ac:dyDescent="0.2">
      <c r="A273" s="787" t="s">
        <v>5103</v>
      </c>
      <c r="B273" s="960">
        <v>15099.5</v>
      </c>
      <c r="C273" s="960">
        <v>15099.494999999999</v>
      </c>
      <c r="D273" s="960">
        <v>221.52</v>
      </c>
      <c r="E273" s="960">
        <v>221.39400000000001</v>
      </c>
      <c r="F273" s="960">
        <f t="shared" si="4"/>
        <v>15321.02</v>
      </c>
      <c r="G273" s="960">
        <f t="shared" si="4"/>
        <v>15320.888999999999</v>
      </c>
    </row>
    <row r="274" spans="1:7" s="957" customFormat="1" ht="12.75" customHeight="1" x14ac:dyDescent="0.2">
      <c r="A274" s="787" t="s">
        <v>5104</v>
      </c>
      <c r="B274" s="960">
        <v>7086.95</v>
      </c>
      <c r="C274" s="960">
        <v>7086.9449999999997</v>
      </c>
      <c r="D274" s="960">
        <v>132.97999999999999</v>
      </c>
      <c r="E274" s="960">
        <v>132.97499999999999</v>
      </c>
      <c r="F274" s="960">
        <f t="shared" si="4"/>
        <v>7219.9299999999994</v>
      </c>
      <c r="G274" s="960">
        <f t="shared" si="4"/>
        <v>7219.92</v>
      </c>
    </row>
    <row r="275" spans="1:7" s="957" customFormat="1" ht="21" x14ac:dyDescent="0.2">
      <c r="A275" s="787" t="s">
        <v>5105</v>
      </c>
      <c r="B275" s="960">
        <v>30939.71</v>
      </c>
      <c r="C275" s="960">
        <v>30939.712</v>
      </c>
      <c r="D275" s="960">
        <v>349.22</v>
      </c>
      <c r="E275" s="960">
        <v>349.19100000000003</v>
      </c>
      <c r="F275" s="960">
        <f t="shared" si="4"/>
        <v>31288.93</v>
      </c>
      <c r="G275" s="960">
        <f t="shared" si="4"/>
        <v>31288.902999999998</v>
      </c>
    </row>
    <row r="276" spans="1:7" s="957" customFormat="1" ht="12.75" customHeight="1" x14ac:dyDescent="0.2">
      <c r="A276" s="787" t="s">
        <v>5106</v>
      </c>
      <c r="B276" s="960">
        <v>20502.48</v>
      </c>
      <c r="C276" s="960">
        <v>20502.481</v>
      </c>
      <c r="D276" s="960">
        <v>434.94</v>
      </c>
      <c r="E276" s="960">
        <v>434.625</v>
      </c>
      <c r="F276" s="960">
        <f t="shared" si="4"/>
        <v>20937.419999999998</v>
      </c>
      <c r="G276" s="960">
        <f t="shared" si="4"/>
        <v>20937.106</v>
      </c>
    </row>
    <row r="277" spans="1:7" s="957" customFormat="1" ht="12.75" customHeight="1" x14ac:dyDescent="0.2">
      <c r="A277" s="787" t="s">
        <v>5107</v>
      </c>
      <c r="B277" s="960">
        <v>24172.880000000001</v>
      </c>
      <c r="C277" s="960">
        <v>24172.874</v>
      </c>
      <c r="D277" s="960">
        <v>261.89999999999998</v>
      </c>
      <c r="E277" s="960">
        <v>261.54499999999996</v>
      </c>
      <c r="F277" s="960">
        <f t="shared" si="4"/>
        <v>24434.780000000002</v>
      </c>
      <c r="G277" s="960">
        <f t="shared" si="4"/>
        <v>24434.418999999998</v>
      </c>
    </row>
    <row r="278" spans="1:7" s="957" customFormat="1" ht="12.75" customHeight="1" x14ac:dyDescent="0.2">
      <c r="A278" s="787" t="s">
        <v>5108</v>
      </c>
      <c r="B278" s="960">
        <v>31475.94</v>
      </c>
      <c r="C278" s="960">
        <v>31475.935000000001</v>
      </c>
      <c r="D278" s="960">
        <v>602.93999999999994</v>
      </c>
      <c r="E278" s="960">
        <v>602.7879999999999</v>
      </c>
      <c r="F278" s="960">
        <f t="shared" si="4"/>
        <v>32078.879999999997</v>
      </c>
      <c r="G278" s="960">
        <f t="shared" si="4"/>
        <v>32078.723000000002</v>
      </c>
    </row>
    <row r="279" spans="1:7" s="957" customFormat="1" ht="12.75" customHeight="1" x14ac:dyDescent="0.2">
      <c r="A279" s="787" t="s">
        <v>5109</v>
      </c>
      <c r="B279" s="960">
        <v>7764.09</v>
      </c>
      <c r="C279" s="960">
        <v>7764.0920000000006</v>
      </c>
      <c r="D279" s="960">
        <v>202</v>
      </c>
      <c r="E279" s="960">
        <v>187.608</v>
      </c>
      <c r="F279" s="960">
        <f t="shared" si="4"/>
        <v>7966.09</v>
      </c>
      <c r="G279" s="960">
        <f t="shared" si="4"/>
        <v>7951.7000000000007</v>
      </c>
    </row>
    <row r="280" spans="1:7" s="957" customFormat="1" ht="12.75" customHeight="1" x14ac:dyDescent="0.2">
      <c r="A280" s="787" t="s">
        <v>5110</v>
      </c>
      <c r="B280" s="960">
        <v>7786.67</v>
      </c>
      <c r="C280" s="960">
        <v>7786.67</v>
      </c>
      <c r="D280" s="960">
        <v>156.33999999999997</v>
      </c>
      <c r="E280" s="960">
        <v>156.33699999999999</v>
      </c>
      <c r="F280" s="960">
        <f t="shared" si="4"/>
        <v>7943.01</v>
      </c>
      <c r="G280" s="960">
        <f t="shared" si="4"/>
        <v>7943.0069999999996</v>
      </c>
    </row>
    <row r="281" spans="1:7" s="957" customFormat="1" ht="12.75" customHeight="1" x14ac:dyDescent="0.2">
      <c r="A281" s="787" t="s">
        <v>5111</v>
      </c>
      <c r="B281" s="960">
        <v>4879.3500000000004</v>
      </c>
      <c r="C281" s="960">
        <v>4879.34</v>
      </c>
      <c r="D281" s="960">
        <v>76.44</v>
      </c>
      <c r="E281" s="960">
        <v>76.352000000000004</v>
      </c>
      <c r="F281" s="960">
        <f t="shared" si="4"/>
        <v>4955.79</v>
      </c>
      <c r="G281" s="960">
        <f t="shared" si="4"/>
        <v>4955.692</v>
      </c>
    </row>
    <row r="282" spans="1:7" s="957" customFormat="1" ht="12.75" customHeight="1" x14ac:dyDescent="0.2">
      <c r="A282" s="787" t="s">
        <v>5112</v>
      </c>
      <c r="B282" s="960">
        <v>7046.8600000000006</v>
      </c>
      <c r="C282" s="960">
        <v>7046.853000000001</v>
      </c>
      <c r="D282" s="960">
        <v>312.55</v>
      </c>
      <c r="E282" s="960">
        <v>276.88400000000001</v>
      </c>
      <c r="F282" s="960">
        <f t="shared" si="4"/>
        <v>7359.4100000000008</v>
      </c>
      <c r="G282" s="960">
        <f t="shared" si="4"/>
        <v>7323.737000000001</v>
      </c>
    </row>
    <row r="283" spans="1:7" s="957" customFormat="1" ht="12.75" customHeight="1" x14ac:dyDescent="0.2">
      <c r="A283" s="787" t="s">
        <v>5113</v>
      </c>
      <c r="B283" s="960">
        <v>9688.68</v>
      </c>
      <c r="C283" s="960">
        <v>9688.6820000000007</v>
      </c>
      <c r="D283" s="960">
        <v>232.69</v>
      </c>
      <c r="E283" s="960">
        <v>232.53643000000002</v>
      </c>
      <c r="F283" s="960">
        <f t="shared" si="4"/>
        <v>9921.3700000000008</v>
      </c>
      <c r="G283" s="960">
        <f t="shared" si="4"/>
        <v>9921.2184300000008</v>
      </c>
    </row>
    <row r="284" spans="1:7" s="957" customFormat="1" ht="12.75" customHeight="1" x14ac:dyDescent="0.2">
      <c r="A284" s="787" t="s">
        <v>5114</v>
      </c>
      <c r="B284" s="960">
        <v>5111.76</v>
      </c>
      <c r="C284" s="960">
        <v>5111.7550000000001</v>
      </c>
      <c r="D284" s="960">
        <v>192.48000000000002</v>
      </c>
      <c r="E284" s="960">
        <v>183.37599999999998</v>
      </c>
      <c r="F284" s="960">
        <f t="shared" si="4"/>
        <v>5304.24</v>
      </c>
      <c r="G284" s="960">
        <f t="shared" si="4"/>
        <v>5295.1310000000003</v>
      </c>
    </row>
    <row r="285" spans="1:7" s="957" customFormat="1" ht="12.75" customHeight="1" x14ac:dyDescent="0.2">
      <c r="A285" s="787" t="s">
        <v>5115</v>
      </c>
      <c r="B285" s="960">
        <v>20959.82</v>
      </c>
      <c r="C285" s="960">
        <v>20959.820000000003</v>
      </c>
      <c r="D285" s="960">
        <v>262.8</v>
      </c>
      <c r="E285" s="960">
        <v>262.803</v>
      </c>
      <c r="F285" s="960">
        <f t="shared" si="4"/>
        <v>21222.62</v>
      </c>
      <c r="G285" s="960">
        <f t="shared" si="4"/>
        <v>21222.623000000003</v>
      </c>
    </row>
    <row r="286" spans="1:7" s="957" customFormat="1" ht="12.75" customHeight="1" x14ac:dyDescent="0.2">
      <c r="A286" s="787" t="s">
        <v>5116</v>
      </c>
      <c r="B286" s="960">
        <v>7025.6100000000006</v>
      </c>
      <c r="C286" s="960">
        <v>7025.6100000000006</v>
      </c>
      <c r="D286" s="960">
        <v>271.92</v>
      </c>
      <c r="E286" s="960">
        <v>257.48599999999999</v>
      </c>
      <c r="F286" s="960">
        <f t="shared" si="4"/>
        <v>7297.5300000000007</v>
      </c>
      <c r="G286" s="960">
        <f t="shared" si="4"/>
        <v>7283.0960000000005</v>
      </c>
    </row>
    <row r="287" spans="1:7" s="957" customFormat="1" ht="12.75" customHeight="1" x14ac:dyDescent="0.2">
      <c r="A287" s="787" t="s">
        <v>5117</v>
      </c>
      <c r="B287" s="960">
        <v>8534.08</v>
      </c>
      <c r="C287" s="960">
        <v>8534.0750000000007</v>
      </c>
      <c r="D287" s="960">
        <v>248.47</v>
      </c>
      <c r="E287" s="960">
        <v>248.27</v>
      </c>
      <c r="F287" s="960">
        <f t="shared" si="4"/>
        <v>8782.5499999999993</v>
      </c>
      <c r="G287" s="960">
        <f t="shared" si="4"/>
        <v>8782.3450000000012</v>
      </c>
    </row>
    <row r="288" spans="1:7" s="957" customFormat="1" ht="12.75" customHeight="1" x14ac:dyDescent="0.2">
      <c r="A288" s="787" t="s">
        <v>5118</v>
      </c>
      <c r="B288" s="960">
        <v>30012.33</v>
      </c>
      <c r="C288" s="960">
        <v>30012.329000000005</v>
      </c>
      <c r="D288" s="960">
        <v>387.09</v>
      </c>
      <c r="E288" s="960">
        <v>357.83799999999997</v>
      </c>
      <c r="F288" s="960">
        <f t="shared" si="4"/>
        <v>30399.420000000002</v>
      </c>
      <c r="G288" s="960">
        <f t="shared" si="4"/>
        <v>30370.167000000005</v>
      </c>
    </row>
    <row r="289" spans="1:7" s="957" customFormat="1" ht="12.75" customHeight="1" x14ac:dyDescent="0.2">
      <c r="A289" s="787" t="s">
        <v>5119</v>
      </c>
      <c r="B289" s="960">
        <v>7023.26</v>
      </c>
      <c r="C289" s="960">
        <v>7023.2550000000001</v>
      </c>
      <c r="D289" s="960">
        <v>375.26</v>
      </c>
      <c r="E289" s="960">
        <v>375.21233000000001</v>
      </c>
      <c r="F289" s="960">
        <f t="shared" si="4"/>
        <v>7398.52</v>
      </c>
      <c r="G289" s="960">
        <f t="shared" si="4"/>
        <v>7398.4673300000004</v>
      </c>
    </row>
    <row r="290" spans="1:7" s="957" customFormat="1" ht="12.75" customHeight="1" x14ac:dyDescent="0.2">
      <c r="A290" s="787" t="s">
        <v>5120</v>
      </c>
      <c r="B290" s="960">
        <v>3856.98</v>
      </c>
      <c r="C290" s="960">
        <v>3856.9639999999999</v>
      </c>
      <c r="D290" s="960">
        <v>83.679999999999993</v>
      </c>
      <c r="E290" s="960">
        <v>83.644000000000005</v>
      </c>
      <c r="F290" s="960">
        <f t="shared" si="4"/>
        <v>3940.66</v>
      </c>
      <c r="G290" s="960">
        <f t="shared" si="4"/>
        <v>3940.6080000000002</v>
      </c>
    </row>
    <row r="291" spans="1:7" s="957" customFormat="1" ht="12.75" customHeight="1" x14ac:dyDescent="0.2">
      <c r="A291" s="787" t="s">
        <v>5121</v>
      </c>
      <c r="B291" s="960">
        <v>6579.3600000000006</v>
      </c>
      <c r="C291" s="960">
        <v>6579.3590000000004</v>
      </c>
      <c r="D291" s="960">
        <v>241.06</v>
      </c>
      <c r="E291" s="960">
        <v>241.00299999999999</v>
      </c>
      <c r="F291" s="960">
        <f t="shared" si="4"/>
        <v>6820.420000000001</v>
      </c>
      <c r="G291" s="960">
        <f t="shared" si="4"/>
        <v>6820.3620000000001</v>
      </c>
    </row>
    <row r="292" spans="1:7" s="957" customFormat="1" ht="12.75" customHeight="1" x14ac:dyDescent="0.2">
      <c r="A292" s="787" t="s">
        <v>5122</v>
      </c>
      <c r="B292" s="960">
        <v>9291.3000000000011</v>
      </c>
      <c r="C292" s="960">
        <v>9291.3009999999995</v>
      </c>
      <c r="D292" s="960">
        <v>117.06</v>
      </c>
      <c r="E292" s="960">
        <v>116.952</v>
      </c>
      <c r="F292" s="960">
        <f t="shared" si="4"/>
        <v>9408.36</v>
      </c>
      <c r="G292" s="960">
        <f t="shared" si="4"/>
        <v>9408.2529999999988</v>
      </c>
    </row>
    <row r="293" spans="1:7" s="957" customFormat="1" ht="12.75" customHeight="1" x14ac:dyDescent="0.2">
      <c r="A293" s="787" t="s">
        <v>5123</v>
      </c>
      <c r="B293" s="960">
        <v>8563.84</v>
      </c>
      <c r="C293" s="960">
        <v>8563.8420000000006</v>
      </c>
      <c r="D293" s="960">
        <v>101.30000000000001</v>
      </c>
      <c r="E293" s="960">
        <v>101.283</v>
      </c>
      <c r="F293" s="960">
        <f t="shared" si="4"/>
        <v>8665.14</v>
      </c>
      <c r="G293" s="960">
        <f t="shared" si="4"/>
        <v>8665.125</v>
      </c>
    </row>
    <row r="294" spans="1:7" s="957" customFormat="1" ht="12.75" customHeight="1" x14ac:dyDescent="0.2">
      <c r="A294" s="787" t="s">
        <v>5124</v>
      </c>
      <c r="B294" s="960">
        <v>5978.39</v>
      </c>
      <c r="C294" s="960">
        <v>5978.3940000000002</v>
      </c>
      <c r="D294" s="960">
        <v>52.26</v>
      </c>
      <c r="E294" s="960">
        <v>52.171000000000006</v>
      </c>
      <c r="F294" s="960">
        <f t="shared" si="4"/>
        <v>6030.6500000000005</v>
      </c>
      <c r="G294" s="960">
        <f t="shared" si="4"/>
        <v>6030.5650000000005</v>
      </c>
    </row>
    <row r="295" spans="1:7" s="957" customFormat="1" ht="12.75" customHeight="1" x14ac:dyDescent="0.2">
      <c r="A295" s="787" t="s">
        <v>5125</v>
      </c>
      <c r="B295" s="960">
        <v>16369.36</v>
      </c>
      <c r="C295" s="960">
        <v>16369.357</v>
      </c>
      <c r="D295" s="960">
        <v>202.92000000000002</v>
      </c>
      <c r="E295" s="960">
        <v>202.91399999999999</v>
      </c>
      <c r="F295" s="960">
        <f t="shared" si="4"/>
        <v>16572.28</v>
      </c>
      <c r="G295" s="960">
        <f t="shared" si="4"/>
        <v>16572.271000000001</v>
      </c>
    </row>
    <row r="296" spans="1:7" s="957" customFormat="1" ht="12.75" customHeight="1" x14ac:dyDescent="0.2">
      <c r="A296" s="787" t="s">
        <v>5126</v>
      </c>
      <c r="B296" s="960">
        <v>6965.6500000000005</v>
      </c>
      <c r="C296" s="960">
        <v>6965.65</v>
      </c>
      <c r="D296" s="960">
        <v>192.13</v>
      </c>
      <c r="E296" s="960">
        <v>179.328</v>
      </c>
      <c r="F296" s="960">
        <f t="shared" si="4"/>
        <v>7157.7800000000007</v>
      </c>
      <c r="G296" s="960">
        <f t="shared" si="4"/>
        <v>7144.9780000000001</v>
      </c>
    </row>
    <row r="297" spans="1:7" s="957" customFormat="1" ht="12.75" customHeight="1" x14ac:dyDescent="0.2">
      <c r="A297" s="787" t="s">
        <v>5127</v>
      </c>
      <c r="B297" s="960">
        <v>15672.42</v>
      </c>
      <c r="C297" s="960">
        <v>15672.417000000001</v>
      </c>
      <c r="D297" s="960">
        <v>218.93</v>
      </c>
      <c r="E297" s="960">
        <v>218.81899999999999</v>
      </c>
      <c r="F297" s="960">
        <f t="shared" si="4"/>
        <v>15891.35</v>
      </c>
      <c r="G297" s="960">
        <f t="shared" si="4"/>
        <v>15891.236000000001</v>
      </c>
    </row>
    <row r="298" spans="1:7" s="957" customFormat="1" ht="12.75" customHeight="1" x14ac:dyDescent="0.2">
      <c r="A298" s="787" t="s">
        <v>5128</v>
      </c>
      <c r="B298" s="960">
        <v>15178.240000000002</v>
      </c>
      <c r="C298" s="960">
        <v>15169.673000000001</v>
      </c>
      <c r="D298" s="960">
        <v>572.96</v>
      </c>
      <c r="E298" s="960">
        <v>449.02886000000001</v>
      </c>
      <c r="F298" s="960">
        <f t="shared" si="4"/>
        <v>15751.2</v>
      </c>
      <c r="G298" s="960">
        <f t="shared" si="4"/>
        <v>15618.701860000001</v>
      </c>
    </row>
    <row r="299" spans="1:7" s="957" customFormat="1" ht="12.75" customHeight="1" x14ac:dyDescent="0.2">
      <c r="A299" s="787" t="s">
        <v>5129</v>
      </c>
      <c r="B299" s="960">
        <v>21893.96</v>
      </c>
      <c r="C299" s="960">
        <v>21893.955999999998</v>
      </c>
      <c r="D299" s="960">
        <v>302.02</v>
      </c>
      <c r="E299" s="960">
        <v>278.642</v>
      </c>
      <c r="F299" s="960">
        <f t="shared" si="4"/>
        <v>22195.98</v>
      </c>
      <c r="G299" s="960">
        <f t="shared" si="4"/>
        <v>22172.597999999998</v>
      </c>
    </row>
    <row r="300" spans="1:7" s="957" customFormat="1" ht="12.75" customHeight="1" x14ac:dyDescent="0.2">
      <c r="A300" s="787" t="s">
        <v>5130</v>
      </c>
      <c r="B300" s="960">
        <v>4328.01</v>
      </c>
      <c r="C300" s="960">
        <v>4328.0069999999996</v>
      </c>
      <c r="D300" s="960">
        <v>86.29</v>
      </c>
      <c r="E300" s="960">
        <v>86.22399999999999</v>
      </c>
      <c r="F300" s="960">
        <f t="shared" si="4"/>
        <v>4414.3</v>
      </c>
      <c r="G300" s="960">
        <f t="shared" si="4"/>
        <v>4414.2309999999998</v>
      </c>
    </row>
    <row r="301" spans="1:7" s="957" customFormat="1" ht="12.75" customHeight="1" x14ac:dyDescent="0.2">
      <c r="A301" s="787" t="s">
        <v>5131</v>
      </c>
      <c r="B301" s="960">
        <v>12507.89</v>
      </c>
      <c r="C301" s="960">
        <v>12507.874</v>
      </c>
      <c r="D301" s="960">
        <v>165.83</v>
      </c>
      <c r="E301" s="960">
        <v>165.64300000000003</v>
      </c>
      <c r="F301" s="960">
        <f t="shared" si="4"/>
        <v>12673.72</v>
      </c>
      <c r="G301" s="960">
        <f t="shared" si="4"/>
        <v>12673.517</v>
      </c>
    </row>
    <row r="302" spans="1:7" s="957" customFormat="1" ht="12.75" customHeight="1" x14ac:dyDescent="0.2">
      <c r="A302" s="787" t="s">
        <v>5132</v>
      </c>
      <c r="B302" s="960">
        <v>27841.22</v>
      </c>
      <c r="C302" s="960">
        <v>27841.223999999998</v>
      </c>
      <c r="D302" s="960">
        <v>369.64</v>
      </c>
      <c r="E302" s="960">
        <v>369.20400000000001</v>
      </c>
      <c r="F302" s="960">
        <f t="shared" si="4"/>
        <v>28210.86</v>
      </c>
      <c r="G302" s="960">
        <f t="shared" si="4"/>
        <v>28210.428</v>
      </c>
    </row>
    <row r="303" spans="1:7" s="957" customFormat="1" ht="12.75" customHeight="1" x14ac:dyDescent="0.2">
      <c r="A303" s="787" t="s">
        <v>5133</v>
      </c>
      <c r="B303" s="960">
        <v>27298.38</v>
      </c>
      <c r="C303" s="960">
        <v>27298.383000000002</v>
      </c>
      <c r="D303" s="960">
        <v>742.63999999999987</v>
      </c>
      <c r="E303" s="960">
        <v>739.36400000000003</v>
      </c>
      <c r="F303" s="960">
        <f t="shared" si="4"/>
        <v>28041.02</v>
      </c>
      <c r="G303" s="960">
        <f t="shared" si="4"/>
        <v>28037.747000000003</v>
      </c>
    </row>
    <row r="304" spans="1:7" s="957" customFormat="1" ht="12.75" customHeight="1" x14ac:dyDescent="0.2">
      <c r="A304" s="787" t="s">
        <v>5134</v>
      </c>
      <c r="B304" s="960">
        <v>29075</v>
      </c>
      <c r="C304" s="960">
        <v>29074.989000000001</v>
      </c>
      <c r="D304" s="960">
        <v>1586.1100000000001</v>
      </c>
      <c r="E304" s="960">
        <v>1585.902</v>
      </c>
      <c r="F304" s="960">
        <f t="shared" si="4"/>
        <v>30661.11</v>
      </c>
      <c r="G304" s="960">
        <f t="shared" si="4"/>
        <v>30660.891000000003</v>
      </c>
    </row>
    <row r="305" spans="1:7" s="957" customFormat="1" ht="12.75" customHeight="1" x14ac:dyDescent="0.2">
      <c r="A305" s="787" t="s">
        <v>5135</v>
      </c>
      <c r="B305" s="960">
        <v>11017.79</v>
      </c>
      <c r="C305" s="960">
        <v>11017.780999999999</v>
      </c>
      <c r="D305" s="960">
        <v>165.84</v>
      </c>
      <c r="E305" s="960">
        <v>165.84</v>
      </c>
      <c r="F305" s="960">
        <f t="shared" si="4"/>
        <v>11183.630000000001</v>
      </c>
      <c r="G305" s="960">
        <f t="shared" si="4"/>
        <v>11183.620999999999</v>
      </c>
    </row>
    <row r="306" spans="1:7" s="957" customFormat="1" ht="12.75" customHeight="1" x14ac:dyDescent="0.2">
      <c r="A306" s="787" t="s">
        <v>5136</v>
      </c>
      <c r="B306" s="960">
        <v>3454.37</v>
      </c>
      <c r="C306" s="960">
        <v>3454.3719999999998</v>
      </c>
      <c r="D306" s="960">
        <v>128.53000000000003</v>
      </c>
      <c r="E306" s="960">
        <v>125.654</v>
      </c>
      <c r="F306" s="960">
        <f t="shared" si="4"/>
        <v>3582.9</v>
      </c>
      <c r="G306" s="960">
        <f t="shared" si="4"/>
        <v>3580.0259999999998</v>
      </c>
    </row>
    <row r="307" spans="1:7" s="957" customFormat="1" ht="12.75" customHeight="1" x14ac:dyDescent="0.2">
      <c r="A307" s="787" t="s">
        <v>5137</v>
      </c>
      <c r="B307" s="960">
        <v>21935.29</v>
      </c>
      <c r="C307" s="960">
        <v>21935.280999999999</v>
      </c>
      <c r="D307" s="960">
        <v>660.82</v>
      </c>
      <c r="E307" s="960">
        <v>649.76499999999999</v>
      </c>
      <c r="F307" s="960">
        <f t="shared" si="4"/>
        <v>22596.11</v>
      </c>
      <c r="G307" s="960">
        <f t="shared" si="4"/>
        <v>22585.045999999998</v>
      </c>
    </row>
    <row r="308" spans="1:7" s="957" customFormat="1" ht="12.75" customHeight="1" x14ac:dyDescent="0.2">
      <c r="A308" s="787" t="s">
        <v>5138</v>
      </c>
      <c r="B308" s="960">
        <v>6753.6</v>
      </c>
      <c r="C308" s="960">
        <v>6753.6</v>
      </c>
      <c r="D308" s="960">
        <v>111.32</v>
      </c>
      <c r="E308" s="960">
        <v>111.20834000000001</v>
      </c>
      <c r="F308" s="960">
        <f t="shared" si="4"/>
        <v>6864.92</v>
      </c>
      <c r="G308" s="960">
        <f t="shared" si="4"/>
        <v>6864.8083400000005</v>
      </c>
    </row>
    <row r="309" spans="1:7" s="957" customFormat="1" ht="12.75" customHeight="1" x14ac:dyDescent="0.2">
      <c r="A309" s="787" t="s">
        <v>5139</v>
      </c>
      <c r="B309" s="960">
        <v>19549.559999999998</v>
      </c>
      <c r="C309" s="960">
        <v>19549.559000000001</v>
      </c>
      <c r="D309" s="960">
        <v>533.04999999999995</v>
      </c>
      <c r="E309" s="960">
        <v>531.173</v>
      </c>
      <c r="F309" s="960">
        <f t="shared" si="4"/>
        <v>20082.609999999997</v>
      </c>
      <c r="G309" s="960">
        <f t="shared" si="4"/>
        <v>20080.732</v>
      </c>
    </row>
    <row r="310" spans="1:7" s="957" customFormat="1" ht="12.75" customHeight="1" x14ac:dyDescent="0.2">
      <c r="A310" s="787" t="s">
        <v>5140</v>
      </c>
      <c r="B310" s="960">
        <v>13706.78</v>
      </c>
      <c r="C310" s="960">
        <v>13706.767</v>
      </c>
      <c r="D310" s="960">
        <v>297.44</v>
      </c>
      <c r="E310" s="960">
        <v>193.04900000000004</v>
      </c>
      <c r="F310" s="960">
        <f t="shared" si="4"/>
        <v>14004.220000000001</v>
      </c>
      <c r="G310" s="960">
        <f t="shared" si="4"/>
        <v>13899.816000000001</v>
      </c>
    </row>
    <row r="311" spans="1:7" s="957" customFormat="1" ht="12.75" customHeight="1" x14ac:dyDescent="0.2">
      <c r="A311" s="787" t="s">
        <v>5141</v>
      </c>
      <c r="B311" s="960">
        <v>17180.990000000002</v>
      </c>
      <c r="C311" s="960">
        <v>17180.992999999999</v>
      </c>
      <c r="D311" s="960">
        <v>166.78</v>
      </c>
      <c r="E311" s="960">
        <v>166.541</v>
      </c>
      <c r="F311" s="960">
        <f t="shared" si="4"/>
        <v>17347.77</v>
      </c>
      <c r="G311" s="960">
        <f t="shared" si="4"/>
        <v>17347.534</v>
      </c>
    </row>
    <row r="312" spans="1:7" s="957" customFormat="1" ht="12.75" customHeight="1" x14ac:dyDescent="0.2">
      <c r="A312" s="787" t="s">
        <v>5142</v>
      </c>
      <c r="B312" s="960">
        <v>3490.4300000000003</v>
      </c>
      <c r="C312" s="960">
        <v>3490.4210000000003</v>
      </c>
      <c r="D312" s="960">
        <v>32.020000000000003</v>
      </c>
      <c r="E312" s="960">
        <v>31.975999999999999</v>
      </c>
      <c r="F312" s="960">
        <f t="shared" si="4"/>
        <v>3522.4500000000003</v>
      </c>
      <c r="G312" s="960">
        <f t="shared" si="4"/>
        <v>3522.3970000000004</v>
      </c>
    </row>
    <row r="313" spans="1:7" s="957" customFormat="1" ht="12.75" customHeight="1" x14ac:dyDescent="0.2">
      <c r="A313" s="787" t="s">
        <v>5143</v>
      </c>
      <c r="B313" s="960">
        <v>3311.46</v>
      </c>
      <c r="C313" s="960">
        <v>3311.4549999999999</v>
      </c>
      <c r="D313" s="960">
        <v>51.36</v>
      </c>
      <c r="E313" s="960">
        <v>51.302000000000007</v>
      </c>
      <c r="F313" s="960">
        <f t="shared" si="4"/>
        <v>3362.82</v>
      </c>
      <c r="G313" s="960">
        <f t="shared" si="4"/>
        <v>3362.7570000000001</v>
      </c>
    </row>
    <row r="314" spans="1:7" s="957" customFormat="1" ht="12.75" customHeight="1" x14ac:dyDescent="0.2">
      <c r="A314" s="787" t="s">
        <v>5144</v>
      </c>
      <c r="B314" s="960">
        <v>9700.34</v>
      </c>
      <c r="C314" s="960">
        <v>9700.3420000000006</v>
      </c>
      <c r="D314" s="960">
        <v>197.14999999999998</v>
      </c>
      <c r="E314" s="960">
        <v>197.07899999999998</v>
      </c>
      <c r="F314" s="960">
        <f t="shared" si="4"/>
        <v>9897.49</v>
      </c>
      <c r="G314" s="960">
        <f t="shared" si="4"/>
        <v>9897.4210000000003</v>
      </c>
    </row>
    <row r="315" spans="1:7" s="957" customFormat="1" ht="12.75" customHeight="1" x14ac:dyDescent="0.2">
      <c r="A315" s="787" t="s">
        <v>5145</v>
      </c>
      <c r="B315" s="960">
        <v>38150.089999999997</v>
      </c>
      <c r="C315" s="960">
        <v>38150.090000000004</v>
      </c>
      <c r="D315" s="960">
        <v>419.99</v>
      </c>
      <c r="E315" s="960">
        <v>419.98899999999998</v>
      </c>
      <c r="F315" s="960">
        <f t="shared" si="4"/>
        <v>38570.079999999994</v>
      </c>
      <c r="G315" s="960">
        <f t="shared" si="4"/>
        <v>38570.079000000005</v>
      </c>
    </row>
    <row r="316" spans="1:7" s="957" customFormat="1" ht="12.75" customHeight="1" x14ac:dyDescent="0.2">
      <c r="A316" s="787" t="s">
        <v>5146</v>
      </c>
      <c r="B316" s="960">
        <v>16523.2</v>
      </c>
      <c r="C316" s="960">
        <v>16523.182000000001</v>
      </c>
      <c r="D316" s="960">
        <v>411.39</v>
      </c>
      <c r="E316" s="960">
        <v>411.37600000000003</v>
      </c>
      <c r="F316" s="960">
        <f t="shared" si="4"/>
        <v>16934.59</v>
      </c>
      <c r="G316" s="960">
        <f t="shared" si="4"/>
        <v>16934.558000000001</v>
      </c>
    </row>
    <row r="317" spans="1:7" s="957" customFormat="1" ht="12.75" customHeight="1" x14ac:dyDescent="0.2">
      <c r="A317" s="787" t="s">
        <v>5147</v>
      </c>
      <c r="B317" s="960">
        <v>3675.99</v>
      </c>
      <c r="C317" s="960">
        <v>3675.9890000000005</v>
      </c>
      <c r="D317" s="960">
        <v>51.980000000000004</v>
      </c>
      <c r="E317" s="960">
        <v>51.971000000000004</v>
      </c>
      <c r="F317" s="960">
        <f t="shared" si="4"/>
        <v>3727.97</v>
      </c>
      <c r="G317" s="960">
        <f t="shared" si="4"/>
        <v>3727.9600000000005</v>
      </c>
    </row>
    <row r="318" spans="1:7" s="957" customFormat="1" ht="12.75" customHeight="1" x14ac:dyDescent="0.2">
      <c r="A318" s="787" t="s">
        <v>5148</v>
      </c>
      <c r="B318" s="960">
        <v>37175.660000000003</v>
      </c>
      <c r="C318" s="960">
        <v>37171.091999999997</v>
      </c>
      <c r="D318" s="960">
        <v>1305.17</v>
      </c>
      <c r="E318" s="960">
        <v>1264.0710000000001</v>
      </c>
      <c r="F318" s="960">
        <f t="shared" si="4"/>
        <v>38480.83</v>
      </c>
      <c r="G318" s="960">
        <f t="shared" si="4"/>
        <v>38435.163</v>
      </c>
    </row>
    <row r="319" spans="1:7" s="957" customFormat="1" ht="12.75" customHeight="1" x14ac:dyDescent="0.2">
      <c r="A319" s="787" t="s">
        <v>5149</v>
      </c>
      <c r="B319" s="960">
        <v>3765.0299999999997</v>
      </c>
      <c r="C319" s="960">
        <v>3765.0269999999996</v>
      </c>
      <c r="D319" s="960">
        <v>155.54</v>
      </c>
      <c r="E319" s="960">
        <v>155.46200000000002</v>
      </c>
      <c r="F319" s="960">
        <f t="shared" si="4"/>
        <v>3920.5699999999997</v>
      </c>
      <c r="G319" s="960">
        <f t="shared" si="4"/>
        <v>3920.4889999999996</v>
      </c>
    </row>
    <row r="320" spans="1:7" s="957" customFormat="1" ht="12.75" customHeight="1" x14ac:dyDescent="0.2">
      <c r="A320" s="787" t="s">
        <v>5150</v>
      </c>
      <c r="B320" s="960">
        <v>13947.840000000002</v>
      </c>
      <c r="C320" s="960">
        <v>13947.828</v>
      </c>
      <c r="D320" s="960">
        <v>150.54000000000002</v>
      </c>
      <c r="E320" s="960">
        <v>150.536</v>
      </c>
      <c r="F320" s="960">
        <f t="shared" si="4"/>
        <v>14098.380000000003</v>
      </c>
      <c r="G320" s="960">
        <f t="shared" si="4"/>
        <v>14098.364</v>
      </c>
    </row>
    <row r="321" spans="1:7" s="957" customFormat="1" ht="12.75" customHeight="1" x14ac:dyDescent="0.2">
      <c r="A321" s="787" t="s">
        <v>5151</v>
      </c>
      <c r="B321" s="960">
        <v>19952.36</v>
      </c>
      <c r="C321" s="960">
        <v>19952.360999999997</v>
      </c>
      <c r="D321" s="960">
        <v>485.66999999999996</v>
      </c>
      <c r="E321" s="960">
        <v>481.52800000000002</v>
      </c>
      <c r="F321" s="960">
        <f t="shared" si="4"/>
        <v>20438.03</v>
      </c>
      <c r="G321" s="960">
        <f t="shared" si="4"/>
        <v>20433.888999999996</v>
      </c>
    </row>
    <row r="322" spans="1:7" s="957" customFormat="1" ht="12.75" customHeight="1" x14ac:dyDescent="0.2">
      <c r="A322" s="787" t="s">
        <v>5152</v>
      </c>
      <c r="B322" s="960">
        <v>21868.639999999999</v>
      </c>
      <c r="C322" s="960">
        <v>21844.636000000002</v>
      </c>
      <c r="D322" s="960">
        <v>523.40999999999985</v>
      </c>
      <c r="E322" s="960">
        <v>480.21579999999994</v>
      </c>
      <c r="F322" s="960">
        <f t="shared" si="4"/>
        <v>22392.05</v>
      </c>
      <c r="G322" s="960">
        <f t="shared" si="4"/>
        <v>22324.851800000004</v>
      </c>
    </row>
    <row r="323" spans="1:7" s="957" customFormat="1" ht="12.75" customHeight="1" x14ac:dyDescent="0.2">
      <c r="A323" s="787" t="s">
        <v>5153</v>
      </c>
      <c r="B323" s="960">
        <v>6380.1399999999994</v>
      </c>
      <c r="C323" s="960">
        <v>6380.1370000000006</v>
      </c>
      <c r="D323" s="960">
        <v>111.69</v>
      </c>
      <c r="E323" s="960">
        <v>111.568</v>
      </c>
      <c r="F323" s="960">
        <f t="shared" si="4"/>
        <v>6491.829999999999</v>
      </c>
      <c r="G323" s="960">
        <f t="shared" si="4"/>
        <v>6491.7050000000008</v>
      </c>
    </row>
    <row r="324" spans="1:7" s="957" customFormat="1" ht="12.75" customHeight="1" x14ac:dyDescent="0.2">
      <c r="A324" s="787" t="s">
        <v>5154</v>
      </c>
      <c r="B324" s="960">
        <v>37066.42</v>
      </c>
      <c r="C324" s="960">
        <v>37066.417000000001</v>
      </c>
      <c r="D324" s="960">
        <v>377.52</v>
      </c>
      <c r="E324" s="960">
        <v>377.51400000000001</v>
      </c>
      <c r="F324" s="960">
        <f t="shared" si="4"/>
        <v>37443.939999999995</v>
      </c>
      <c r="G324" s="960">
        <f t="shared" si="4"/>
        <v>37443.931000000004</v>
      </c>
    </row>
    <row r="325" spans="1:7" s="957" customFormat="1" ht="12.75" customHeight="1" x14ac:dyDescent="0.2">
      <c r="A325" s="787" t="s">
        <v>5155</v>
      </c>
      <c r="B325" s="960">
        <v>34309.19</v>
      </c>
      <c r="C325" s="960">
        <v>34309.192000000003</v>
      </c>
      <c r="D325" s="960">
        <v>298.5</v>
      </c>
      <c r="E325" s="960">
        <v>298.50099999999998</v>
      </c>
      <c r="F325" s="960">
        <f t="shared" si="4"/>
        <v>34607.69</v>
      </c>
      <c r="G325" s="960">
        <f t="shared" si="4"/>
        <v>34607.692999999999</v>
      </c>
    </row>
    <row r="326" spans="1:7" s="957" customFormat="1" ht="12.75" customHeight="1" x14ac:dyDescent="0.2">
      <c r="A326" s="787" t="s">
        <v>5156</v>
      </c>
      <c r="B326" s="960">
        <v>20676.330000000002</v>
      </c>
      <c r="C326" s="960">
        <v>20676.327999999998</v>
      </c>
      <c r="D326" s="960">
        <v>164.16000000000003</v>
      </c>
      <c r="E326" s="960">
        <v>163.91899999999998</v>
      </c>
      <c r="F326" s="960">
        <f t="shared" ref="F326:G389" si="5">B326+D326</f>
        <v>20840.490000000002</v>
      </c>
      <c r="G326" s="960">
        <f t="shared" si="5"/>
        <v>20840.246999999999</v>
      </c>
    </row>
    <row r="327" spans="1:7" s="957" customFormat="1" ht="12.75" customHeight="1" x14ac:dyDescent="0.2">
      <c r="A327" s="787" t="s">
        <v>5157</v>
      </c>
      <c r="B327" s="960">
        <v>7286.2</v>
      </c>
      <c r="C327" s="960">
        <v>7286.1999999999989</v>
      </c>
      <c r="D327" s="960">
        <v>150.47</v>
      </c>
      <c r="E327" s="960">
        <v>150.465</v>
      </c>
      <c r="F327" s="960">
        <f t="shared" si="5"/>
        <v>7436.67</v>
      </c>
      <c r="G327" s="960">
        <f t="shared" si="5"/>
        <v>7436.6649999999991</v>
      </c>
    </row>
    <row r="328" spans="1:7" s="957" customFormat="1" ht="12.75" customHeight="1" x14ac:dyDescent="0.2">
      <c r="A328" s="787" t="s">
        <v>5158</v>
      </c>
      <c r="B328" s="960">
        <v>14622.74</v>
      </c>
      <c r="C328" s="960">
        <v>14622.737999999999</v>
      </c>
      <c r="D328" s="960">
        <v>195.56</v>
      </c>
      <c r="E328" s="960">
        <v>169.51800000000003</v>
      </c>
      <c r="F328" s="960">
        <f t="shared" si="5"/>
        <v>14818.3</v>
      </c>
      <c r="G328" s="960">
        <f t="shared" si="5"/>
        <v>14792.255999999999</v>
      </c>
    </row>
    <row r="329" spans="1:7" s="957" customFormat="1" ht="12.75" customHeight="1" x14ac:dyDescent="0.2">
      <c r="A329" s="787" t="s">
        <v>5159</v>
      </c>
      <c r="B329" s="960">
        <v>5632.15</v>
      </c>
      <c r="C329" s="960">
        <v>5632.1449999999995</v>
      </c>
      <c r="D329" s="960">
        <v>84.41</v>
      </c>
      <c r="E329" s="960">
        <v>84.408999999999992</v>
      </c>
      <c r="F329" s="960">
        <f t="shared" si="5"/>
        <v>5716.5599999999995</v>
      </c>
      <c r="G329" s="960">
        <f t="shared" si="5"/>
        <v>5716.5539999999992</v>
      </c>
    </row>
    <row r="330" spans="1:7" s="957" customFormat="1" ht="12.75" customHeight="1" x14ac:dyDescent="0.2">
      <c r="A330" s="787" t="s">
        <v>5160</v>
      </c>
      <c r="B330" s="960">
        <v>6044.48</v>
      </c>
      <c r="C330" s="960">
        <v>6044.4689999999991</v>
      </c>
      <c r="D330" s="960">
        <v>86.509999999999991</v>
      </c>
      <c r="E330" s="960">
        <v>86.501000000000005</v>
      </c>
      <c r="F330" s="960">
        <f t="shared" si="5"/>
        <v>6130.99</v>
      </c>
      <c r="G330" s="960">
        <f t="shared" si="5"/>
        <v>6130.9699999999993</v>
      </c>
    </row>
    <row r="331" spans="1:7" s="957" customFormat="1" ht="12.75" customHeight="1" x14ac:dyDescent="0.2">
      <c r="A331" s="787" t="s">
        <v>5161</v>
      </c>
      <c r="B331" s="960">
        <v>12212.060000000001</v>
      </c>
      <c r="C331" s="960">
        <v>12212.062999999998</v>
      </c>
      <c r="D331" s="960">
        <v>548.12</v>
      </c>
      <c r="E331" s="960">
        <v>547.86200000000008</v>
      </c>
      <c r="F331" s="960">
        <f t="shared" si="5"/>
        <v>12760.180000000002</v>
      </c>
      <c r="G331" s="960">
        <f t="shared" si="5"/>
        <v>12759.924999999999</v>
      </c>
    </row>
    <row r="332" spans="1:7" s="957" customFormat="1" ht="12.75" customHeight="1" x14ac:dyDescent="0.2">
      <c r="A332" s="787" t="s">
        <v>5162</v>
      </c>
      <c r="B332" s="960">
        <v>6207.26</v>
      </c>
      <c r="C332" s="960">
        <v>6207.2549999999992</v>
      </c>
      <c r="D332" s="960">
        <v>101.47</v>
      </c>
      <c r="E332" s="960">
        <v>101.33799999999999</v>
      </c>
      <c r="F332" s="960">
        <f t="shared" si="5"/>
        <v>6308.7300000000005</v>
      </c>
      <c r="G332" s="960">
        <f t="shared" si="5"/>
        <v>6308.5929999999989</v>
      </c>
    </row>
    <row r="333" spans="1:7" s="957" customFormat="1" ht="12.75" customHeight="1" x14ac:dyDescent="0.2">
      <c r="A333" s="787" t="s">
        <v>5163</v>
      </c>
      <c r="B333" s="960">
        <v>5100.7299999999996</v>
      </c>
      <c r="C333" s="960">
        <v>5100.7300000000005</v>
      </c>
      <c r="D333" s="960">
        <v>165.67000000000002</v>
      </c>
      <c r="E333" s="960">
        <v>165.64600000000002</v>
      </c>
      <c r="F333" s="960">
        <f t="shared" si="5"/>
        <v>5266.4</v>
      </c>
      <c r="G333" s="960">
        <f t="shared" si="5"/>
        <v>5266.3760000000002</v>
      </c>
    </row>
    <row r="334" spans="1:7" s="957" customFormat="1" ht="12.75" customHeight="1" x14ac:dyDescent="0.2">
      <c r="A334" s="787" t="s">
        <v>5164</v>
      </c>
      <c r="B334" s="960">
        <v>8506.9500000000007</v>
      </c>
      <c r="C334" s="960">
        <v>8506.9480000000003</v>
      </c>
      <c r="D334" s="960">
        <v>170.16</v>
      </c>
      <c r="E334" s="960">
        <v>170.02076</v>
      </c>
      <c r="F334" s="960">
        <f t="shared" si="5"/>
        <v>8677.11</v>
      </c>
      <c r="G334" s="960">
        <f t="shared" si="5"/>
        <v>8676.9687599999997</v>
      </c>
    </row>
    <row r="335" spans="1:7" s="957" customFormat="1" ht="12.75" customHeight="1" x14ac:dyDescent="0.2">
      <c r="A335" s="787" t="s">
        <v>5165</v>
      </c>
      <c r="B335" s="960">
        <v>16321.47</v>
      </c>
      <c r="C335" s="960">
        <v>16321.464</v>
      </c>
      <c r="D335" s="960">
        <v>217.79000000000002</v>
      </c>
      <c r="E335" s="960">
        <v>217.78299999999999</v>
      </c>
      <c r="F335" s="960">
        <f t="shared" si="5"/>
        <v>16539.259999999998</v>
      </c>
      <c r="G335" s="960">
        <f t="shared" si="5"/>
        <v>16539.246999999999</v>
      </c>
    </row>
    <row r="336" spans="1:7" s="957" customFormat="1" ht="12.75" customHeight="1" x14ac:dyDescent="0.2">
      <c r="A336" s="787" t="s">
        <v>5166</v>
      </c>
      <c r="B336" s="960">
        <v>52017.380000000005</v>
      </c>
      <c r="C336" s="960">
        <v>52017.365999999995</v>
      </c>
      <c r="D336" s="960">
        <v>535.16999999999996</v>
      </c>
      <c r="E336" s="960">
        <v>535.11900000000003</v>
      </c>
      <c r="F336" s="960">
        <f t="shared" si="5"/>
        <v>52552.55</v>
      </c>
      <c r="G336" s="960">
        <f t="shared" si="5"/>
        <v>52552.484999999993</v>
      </c>
    </row>
    <row r="337" spans="1:7" s="957" customFormat="1" ht="12.75" customHeight="1" x14ac:dyDescent="0.2">
      <c r="A337" s="787" t="s">
        <v>5167</v>
      </c>
      <c r="B337" s="960">
        <v>37574.299999999996</v>
      </c>
      <c r="C337" s="960">
        <v>37574.299999999996</v>
      </c>
      <c r="D337" s="960">
        <v>1073.56</v>
      </c>
      <c r="E337" s="960">
        <v>1005.3580000000003</v>
      </c>
      <c r="F337" s="960">
        <f t="shared" si="5"/>
        <v>38647.859999999993</v>
      </c>
      <c r="G337" s="960">
        <f t="shared" si="5"/>
        <v>38579.657999999996</v>
      </c>
    </row>
    <row r="338" spans="1:7" s="957" customFormat="1" ht="12.75" customHeight="1" x14ac:dyDescent="0.2">
      <c r="A338" s="787" t="s">
        <v>5168</v>
      </c>
      <c r="B338" s="960">
        <v>29810.41</v>
      </c>
      <c r="C338" s="960">
        <v>29810.400000000001</v>
      </c>
      <c r="D338" s="960">
        <v>348.13</v>
      </c>
      <c r="E338" s="960">
        <v>347.72200000000004</v>
      </c>
      <c r="F338" s="960">
        <f t="shared" si="5"/>
        <v>30158.54</v>
      </c>
      <c r="G338" s="960">
        <f t="shared" si="5"/>
        <v>30158.122000000003</v>
      </c>
    </row>
    <row r="339" spans="1:7" s="957" customFormat="1" ht="12.75" customHeight="1" x14ac:dyDescent="0.2">
      <c r="A339" s="787" t="s">
        <v>5169</v>
      </c>
      <c r="B339" s="960">
        <v>18048.739999999998</v>
      </c>
      <c r="C339" s="960">
        <v>18048.735000000001</v>
      </c>
      <c r="D339" s="960">
        <v>296.52999999999997</v>
      </c>
      <c r="E339" s="960">
        <v>178.12399999999997</v>
      </c>
      <c r="F339" s="960">
        <f t="shared" si="5"/>
        <v>18345.269999999997</v>
      </c>
      <c r="G339" s="960">
        <f t="shared" si="5"/>
        <v>18226.859</v>
      </c>
    </row>
    <row r="340" spans="1:7" s="957" customFormat="1" ht="12.75" customHeight="1" x14ac:dyDescent="0.2">
      <c r="A340" s="787" t="s">
        <v>5170</v>
      </c>
      <c r="B340" s="960">
        <v>35141.54</v>
      </c>
      <c r="C340" s="960">
        <v>35141.538999999997</v>
      </c>
      <c r="D340" s="960">
        <v>347.98</v>
      </c>
      <c r="E340" s="960">
        <v>347.46800000000002</v>
      </c>
      <c r="F340" s="960">
        <f t="shared" si="5"/>
        <v>35489.520000000004</v>
      </c>
      <c r="G340" s="960">
        <f t="shared" si="5"/>
        <v>35489.006999999998</v>
      </c>
    </row>
    <row r="341" spans="1:7" s="957" customFormat="1" ht="12.75" customHeight="1" x14ac:dyDescent="0.2">
      <c r="A341" s="787" t="s">
        <v>5171</v>
      </c>
      <c r="B341" s="960">
        <v>30624.13</v>
      </c>
      <c r="C341" s="960">
        <v>30624.128000000001</v>
      </c>
      <c r="D341" s="960">
        <v>736.80000000000007</v>
      </c>
      <c r="E341" s="960">
        <v>736.67599999999993</v>
      </c>
      <c r="F341" s="960">
        <f t="shared" si="5"/>
        <v>31360.93</v>
      </c>
      <c r="G341" s="960">
        <f t="shared" si="5"/>
        <v>31360.804</v>
      </c>
    </row>
    <row r="342" spans="1:7" s="957" customFormat="1" ht="12.75" customHeight="1" x14ac:dyDescent="0.2">
      <c r="A342" s="787" t="s">
        <v>5172</v>
      </c>
      <c r="B342" s="960">
        <v>54713.599999999999</v>
      </c>
      <c r="C342" s="960">
        <v>54713.599000000002</v>
      </c>
      <c r="D342" s="960">
        <v>1019.26</v>
      </c>
      <c r="E342" s="960">
        <v>1018.3158000000001</v>
      </c>
      <c r="F342" s="960">
        <f t="shared" si="5"/>
        <v>55732.86</v>
      </c>
      <c r="G342" s="960">
        <f t="shared" si="5"/>
        <v>55731.914799999999</v>
      </c>
    </row>
    <row r="343" spans="1:7" s="957" customFormat="1" ht="12.75" customHeight="1" x14ac:dyDescent="0.2">
      <c r="A343" s="787" t="s">
        <v>5173</v>
      </c>
      <c r="B343" s="960">
        <v>20873.120000000003</v>
      </c>
      <c r="C343" s="960">
        <v>20873.111000000001</v>
      </c>
      <c r="D343" s="960">
        <v>281.31000000000006</v>
      </c>
      <c r="E343" s="960">
        <v>280.97699999999998</v>
      </c>
      <c r="F343" s="960">
        <f t="shared" si="5"/>
        <v>21154.430000000004</v>
      </c>
      <c r="G343" s="960">
        <f t="shared" si="5"/>
        <v>21154.088</v>
      </c>
    </row>
    <row r="344" spans="1:7" s="957" customFormat="1" ht="12.75" customHeight="1" x14ac:dyDescent="0.2">
      <c r="A344" s="787" t="s">
        <v>5174</v>
      </c>
      <c r="B344" s="960">
        <v>8840.4700000000012</v>
      </c>
      <c r="C344" s="960">
        <v>8840.4660000000003</v>
      </c>
      <c r="D344" s="960">
        <v>119.6</v>
      </c>
      <c r="E344" s="960">
        <v>119.56599999999999</v>
      </c>
      <c r="F344" s="960">
        <f t="shared" si="5"/>
        <v>8960.0700000000015</v>
      </c>
      <c r="G344" s="960">
        <f t="shared" si="5"/>
        <v>8960.0320000000011</v>
      </c>
    </row>
    <row r="345" spans="1:7" s="957" customFormat="1" ht="12.75" customHeight="1" x14ac:dyDescent="0.2">
      <c r="A345" s="787" t="s">
        <v>5175</v>
      </c>
      <c r="B345" s="960">
        <v>10085.490000000002</v>
      </c>
      <c r="C345" s="960">
        <v>10085.486000000001</v>
      </c>
      <c r="D345" s="960">
        <v>229.24999999999997</v>
      </c>
      <c r="E345" s="960">
        <v>209.41299999999998</v>
      </c>
      <c r="F345" s="960">
        <f t="shared" si="5"/>
        <v>10314.740000000002</v>
      </c>
      <c r="G345" s="960">
        <f t="shared" si="5"/>
        <v>10294.899000000001</v>
      </c>
    </row>
    <row r="346" spans="1:7" s="957" customFormat="1" ht="12.75" customHeight="1" x14ac:dyDescent="0.2">
      <c r="A346" s="787" t="s">
        <v>5176</v>
      </c>
      <c r="B346" s="960">
        <v>40380.46</v>
      </c>
      <c r="C346" s="960">
        <v>40380.451000000001</v>
      </c>
      <c r="D346" s="960">
        <v>684.44</v>
      </c>
      <c r="E346" s="960">
        <v>684.13300000000004</v>
      </c>
      <c r="F346" s="960">
        <f t="shared" si="5"/>
        <v>41064.9</v>
      </c>
      <c r="G346" s="960">
        <f t="shared" si="5"/>
        <v>41064.584000000003</v>
      </c>
    </row>
    <row r="347" spans="1:7" s="957" customFormat="1" ht="12.75" customHeight="1" x14ac:dyDescent="0.2">
      <c r="A347" s="787" t="s">
        <v>5177</v>
      </c>
      <c r="B347" s="960">
        <v>31688.609999999997</v>
      </c>
      <c r="C347" s="960">
        <v>31688.612000000001</v>
      </c>
      <c r="D347" s="960">
        <v>887.35</v>
      </c>
      <c r="E347" s="960">
        <v>823.31100000000004</v>
      </c>
      <c r="F347" s="960">
        <f t="shared" si="5"/>
        <v>32575.959999999995</v>
      </c>
      <c r="G347" s="960">
        <f t="shared" si="5"/>
        <v>32511.923000000003</v>
      </c>
    </row>
    <row r="348" spans="1:7" s="957" customFormat="1" ht="12.75" customHeight="1" x14ac:dyDescent="0.2">
      <c r="A348" s="787" t="s">
        <v>5178</v>
      </c>
      <c r="B348" s="960">
        <v>21404.92</v>
      </c>
      <c r="C348" s="960">
        <v>21404.920999999998</v>
      </c>
      <c r="D348" s="960">
        <v>226.11999999999998</v>
      </c>
      <c r="E348" s="960">
        <v>226.11200000000002</v>
      </c>
      <c r="F348" s="960">
        <f t="shared" si="5"/>
        <v>21631.039999999997</v>
      </c>
      <c r="G348" s="960">
        <f t="shared" si="5"/>
        <v>21631.032999999999</v>
      </c>
    </row>
    <row r="349" spans="1:7" s="957" customFormat="1" ht="12.75" customHeight="1" x14ac:dyDescent="0.2">
      <c r="A349" s="787" t="s">
        <v>5179</v>
      </c>
      <c r="B349" s="960">
        <v>43761.47</v>
      </c>
      <c r="C349" s="960">
        <v>43761.468000000001</v>
      </c>
      <c r="D349" s="960">
        <v>459.25</v>
      </c>
      <c r="E349" s="960">
        <v>458.93799999999999</v>
      </c>
      <c r="F349" s="960">
        <f t="shared" si="5"/>
        <v>44220.72</v>
      </c>
      <c r="G349" s="960">
        <f t="shared" si="5"/>
        <v>44220.406000000003</v>
      </c>
    </row>
    <row r="350" spans="1:7" s="957" customFormat="1" ht="12.75" customHeight="1" x14ac:dyDescent="0.2">
      <c r="A350" s="787" t="s">
        <v>5180</v>
      </c>
      <c r="B350" s="960">
        <v>25522.600000000002</v>
      </c>
      <c r="C350" s="960">
        <v>25522.597000000002</v>
      </c>
      <c r="D350" s="960">
        <v>636.34</v>
      </c>
      <c r="E350" s="960">
        <v>547.63900000000012</v>
      </c>
      <c r="F350" s="960">
        <f t="shared" si="5"/>
        <v>26158.940000000002</v>
      </c>
      <c r="G350" s="960">
        <f t="shared" si="5"/>
        <v>26070.236000000001</v>
      </c>
    </row>
    <row r="351" spans="1:7" s="957" customFormat="1" ht="12.75" customHeight="1" x14ac:dyDescent="0.2">
      <c r="A351" s="787" t="s">
        <v>5181</v>
      </c>
      <c r="B351" s="960">
        <v>48829.56</v>
      </c>
      <c r="C351" s="960">
        <v>48829.556999999993</v>
      </c>
      <c r="D351" s="960">
        <v>441.98</v>
      </c>
      <c r="E351" s="960">
        <v>441.98099999999999</v>
      </c>
      <c r="F351" s="960">
        <f t="shared" si="5"/>
        <v>49271.54</v>
      </c>
      <c r="G351" s="960">
        <f t="shared" si="5"/>
        <v>49271.537999999993</v>
      </c>
    </row>
    <row r="352" spans="1:7" s="957" customFormat="1" ht="12.75" customHeight="1" x14ac:dyDescent="0.2">
      <c r="A352" s="787" t="s">
        <v>5182</v>
      </c>
      <c r="B352" s="960">
        <v>32211.13</v>
      </c>
      <c r="C352" s="960">
        <v>32211.128000000001</v>
      </c>
      <c r="D352" s="960">
        <v>345.71000000000004</v>
      </c>
      <c r="E352" s="960">
        <v>345.70400000000001</v>
      </c>
      <c r="F352" s="960">
        <f t="shared" si="5"/>
        <v>32556.84</v>
      </c>
      <c r="G352" s="960">
        <f t="shared" si="5"/>
        <v>32556.832000000002</v>
      </c>
    </row>
    <row r="353" spans="1:7" s="957" customFormat="1" ht="12.75" customHeight="1" x14ac:dyDescent="0.2">
      <c r="A353" s="787" t="s">
        <v>5183</v>
      </c>
      <c r="B353" s="960">
        <v>19331.2</v>
      </c>
      <c r="C353" s="960">
        <v>19331.197</v>
      </c>
      <c r="D353" s="960">
        <v>204.39</v>
      </c>
      <c r="E353" s="960">
        <v>204.316</v>
      </c>
      <c r="F353" s="960">
        <f t="shared" si="5"/>
        <v>19535.59</v>
      </c>
      <c r="G353" s="960">
        <f t="shared" si="5"/>
        <v>19535.512999999999</v>
      </c>
    </row>
    <row r="354" spans="1:7" s="957" customFormat="1" ht="12.75" customHeight="1" x14ac:dyDescent="0.2">
      <c r="A354" s="787" t="s">
        <v>5184</v>
      </c>
      <c r="B354" s="960">
        <v>10417.75</v>
      </c>
      <c r="C354" s="960">
        <v>10417.748</v>
      </c>
      <c r="D354" s="960">
        <v>146.49</v>
      </c>
      <c r="E354" s="960">
        <v>146.27500000000001</v>
      </c>
      <c r="F354" s="960">
        <f t="shared" si="5"/>
        <v>10564.24</v>
      </c>
      <c r="G354" s="960">
        <f t="shared" si="5"/>
        <v>10564.022999999999</v>
      </c>
    </row>
    <row r="355" spans="1:7" s="957" customFormat="1" ht="12.75" customHeight="1" x14ac:dyDescent="0.2">
      <c r="A355" s="787" t="s">
        <v>5185</v>
      </c>
      <c r="B355" s="960">
        <v>25884.65</v>
      </c>
      <c r="C355" s="960">
        <v>25884.645</v>
      </c>
      <c r="D355" s="960">
        <v>266.92</v>
      </c>
      <c r="E355" s="960">
        <v>266.91800000000001</v>
      </c>
      <c r="F355" s="960">
        <f t="shared" si="5"/>
        <v>26151.57</v>
      </c>
      <c r="G355" s="960">
        <f t="shared" si="5"/>
        <v>26151.563000000002</v>
      </c>
    </row>
    <row r="356" spans="1:7" s="957" customFormat="1" ht="12.75" customHeight="1" x14ac:dyDescent="0.2">
      <c r="A356" s="787" t="s">
        <v>5186</v>
      </c>
      <c r="B356" s="960">
        <v>32638.93</v>
      </c>
      <c r="C356" s="960">
        <v>32638.927</v>
      </c>
      <c r="D356" s="960">
        <v>1229.6600000000001</v>
      </c>
      <c r="E356" s="960">
        <v>890.798</v>
      </c>
      <c r="F356" s="960">
        <f t="shared" si="5"/>
        <v>33868.590000000004</v>
      </c>
      <c r="G356" s="960">
        <f t="shared" si="5"/>
        <v>33529.724999999999</v>
      </c>
    </row>
    <row r="357" spans="1:7" s="957" customFormat="1" ht="12.75" customHeight="1" x14ac:dyDescent="0.2">
      <c r="A357" s="787" t="s">
        <v>5187</v>
      </c>
      <c r="B357" s="960">
        <v>7208.7600000000011</v>
      </c>
      <c r="C357" s="960">
        <v>7208.7570000000005</v>
      </c>
      <c r="D357" s="960">
        <v>431.57000000000005</v>
      </c>
      <c r="E357" s="960">
        <v>399.82800000000003</v>
      </c>
      <c r="F357" s="960">
        <f t="shared" si="5"/>
        <v>7640.3300000000008</v>
      </c>
      <c r="G357" s="960">
        <f t="shared" si="5"/>
        <v>7608.5850000000009</v>
      </c>
    </row>
    <row r="358" spans="1:7" s="957" customFormat="1" ht="12.75" customHeight="1" x14ac:dyDescent="0.2">
      <c r="A358" s="787" t="s">
        <v>5188</v>
      </c>
      <c r="B358" s="960">
        <v>23380.400000000001</v>
      </c>
      <c r="C358" s="960">
        <v>23380.393000000004</v>
      </c>
      <c r="D358" s="960">
        <v>631.17999999999995</v>
      </c>
      <c r="E358" s="960">
        <v>630.8130000000001</v>
      </c>
      <c r="F358" s="960">
        <f t="shared" si="5"/>
        <v>24011.58</v>
      </c>
      <c r="G358" s="960">
        <f t="shared" si="5"/>
        <v>24011.206000000006</v>
      </c>
    </row>
    <row r="359" spans="1:7" s="957" customFormat="1" ht="12.75" customHeight="1" x14ac:dyDescent="0.2">
      <c r="A359" s="787" t="s">
        <v>5189</v>
      </c>
      <c r="B359" s="960">
        <v>18092.28</v>
      </c>
      <c r="C359" s="960">
        <v>18092.284</v>
      </c>
      <c r="D359" s="960">
        <v>445.82</v>
      </c>
      <c r="E359" s="960">
        <v>254.43299999999996</v>
      </c>
      <c r="F359" s="960">
        <f t="shared" si="5"/>
        <v>18538.099999999999</v>
      </c>
      <c r="G359" s="960">
        <f t="shared" si="5"/>
        <v>18346.717000000001</v>
      </c>
    </row>
    <row r="360" spans="1:7" s="957" customFormat="1" ht="12.75" customHeight="1" x14ac:dyDescent="0.2">
      <c r="A360" s="787" t="s">
        <v>5190</v>
      </c>
      <c r="B360" s="960">
        <v>32227.879999999997</v>
      </c>
      <c r="C360" s="960">
        <v>32227.877</v>
      </c>
      <c r="D360" s="960">
        <v>484.96</v>
      </c>
      <c r="E360" s="960">
        <v>484.50200000000001</v>
      </c>
      <c r="F360" s="960">
        <f t="shared" si="5"/>
        <v>32712.839999999997</v>
      </c>
      <c r="G360" s="960">
        <f t="shared" si="5"/>
        <v>32712.379000000001</v>
      </c>
    </row>
    <row r="361" spans="1:7" s="957" customFormat="1" ht="12.75" customHeight="1" x14ac:dyDescent="0.2">
      <c r="A361" s="787" t="s">
        <v>5191</v>
      </c>
      <c r="B361" s="960">
        <v>7517.2800000000007</v>
      </c>
      <c r="C361" s="960">
        <v>7517.2739999999994</v>
      </c>
      <c r="D361" s="960">
        <v>107.03999999999999</v>
      </c>
      <c r="E361" s="960">
        <v>106.946</v>
      </c>
      <c r="F361" s="960">
        <f t="shared" si="5"/>
        <v>7624.3200000000006</v>
      </c>
      <c r="G361" s="960">
        <f t="shared" si="5"/>
        <v>7624.2199999999993</v>
      </c>
    </row>
    <row r="362" spans="1:7" s="957" customFormat="1" ht="12.75" customHeight="1" x14ac:dyDescent="0.2">
      <c r="A362" s="787" t="s">
        <v>5192</v>
      </c>
      <c r="B362" s="960">
        <v>7565.1500000000005</v>
      </c>
      <c r="C362" s="960">
        <v>7488.0640000000003</v>
      </c>
      <c r="D362" s="960">
        <v>107.80000000000001</v>
      </c>
      <c r="E362" s="960">
        <v>107.70399999999999</v>
      </c>
      <c r="F362" s="960">
        <f t="shared" si="5"/>
        <v>7672.9500000000007</v>
      </c>
      <c r="G362" s="960">
        <f t="shared" si="5"/>
        <v>7595.768</v>
      </c>
    </row>
    <row r="363" spans="1:7" s="957" customFormat="1" ht="12.75" customHeight="1" x14ac:dyDescent="0.2">
      <c r="A363" s="787" t="s">
        <v>5193</v>
      </c>
      <c r="B363" s="960">
        <v>25399.300000000003</v>
      </c>
      <c r="C363" s="960">
        <v>25399.303</v>
      </c>
      <c r="D363" s="960">
        <v>307.70000000000005</v>
      </c>
      <c r="E363" s="960">
        <v>307.69799999999998</v>
      </c>
      <c r="F363" s="960">
        <f t="shared" si="5"/>
        <v>25707.000000000004</v>
      </c>
      <c r="G363" s="960">
        <f t="shared" si="5"/>
        <v>25707.001</v>
      </c>
    </row>
    <row r="364" spans="1:7" s="957" customFormat="1" ht="12.75" customHeight="1" x14ac:dyDescent="0.2">
      <c r="A364" s="787" t="s">
        <v>5194</v>
      </c>
      <c r="B364" s="960">
        <v>5290.41</v>
      </c>
      <c r="C364" s="960">
        <v>5290.393</v>
      </c>
      <c r="D364" s="960">
        <v>56.93</v>
      </c>
      <c r="E364" s="960">
        <v>56.907000000000004</v>
      </c>
      <c r="F364" s="960">
        <f t="shared" si="5"/>
        <v>5347.34</v>
      </c>
      <c r="G364" s="960">
        <f t="shared" si="5"/>
        <v>5347.3</v>
      </c>
    </row>
    <row r="365" spans="1:7" s="957" customFormat="1" ht="12.75" customHeight="1" x14ac:dyDescent="0.2">
      <c r="A365" s="787" t="s">
        <v>5195</v>
      </c>
      <c r="B365" s="960">
        <v>23666.339999999997</v>
      </c>
      <c r="C365" s="960">
        <v>23666.343000000001</v>
      </c>
      <c r="D365" s="960">
        <v>261.74</v>
      </c>
      <c r="E365" s="960">
        <v>261.38900000000001</v>
      </c>
      <c r="F365" s="960">
        <f t="shared" si="5"/>
        <v>23928.079999999998</v>
      </c>
      <c r="G365" s="960">
        <f t="shared" si="5"/>
        <v>23927.732</v>
      </c>
    </row>
    <row r="366" spans="1:7" s="957" customFormat="1" ht="12.75" customHeight="1" x14ac:dyDescent="0.2">
      <c r="A366" s="787" t="s">
        <v>5196</v>
      </c>
      <c r="B366" s="960">
        <v>31974.02</v>
      </c>
      <c r="C366" s="960">
        <v>31974.022000000001</v>
      </c>
      <c r="D366" s="960">
        <v>367.85</v>
      </c>
      <c r="E366" s="960">
        <v>367.82599999999996</v>
      </c>
      <c r="F366" s="960">
        <f t="shared" si="5"/>
        <v>32341.87</v>
      </c>
      <c r="G366" s="960">
        <f t="shared" si="5"/>
        <v>32341.848000000002</v>
      </c>
    </row>
    <row r="367" spans="1:7" s="957" customFormat="1" ht="12.75" customHeight="1" x14ac:dyDescent="0.2">
      <c r="A367" s="787" t="s">
        <v>5197</v>
      </c>
      <c r="B367" s="960">
        <v>6504.27</v>
      </c>
      <c r="C367" s="960">
        <v>6504.2669999999998</v>
      </c>
      <c r="D367" s="960">
        <v>304.28999999999996</v>
      </c>
      <c r="E367" s="960">
        <v>268.80264</v>
      </c>
      <c r="F367" s="960">
        <f t="shared" si="5"/>
        <v>6808.56</v>
      </c>
      <c r="G367" s="960">
        <f t="shared" si="5"/>
        <v>6773.0696399999997</v>
      </c>
    </row>
    <row r="368" spans="1:7" s="957" customFormat="1" ht="12.75" customHeight="1" x14ac:dyDescent="0.2">
      <c r="A368" s="787" t="s">
        <v>5198</v>
      </c>
      <c r="B368" s="960">
        <v>12637.1</v>
      </c>
      <c r="C368" s="960">
        <v>12637.091</v>
      </c>
      <c r="D368" s="960">
        <v>140.63999999999999</v>
      </c>
      <c r="E368" s="960">
        <v>140.494</v>
      </c>
      <c r="F368" s="960">
        <f t="shared" si="5"/>
        <v>12777.74</v>
      </c>
      <c r="G368" s="960">
        <f t="shared" si="5"/>
        <v>12777.585000000001</v>
      </c>
    </row>
    <row r="369" spans="1:7" s="957" customFormat="1" ht="12.75" customHeight="1" x14ac:dyDescent="0.2">
      <c r="A369" s="787" t="s">
        <v>5199</v>
      </c>
      <c r="B369" s="960">
        <v>4354.3999999999996</v>
      </c>
      <c r="C369" s="960">
        <v>4354.402</v>
      </c>
      <c r="D369" s="960">
        <v>70.069999999999993</v>
      </c>
      <c r="E369" s="960">
        <v>69.984000000000009</v>
      </c>
      <c r="F369" s="960">
        <f t="shared" si="5"/>
        <v>4424.4699999999993</v>
      </c>
      <c r="G369" s="960">
        <f t="shared" si="5"/>
        <v>4424.3860000000004</v>
      </c>
    </row>
    <row r="370" spans="1:7" s="957" customFormat="1" ht="12.75" customHeight="1" x14ac:dyDescent="0.2">
      <c r="A370" s="787" t="s">
        <v>5200</v>
      </c>
      <c r="B370" s="960">
        <v>5210.3100000000004</v>
      </c>
      <c r="C370" s="960">
        <v>5210.308</v>
      </c>
      <c r="D370" s="960">
        <v>60.9</v>
      </c>
      <c r="E370" s="960">
        <v>60.823</v>
      </c>
      <c r="F370" s="960">
        <f t="shared" si="5"/>
        <v>5271.21</v>
      </c>
      <c r="G370" s="960">
        <f t="shared" si="5"/>
        <v>5271.1310000000003</v>
      </c>
    </row>
    <row r="371" spans="1:7" s="957" customFormat="1" ht="12.75" customHeight="1" x14ac:dyDescent="0.2">
      <c r="A371" s="787" t="s">
        <v>5201</v>
      </c>
      <c r="B371" s="960">
        <v>13863.61</v>
      </c>
      <c r="C371" s="960">
        <v>13863.605</v>
      </c>
      <c r="D371" s="960">
        <v>151.83000000000001</v>
      </c>
      <c r="E371" s="960">
        <v>151.82900000000001</v>
      </c>
      <c r="F371" s="960">
        <f t="shared" si="5"/>
        <v>14015.44</v>
      </c>
      <c r="G371" s="960">
        <f t="shared" si="5"/>
        <v>14015.433999999999</v>
      </c>
    </row>
    <row r="372" spans="1:7" s="957" customFormat="1" ht="21" x14ac:dyDescent="0.2">
      <c r="A372" s="787" t="s">
        <v>5202</v>
      </c>
      <c r="B372" s="960">
        <v>21069.19</v>
      </c>
      <c r="C372" s="960">
        <v>21069.186000000002</v>
      </c>
      <c r="D372" s="960">
        <v>204.64</v>
      </c>
      <c r="E372" s="960">
        <v>204.34299999999996</v>
      </c>
      <c r="F372" s="960">
        <f t="shared" si="5"/>
        <v>21273.829999999998</v>
      </c>
      <c r="G372" s="960">
        <f t="shared" si="5"/>
        <v>21273.529000000002</v>
      </c>
    </row>
    <row r="373" spans="1:7" s="957" customFormat="1" ht="21" x14ac:dyDescent="0.2">
      <c r="A373" s="787" t="s">
        <v>5203</v>
      </c>
      <c r="B373" s="960">
        <v>4442.32</v>
      </c>
      <c r="C373" s="960">
        <v>4442.3109999999997</v>
      </c>
      <c r="D373" s="960">
        <v>62.75</v>
      </c>
      <c r="E373" s="960">
        <v>60.111000000000004</v>
      </c>
      <c r="F373" s="960">
        <f t="shared" si="5"/>
        <v>4505.07</v>
      </c>
      <c r="G373" s="960">
        <f t="shared" si="5"/>
        <v>4502.4219999999996</v>
      </c>
    </row>
    <row r="374" spans="1:7" s="957" customFormat="1" ht="12.75" customHeight="1" x14ac:dyDescent="0.2">
      <c r="A374" s="787" t="s">
        <v>5204</v>
      </c>
      <c r="B374" s="960">
        <v>6451.28</v>
      </c>
      <c r="C374" s="960">
        <v>6451.2819999999992</v>
      </c>
      <c r="D374" s="960">
        <v>92.16</v>
      </c>
      <c r="E374" s="960">
        <v>92.157000000000025</v>
      </c>
      <c r="F374" s="960">
        <f t="shared" si="5"/>
        <v>6543.44</v>
      </c>
      <c r="G374" s="960">
        <f t="shared" si="5"/>
        <v>6543.4389999999994</v>
      </c>
    </row>
    <row r="375" spans="1:7" s="957" customFormat="1" ht="21" x14ac:dyDescent="0.2">
      <c r="A375" s="787" t="s">
        <v>5205</v>
      </c>
      <c r="B375" s="960">
        <v>6142.42</v>
      </c>
      <c r="C375" s="960">
        <v>6131.5619999999999</v>
      </c>
      <c r="D375" s="960">
        <v>85.81</v>
      </c>
      <c r="E375" s="960">
        <v>85.801000000000002</v>
      </c>
      <c r="F375" s="960">
        <f t="shared" si="5"/>
        <v>6228.2300000000005</v>
      </c>
      <c r="G375" s="960">
        <f t="shared" si="5"/>
        <v>6217.3630000000003</v>
      </c>
    </row>
    <row r="376" spans="1:7" s="957" customFormat="1" ht="12.75" customHeight="1" x14ac:dyDescent="0.2">
      <c r="A376" s="787" t="s">
        <v>5206</v>
      </c>
      <c r="B376" s="960">
        <v>7879.4599999999991</v>
      </c>
      <c r="C376" s="960">
        <v>7879.4480000000003</v>
      </c>
      <c r="D376" s="960">
        <v>94.88000000000001</v>
      </c>
      <c r="E376" s="960">
        <v>94.751000000000005</v>
      </c>
      <c r="F376" s="960">
        <f t="shared" si="5"/>
        <v>7974.3399999999992</v>
      </c>
      <c r="G376" s="960">
        <f t="shared" si="5"/>
        <v>7974.1990000000005</v>
      </c>
    </row>
    <row r="377" spans="1:7" s="957" customFormat="1" ht="12.75" customHeight="1" x14ac:dyDescent="0.2">
      <c r="A377" s="787" t="s">
        <v>5207</v>
      </c>
      <c r="B377" s="960">
        <v>11866.270000000002</v>
      </c>
      <c r="C377" s="960">
        <v>11866.266000000001</v>
      </c>
      <c r="D377" s="960">
        <v>114.91</v>
      </c>
      <c r="E377" s="960">
        <v>114.729</v>
      </c>
      <c r="F377" s="960">
        <f t="shared" si="5"/>
        <v>11981.180000000002</v>
      </c>
      <c r="G377" s="960">
        <f t="shared" si="5"/>
        <v>11980.995000000001</v>
      </c>
    </row>
    <row r="378" spans="1:7" s="957" customFormat="1" ht="21" x14ac:dyDescent="0.2">
      <c r="A378" s="787" t="s">
        <v>5208</v>
      </c>
      <c r="B378" s="960">
        <v>17694.97</v>
      </c>
      <c r="C378" s="960">
        <v>17694.967000000001</v>
      </c>
      <c r="D378" s="960">
        <v>164.22</v>
      </c>
      <c r="E378" s="960">
        <v>164.21800000000002</v>
      </c>
      <c r="F378" s="960">
        <f t="shared" si="5"/>
        <v>17859.190000000002</v>
      </c>
      <c r="G378" s="960">
        <f t="shared" si="5"/>
        <v>17859.185000000001</v>
      </c>
    </row>
    <row r="379" spans="1:7" s="957" customFormat="1" ht="12.75" customHeight="1" x14ac:dyDescent="0.2">
      <c r="A379" s="787" t="s">
        <v>5209</v>
      </c>
      <c r="B379" s="960">
        <v>4906.18</v>
      </c>
      <c r="C379" s="960">
        <v>4906.183</v>
      </c>
      <c r="D379" s="960">
        <v>62.089999999999996</v>
      </c>
      <c r="E379" s="960">
        <v>62.023999999999994</v>
      </c>
      <c r="F379" s="960">
        <f t="shared" si="5"/>
        <v>4968.2700000000004</v>
      </c>
      <c r="G379" s="960">
        <f t="shared" si="5"/>
        <v>4968.2070000000003</v>
      </c>
    </row>
    <row r="380" spans="1:7" s="957" customFormat="1" ht="21" x14ac:dyDescent="0.2">
      <c r="A380" s="787" t="s">
        <v>5210</v>
      </c>
      <c r="B380" s="960">
        <v>3515.76</v>
      </c>
      <c r="C380" s="960">
        <v>3515.7570000000001</v>
      </c>
      <c r="D380" s="960">
        <v>52.76</v>
      </c>
      <c r="E380" s="960">
        <v>52.760000000000005</v>
      </c>
      <c r="F380" s="960">
        <f t="shared" si="5"/>
        <v>3568.5200000000004</v>
      </c>
      <c r="G380" s="960">
        <f t="shared" si="5"/>
        <v>3568.5170000000003</v>
      </c>
    </row>
    <row r="381" spans="1:7" s="957" customFormat="1" ht="12.75" customHeight="1" x14ac:dyDescent="0.2">
      <c r="A381" s="787" t="s">
        <v>5211</v>
      </c>
      <c r="B381" s="960">
        <v>3677.6400000000003</v>
      </c>
      <c r="C381" s="960">
        <v>3677.6390000000001</v>
      </c>
      <c r="D381" s="960">
        <v>115.5</v>
      </c>
      <c r="E381" s="960">
        <v>96.02600000000001</v>
      </c>
      <c r="F381" s="960">
        <f t="shared" si="5"/>
        <v>3793.1400000000003</v>
      </c>
      <c r="G381" s="960">
        <f t="shared" si="5"/>
        <v>3773.665</v>
      </c>
    </row>
    <row r="382" spans="1:7" s="957" customFormat="1" ht="12.75" customHeight="1" x14ac:dyDescent="0.2">
      <c r="A382" s="787" t="s">
        <v>5212</v>
      </c>
      <c r="B382" s="960">
        <v>6527.16</v>
      </c>
      <c r="C382" s="960">
        <v>6527.1610000000001</v>
      </c>
      <c r="D382" s="960">
        <v>90.87</v>
      </c>
      <c r="E382" s="960">
        <v>89.037999999999997</v>
      </c>
      <c r="F382" s="960">
        <f t="shared" si="5"/>
        <v>6618.03</v>
      </c>
      <c r="G382" s="960">
        <f t="shared" si="5"/>
        <v>6616.1989999999996</v>
      </c>
    </row>
    <row r="383" spans="1:7" s="957" customFormat="1" ht="12.75" customHeight="1" x14ac:dyDescent="0.2">
      <c r="A383" s="787" t="s">
        <v>5213</v>
      </c>
      <c r="B383" s="960">
        <v>13208.559999999998</v>
      </c>
      <c r="C383" s="960">
        <v>13208.555</v>
      </c>
      <c r="D383" s="960">
        <v>428.44000000000005</v>
      </c>
      <c r="E383" s="960">
        <v>428.42453999999998</v>
      </c>
      <c r="F383" s="960">
        <f t="shared" si="5"/>
        <v>13636.999999999998</v>
      </c>
      <c r="G383" s="960">
        <f t="shared" si="5"/>
        <v>13636.97954</v>
      </c>
    </row>
    <row r="384" spans="1:7" s="957" customFormat="1" ht="12.75" customHeight="1" x14ac:dyDescent="0.2">
      <c r="A384" s="787" t="s">
        <v>5214</v>
      </c>
      <c r="B384" s="960">
        <v>16816.080000000002</v>
      </c>
      <c r="C384" s="960">
        <v>16816.075000000001</v>
      </c>
      <c r="D384" s="960">
        <v>239.38</v>
      </c>
      <c r="E384" s="960">
        <v>239.38155</v>
      </c>
      <c r="F384" s="960">
        <f t="shared" si="5"/>
        <v>17055.460000000003</v>
      </c>
      <c r="G384" s="960">
        <f t="shared" si="5"/>
        <v>17055.456549999999</v>
      </c>
    </row>
    <row r="385" spans="1:7" s="957" customFormat="1" ht="12.75" customHeight="1" x14ac:dyDescent="0.2">
      <c r="A385" s="787" t="s">
        <v>5215</v>
      </c>
      <c r="B385" s="960">
        <v>5045.1100000000006</v>
      </c>
      <c r="C385" s="960">
        <v>5045.1009999999997</v>
      </c>
      <c r="D385" s="960">
        <v>72.33</v>
      </c>
      <c r="E385" s="960">
        <v>72.295999999999992</v>
      </c>
      <c r="F385" s="960">
        <f t="shared" si="5"/>
        <v>5117.4400000000005</v>
      </c>
      <c r="G385" s="960">
        <f t="shared" si="5"/>
        <v>5117.3969999999999</v>
      </c>
    </row>
    <row r="386" spans="1:7" s="957" customFormat="1" ht="12.75" customHeight="1" x14ac:dyDescent="0.2">
      <c r="A386" s="787" t="s">
        <v>5216</v>
      </c>
      <c r="B386" s="960">
        <v>22327.21</v>
      </c>
      <c r="C386" s="960">
        <v>22327.208999999999</v>
      </c>
      <c r="D386" s="960">
        <v>328.62</v>
      </c>
      <c r="E386" s="960">
        <v>328.53124000000003</v>
      </c>
      <c r="F386" s="960">
        <f t="shared" si="5"/>
        <v>22655.829999999998</v>
      </c>
      <c r="G386" s="960">
        <f t="shared" si="5"/>
        <v>22655.740239999999</v>
      </c>
    </row>
    <row r="387" spans="1:7" s="957" customFormat="1" ht="12.75" customHeight="1" x14ac:dyDescent="0.2">
      <c r="A387" s="787" t="s">
        <v>5217</v>
      </c>
      <c r="B387" s="960">
        <v>4585.1400000000003</v>
      </c>
      <c r="C387" s="960">
        <v>4585.1389999999992</v>
      </c>
      <c r="D387" s="960">
        <v>73.66</v>
      </c>
      <c r="E387" s="960">
        <v>73.644999999999996</v>
      </c>
      <c r="F387" s="960">
        <f t="shared" si="5"/>
        <v>4658.8</v>
      </c>
      <c r="G387" s="960">
        <f t="shared" si="5"/>
        <v>4658.7839999999997</v>
      </c>
    </row>
    <row r="388" spans="1:7" s="957" customFormat="1" ht="12.75" customHeight="1" x14ac:dyDescent="0.2">
      <c r="A388" s="787" t="s">
        <v>5218</v>
      </c>
      <c r="B388" s="960">
        <v>18854.91</v>
      </c>
      <c r="C388" s="960">
        <v>18854.905999999999</v>
      </c>
      <c r="D388" s="960">
        <v>383.81</v>
      </c>
      <c r="E388" s="960">
        <v>373.55799999999999</v>
      </c>
      <c r="F388" s="960">
        <f t="shared" si="5"/>
        <v>19238.72</v>
      </c>
      <c r="G388" s="960">
        <f t="shared" si="5"/>
        <v>19228.464</v>
      </c>
    </row>
    <row r="389" spans="1:7" s="957" customFormat="1" ht="12.75" customHeight="1" x14ac:dyDescent="0.2">
      <c r="A389" s="787" t="s">
        <v>5219</v>
      </c>
      <c r="B389" s="960">
        <v>4008.08</v>
      </c>
      <c r="C389" s="960">
        <v>4008.0789999999997</v>
      </c>
      <c r="D389" s="960">
        <v>110.4</v>
      </c>
      <c r="E389" s="960">
        <v>110.303</v>
      </c>
      <c r="F389" s="960">
        <f t="shared" si="5"/>
        <v>4118.4799999999996</v>
      </c>
      <c r="G389" s="960">
        <f t="shared" si="5"/>
        <v>4118.3819999999996</v>
      </c>
    </row>
    <row r="390" spans="1:7" s="957" customFormat="1" ht="12.75" customHeight="1" x14ac:dyDescent="0.2">
      <c r="A390" s="787" t="s">
        <v>5220</v>
      </c>
      <c r="B390" s="960">
        <v>8521.81</v>
      </c>
      <c r="C390" s="960">
        <v>8521.8050000000003</v>
      </c>
      <c r="D390" s="960">
        <v>144.16999999999999</v>
      </c>
      <c r="E390" s="960">
        <v>140.79407</v>
      </c>
      <c r="F390" s="960">
        <f t="shared" ref="F390:G453" si="6">B390+D390</f>
        <v>8665.98</v>
      </c>
      <c r="G390" s="960">
        <f t="shared" si="6"/>
        <v>8662.5990700000002</v>
      </c>
    </row>
    <row r="391" spans="1:7" s="957" customFormat="1" ht="12.75" customHeight="1" x14ac:dyDescent="0.2">
      <c r="A391" s="787" t="s">
        <v>5221</v>
      </c>
      <c r="B391" s="960">
        <v>4712.97</v>
      </c>
      <c r="C391" s="960">
        <v>4712.9719999999998</v>
      </c>
      <c r="D391" s="960">
        <v>102.28999999999999</v>
      </c>
      <c r="E391" s="960">
        <v>102.218</v>
      </c>
      <c r="F391" s="960">
        <f t="shared" si="6"/>
        <v>4815.26</v>
      </c>
      <c r="G391" s="960">
        <f t="shared" si="6"/>
        <v>4815.1899999999996</v>
      </c>
    </row>
    <row r="392" spans="1:7" s="957" customFormat="1" ht="12.75" customHeight="1" x14ac:dyDescent="0.2">
      <c r="A392" s="787" t="s">
        <v>5222</v>
      </c>
      <c r="B392" s="960">
        <v>17353.52</v>
      </c>
      <c r="C392" s="960">
        <v>17353.521000000001</v>
      </c>
      <c r="D392" s="960">
        <v>165.06</v>
      </c>
      <c r="E392" s="960">
        <v>165.054</v>
      </c>
      <c r="F392" s="960">
        <f t="shared" si="6"/>
        <v>17518.580000000002</v>
      </c>
      <c r="G392" s="960">
        <f t="shared" si="6"/>
        <v>17518.575000000001</v>
      </c>
    </row>
    <row r="393" spans="1:7" s="957" customFormat="1" ht="21" x14ac:dyDescent="0.2">
      <c r="A393" s="787" t="s">
        <v>5223</v>
      </c>
      <c r="B393" s="960">
        <v>19571.45</v>
      </c>
      <c r="C393" s="960">
        <v>19571.45</v>
      </c>
      <c r="D393" s="960">
        <v>207.47</v>
      </c>
      <c r="E393" s="960">
        <v>207.16299999999998</v>
      </c>
      <c r="F393" s="960">
        <f t="shared" si="6"/>
        <v>19778.920000000002</v>
      </c>
      <c r="G393" s="960">
        <f t="shared" si="6"/>
        <v>19778.613000000001</v>
      </c>
    </row>
    <row r="394" spans="1:7" s="957" customFormat="1" ht="12.75" customHeight="1" x14ac:dyDescent="0.2">
      <c r="A394" s="787" t="s">
        <v>5224</v>
      </c>
      <c r="B394" s="960">
        <v>22458.89</v>
      </c>
      <c r="C394" s="960">
        <v>22458.890999999996</v>
      </c>
      <c r="D394" s="960">
        <v>635.30000000000007</v>
      </c>
      <c r="E394" s="960">
        <v>635.08799999999997</v>
      </c>
      <c r="F394" s="960">
        <f t="shared" si="6"/>
        <v>23094.19</v>
      </c>
      <c r="G394" s="960">
        <f t="shared" si="6"/>
        <v>23093.978999999996</v>
      </c>
    </row>
    <row r="395" spans="1:7" s="957" customFormat="1" ht="12.75" customHeight="1" x14ac:dyDescent="0.2">
      <c r="A395" s="787" t="s">
        <v>5225</v>
      </c>
      <c r="B395" s="960">
        <v>7522.130000000001</v>
      </c>
      <c r="C395" s="960">
        <v>7522.1209999999992</v>
      </c>
      <c r="D395" s="960">
        <v>361.23</v>
      </c>
      <c r="E395" s="960">
        <v>361.22699999999998</v>
      </c>
      <c r="F395" s="960">
        <f t="shared" si="6"/>
        <v>7883.3600000000006</v>
      </c>
      <c r="G395" s="960">
        <f t="shared" si="6"/>
        <v>7883.347999999999</v>
      </c>
    </row>
    <row r="396" spans="1:7" s="957" customFormat="1" ht="12.75" customHeight="1" x14ac:dyDescent="0.2">
      <c r="A396" s="787" t="s">
        <v>5226</v>
      </c>
      <c r="B396" s="960">
        <v>19416.759999999998</v>
      </c>
      <c r="C396" s="960">
        <v>19416.756000000001</v>
      </c>
      <c r="D396" s="960">
        <v>594.4</v>
      </c>
      <c r="E396" s="960">
        <v>474.40599999999995</v>
      </c>
      <c r="F396" s="960">
        <f t="shared" si="6"/>
        <v>20011.16</v>
      </c>
      <c r="G396" s="960">
        <f t="shared" si="6"/>
        <v>19891.162</v>
      </c>
    </row>
    <row r="397" spans="1:7" s="957" customFormat="1" ht="12.75" customHeight="1" x14ac:dyDescent="0.2">
      <c r="A397" s="787" t="s">
        <v>5227</v>
      </c>
      <c r="B397" s="960">
        <v>11541.35</v>
      </c>
      <c r="C397" s="960">
        <v>11541.342000000001</v>
      </c>
      <c r="D397" s="960">
        <v>132.77999999999997</v>
      </c>
      <c r="E397" s="960">
        <v>132.59</v>
      </c>
      <c r="F397" s="960">
        <f t="shared" si="6"/>
        <v>11674.130000000001</v>
      </c>
      <c r="G397" s="960">
        <f t="shared" si="6"/>
        <v>11673.932000000001</v>
      </c>
    </row>
    <row r="398" spans="1:7" s="957" customFormat="1" ht="12.75" customHeight="1" x14ac:dyDescent="0.2">
      <c r="A398" s="787" t="s">
        <v>5228</v>
      </c>
      <c r="B398" s="960">
        <v>20724.57</v>
      </c>
      <c r="C398" s="960">
        <v>20724.561999999998</v>
      </c>
      <c r="D398" s="960">
        <v>287.29999999999995</v>
      </c>
      <c r="E398" s="960">
        <v>237.238</v>
      </c>
      <c r="F398" s="960">
        <f t="shared" si="6"/>
        <v>21011.87</v>
      </c>
      <c r="G398" s="960">
        <f t="shared" si="6"/>
        <v>20961.8</v>
      </c>
    </row>
    <row r="399" spans="1:7" s="957" customFormat="1" ht="12.75" customHeight="1" x14ac:dyDescent="0.2">
      <c r="A399" s="787" t="s">
        <v>5229</v>
      </c>
      <c r="B399" s="960">
        <v>5544.56</v>
      </c>
      <c r="C399" s="960">
        <v>5544.549</v>
      </c>
      <c r="D399" s="960">
        <v>162.77000000000001</v>
      </c>
      <c r="E399" s="960">
        <v>122.52197000000001</v>
      </c>
      <c r="F399" s="960">
        <f t="shared" si="6"/>
        <v>5707.3300000000008</v>
      </c>
      <c r="G399" s="960">
        <f t="shared" si="6"/>
        <v>5667.0709699999998</v>
      </c>
    </row>
    <row r="400" spans="1:7" s="957" customFormat="1" ht="12.75" customHeight="1" x14ac:dyDescent="0.2">
      <c r="A400" s="787" t="s">
        <v>5230</v>
      </c>
      <c r="B400" s="960">
        <v>9849.14</v>
      </c>
      <c r="C400" s="960">
        <v>9849.1419999999998</v>
      </c>
      <c r="D400" s="960">
        <v>121.19</v>
      </c>
      <c r="E400" s="960">
        <v>121.191</v>
      </c>
      <c r="F400" s="960">
        <f t="shared" si="6"/>
        <v>9970.33</v>
      </c>
      <c r="G400" s="960">
        <f t="shared" si="6"/>
        <v>9970.3330000000005</v>
      </c>
    </row>
    <row r="401" spans="1:7" s="957" customFormat="1" ht="12.75" customHeight="1" x14ac:dyDescent="0.2">
      <c r="A401" s="787" t="s">
        <v>5231</v>
      </c>
      <c r="B401" s="960">
        <v>11978.91</v>
      </c>
      <c r="C401" s="960">
        <v>11973.912</v>
      </c>
      <c r="D401" s="960">
        <v>144.77000000000001</v>
      </c>
      <c r="E401" s="960">
        <v>144.59200000000001</v>
      </c>
      <c r="F401" s="960">
        <f t="shared" si="6"/>
        <v>12123.68</v>
      </c>
      <c r="G401" s="960">
        <f t="shared" si="6"/>
        <v>12118.504000000001</v>
      </c>
    </row>
    <row r="402" spans="1:7" s="957" customFormat="1" ht="12.75" customHeight="1" x14ac:dyDescent="0.2">
      <c r="A402" s="787" t="s">
        <v>5232</v>
      </c>
      <c r="B402" s="960">
        <v>22923.61</v>
      </c>
      <c r="C402" s="960">
        <v>22923.608000000004</v>
      </c>
      <c r="D402" s="960">
        <v>513.74</v>
      </c>
      <c r="E402" s="960">
        <v>513.74</v>
      </c>
      <c r="F402" s="960">
        <f t="shared" si="6"/>
        <v>23437.350000000002</v>
      </c>
      <c r="G402" s="960">
        <f t="shared" si="6"/>
        <v>23437.348000000005</v>
      </c>
    </row>
    <row r="403" spans="1:7" s="957" customFormat="1" ht="12.75" customHeight="1" x14ac:dyDescent="0.2">
      <c r="A403" s="787" t="s">
        <v>5233</v>
      </c>
      <c r="B403" s="960">
        <v>15852.48</v>
      </c>
      <c r="C403" s="960">
        <v>15852.478999999999</v>
      </c>
      <c r="D403" s="960">
        <v>405.61</v>
      </c>
      <c r="E403" s="960">
        <v>405.43600000000004</v>
      </c>
      <c r="F403" s="960">
        <f t="shared" si="6"/>
        <v>16258.09</v>
      </c>
      <c r="G403" s="960">
        <f t="shared" si="6"/>
        <v>16257.914999999999</v>
      </c>
    </row>
    <row r="404" spans="1:7" s="957" customFormat="1" ht="12.75" customHeight="1" x14ac:dyDescent="0.2">
      <c r="A404" s="787" t="s">
        <v>5234</v>
      </c>
      <c r="B404" s="960">
        <v>12991.060000000001</v>
      </c>
      <c r="C404" s="960">
        <v>12991.059000000001</v>
      </c>
      <c r="D404" s="960">
        <v>153.22999999999999</v>
      </c>
      <c r="E404" s="960">
        <v>152.99900000000002</v>
      </c>
      <c r="F404" s="960">
        <f t="shared" si="6"/>
        <v>13144.29</v>
      </c>
      <c r="G404" s="960">
        <f t="shared" si="6"/>
        <v>13144.058000000001</v>
      </c>
    </row>
    <row r="405" spans="1:7" s="957" customFormat="1" ht="12.75" customHeight="1" x14ac:dyDescent="0.2">
      <c r="A405" s="787" t="s">
        <v>5235</v>
      </c>
      <c r="B405" s="960">
        <v>3387.5</v>
      </c>
      <c r="C405" s="960">
        <v>3387.4970000000003</v>
      </c>
      <c r="D405" s="960">
        <v>74.650000000000006</v>
      </c>
      <c r="E405" s="960">
        <v>74.585999999999984</v>
      </c>
      <c r="F405" s="960">
        <f t="shared" si="6"/>
        <v>3462.15</v>
      </c>
      <c r="G405" s="960">
        <f t="shared" si="6"/>
        <v>3462.0830000000001</v>
      </c>
    </row>
    <row r="406" spans="1:7" s="957" customFormat="1" ht="12.75" customHeight="1" x14ac:dyDescent="0.2">
      <c r="A406" s="787" t="s">
        <v>5236</v>
      </c>
      <c r="B406" s="960">
        <v>20646.96</v>
      </c>
      <c r="C406" s="960">
        <v>20646.958999999999</v>
      </c>
      <c r="D406" s="960">
        <v>901.47999999999979</v>
      </c>
      <c r="E406" s="960">
        <v>815.4609999999999</v>
      </c>
      <c r="F406" s="960">
        <f t="shared" si="6"/>
        <v>21548.44</v>
      </c>
      <c r="G406" s="960">
        <f t="shared" si="6"/>
        <v>21462.42</v>
      </c>
    </row>
    <row r="407" spans="1:7" s="957" customFormat="1" ht="12.75" customHeight="1" x14ac:dyDescent="0.2">
      <c r="A407" s="787" t="s">
        <v>5237</v>
      </c>
      <c r="B407" s="960">
        <v>24822.3</v>
      </c>
      <c r="C407" s="960">
        <v>24822.299000000003</v>
      </c>
      <c r="D407" s="960">
        <v>294.46999999999997</v>
      </c>
      <c r="E407" s="960">
        <v>294.09499999999997</v>
      </c>
      <c r="F407" s="960">
        <f t="shared" si="6"/>
        <v>25116.77</v>
      </c>
      <c r="G407" s="960">
        <f t="shared" si="6"/>
        <v>25116.394000000004</v>
      </c>
    </row>
    <row r="408" spans="1:7" s="957" customFormat="1" ht="12.75" customHeight="1" x14ac:dyDescent="0.2">
      <c r="A408" s="787" t="s">
        <v>5238</v>
      </c>
      <c r="B408" s="960">
        <v>24942.26</v>
      </c>
      <c r="C408" s="960">
        <v>24942.262999999999</v>
      </c>
      <c r="D408" s="960">
        <v>977.94</v>
      </c>
      <c r="E408" s="960">
        <v>929.54600000000005</v>
      </c>
      <c r="F408" s="960">
        <f t="shared" si="6"/>
        <v>25920.199999999997</v>
      </c>
      <c r="G408" s="960">
        <f t="shared" si="6"/>
        <v>25871.808999999997</v>
      </c>
    </row>
    <row r="409" spans="1:7" s="957" customFormat="1" ht="12.75" customHeight="1" x14ac:dyDescent="0.2">
      <c r="A409" s="787" t="s">
        <v>5239</v>
      </c>
      <c r="B409" s="960">
        <v>30382.440000000002</v>
      </c>
      <c r="C409" s="960">
        <v>30382.444000000003</v>
      </c>
      <c r="D409" s="960">
        <v>340.95</v>
      </c>
      <c r="E409" s="960">
        <v>340.93900000000002</v>
      </c>
      <c r="F409" s="960">
        <f t="shared" si="6"/>
        <v>30723.390000000003</v>
      </c>
      <c r="G409" s="960">
        <f t="shared" si="6"/>
        <v>30723.383000000002</v>
      </c>
    </row>
    <row r="410" spans="1:7" s="957" customFormat="1" ht="12.75" customHeight="1" x14ac:dyDescent="0.2">
      <c r="A410" s="787" t="s">
        <v>5240</v>
      </c>
      <c r="B410" s="960">
        <v>31003.21</v>
      </c>
      <c r="C410" s="960">
        <v>30998.638000000003</v>
      </c>
      <c r="D410" s="960">
        <v>840.44</v>
      </c>
      <c r="E410" s="960">
        <v>672.17800000000011</v>
      </c>
      <c r="F410" s="960">
        <f t="shared" si="6"/>
        <v>31843.649999999998</v>
      </c>
      <c r="G410" s="960">
        <f t="shared" si="6"/>
        <v>31670.816000000003</v>
      </c>
    </row>
    <row r="411" spans="1:7" s="957" customFormat="1" ht="12.75" customHeight="1" x14ac:dyDescent="0.2">
      <c r="A411" s="787" t="s">
        <v>5241</v>
      </c>
      <c r="B411" s="960">
        <v>28781.489999999998</v>
      </c>
      <c r="C411" s="960">
        <v>28781.482</v>
      </c>
      <c r="D411" s="960">
        <v>812.86000000000013</v>
      </c>
      <c r="E411" s="960">
        <v>801.86841000000004</v>
      </c>
      <c r="F411" s="960">
        <f t="shared" si="6"/>
        <v>29594.35</v>
      </c>
      <c r="G411" s="960">
        <f t="shared" si="6"/>
        <v>29583.350409999999</v>
      </c>
    </row>
    <row r="412" spans="1:7" s="957" customFormat="1" ht="12.75" customHeight="1" x14ac:dyDescent="0.2">
      <c r="A412" s="787" t="s">
        <v>5242</v>
      </c>
      <c r="B412" s="960">
        <v>6776.61</v>
      </c>
      <c r="C412" s="960">
        <v>6776.6049999999996</v>
      </c>
      <c r="D412" s="960">
        <v>179.20999999999998</v>
      </c>
      <c r="E412" s="960">
        <v>144.40199999999999</v>
      </c>
      <c r="F412" s="960">
        <f t="shared" si="6"/>
        <v>6955.82</v>
      </c>
      <c r="G412" s="960">
        <f t="shared" si="6"/>
        <v>6921.0069999999996</v>
      </c>
    </row>
    <row r="413" spans="1:7" s="957" customFormat="1" ht="12.75" customHeight="1" x14ac:dyDescent="0.2">
      <c r="A413" s="787" t="s">
        <v>5243</v>
      </c>
      <c r="B413" s="960">
        <v>10547.45</v>
      </c>
      <c r="C413" s="960">
        <v>10547.449000000001</v>
      </c>
      <c r="D413" s="960">
        <v>112.69999999999999</v>
      </c>
      <c r="E413" s="960">
        <v>112.54295</v>
      </c>
      <c r="F413" s="960">
        <f t="shared" si="6"/>
        <v>10660.150000000001</v>
      </c>
      <c r="G413" s="960">
        <f t="shared" si="6"/>
        <v>10659.99195</v>
      </c>
    </row>
    <row r="414" spans="1:7" s="957" customFormat="1" ht="12.75" customHeight="1" x14ac:dyDescent="0.2">
      <c r="A414" s="787" t="s">
        <v>5244</v>
      </c>
      <c r="B414" s="960">
        <v>7194.65</v>
      </c>
      <c r="C414" s="960">
        <v>7194.65</v>
      </c>
      <c r="D414" s="960">
        <v>72.140000000000015</v>
      </c>
      <c r="E414" s="960">
        <v>72.138999999999996</v>
      </c>
      <c r="F414" s="960">
        <f t="shared" si="6"/>
        <v>7266.79</v>
      </c>
      <c r="G414" s="960">
        <f t="shared" si="6"/>
        <v>7266.7889999999998</v>
      </c>
    </row>
    <row r="415" spans="1:7" s="957" customFormat="1" ht="12.75" customHeight="1" x14ac:dyDescent="0.2">
      <c r="A415" s="787" t="s">
        <v>5245</v>
      </c>
      <c r="B415" s="960">
        <v>12091.619999999999</v>
      </c>
      <c r="C415" s="960">
        <v>12080.180999999999</v>
      </c>
      <c r="D415" s="960">
        <v>141.69999999999999</v>
      </c>
      <c r="E415" s="960">
        <v>141.697</v>
      </c>
      <c r="F415" s="960">
        <f t="shared" si="6"/>
        <v>12233.32</v>
      </c>
      <c r="G415" s="960">
        <f t="shared" si="6"/>
        <v>12221.877999999999</v>
      </c>
    </row>
    <row r="416" spans="1:7" s="957" customFormat="1" ht="12.75" customHeight="1" x14ac:dyDescent="0.2">
      <c r="A416" s="787" t="s">
        <v>5246</v>
      </c>
      <c r="B416" s="960">
        <v>9083.4499999999989</v>
      </c>
      <c r="C416" s="960">
        <v>9083.4420000000009</v>
      </c>
      <c r="D416" s="960">
        <v>128.30000000000001</v>
      </c>
      <c r="E416" s="960">
        <v>128.13199999999998</v>
      </c>
      <c r="F416" s="960">
        <f t="shared" si="6"/>
        <v>9211.7499999999982</v>
      </c>
      <c r="G416" s="960">
        <f t="shared" si="6"/>
        <v>9211.5740000000005</v>
      </c>
    </row>
    <row r="417" spans="1:7" s="957" customFormat="1" ht="12.75" customHeight="1" x14ac:dyDescent="0.2">
      <c r="A417" s="787" t="s">
        <v>5247</v>
      </c>
      <c r="B417" s="960">
        <v>36890.65</v>
      </c>
      <c r="C417" s="960">
        <v>36890.646000000001</v>
      </c>
      <c r="D417" s="960">
        <v>1280</v>
      </c>
      <c r="E417" s="960">
        <v>1279.9960000000001</v>
      </c>
      <c r="F417" s="960">
        <f t="shared" si="6"/>
        <v>38170.65</v>
      </c>
      <c r="G417" s="960">
        <f t="shared" si="6"/>
        <v>38170.642</v>
      </c>
    </row>
    <row r="418" spans="1:7" s="957" customFormat="1" ht="12.75" customHeight="1" x14ac:dyDescent="0.2">
      <c r="A418" s="787" t="s">
        <v>5248</v>
      </c>
      <c r="B418" s="960">
        <v>31961.46</v>
      </c>
      <c r="C418" s="960">
        <v>31961.457999999999</v>
      </c>
      <c r="D418" s="960">
        <v>586.29</v>
      </c>
      <c r="E418" s="960">
        <v>585.76099999999997</v>
      </c>
      <c r="F418" s="960">
        <f t="shared" si="6"/>
        <v>32547.75</v>
      </c>
      <c r="G418" s="960">
        <f t="shared" si="6"/>
        <v>32547.218999999997</v>
      </c>
    </row>
    <row r="419" spans="1:7" s="957" customFormat="1" ht="12.75" customHeight="1" x14ac:dyDescent="0.2">
      <c r="A419" s="787" t="s">
        <v>5249</v>
      </c>
      <c r="B419" s="960">
        <v>6068.3200000000006</v>
      </c>
      <c r="C419" s="960">
        <v>6068.3059999999996</v>
      </c>
      <c r="D419" s="960">
        <v>212.22</v>
      </c>
      <c r="E419" s="960">
        <v>211.08199999999997</v>
      </c>
      <c r="F419" s="960">
        <f t="shared" si="6"/>
        <v>6280.5400000000009</v>
      </c>
      <c r="G419" s="960">
        <f t="shared" si="6"/>
        <v>6279.3879999999999</v>
      </c>
    </row>
    <row r="420" spans="1:7" s="957" customFormat="1" ht="12.75" customHeight="1" x14ac:dyDescent="0.2">
      <c r="A420" s="787" t="s">
        <v>5250</v>
      </c>
      <c r="B420" s="960">
        <v>14076.57</v>
      </c>
      <c r="C420" s="960">
        <v>14076.567000000001</v>
      </c>
      <c r="D420" s="960">
        <v>236.51</v>
      </c>
      <c r="E420" s="960">
        <v>220.28399999999999</v>
      </c>
      <c r="F420" s="960">
        <f t="shared" si="6"/>
        <v>14313.08</v>
      </c>
      <c r="G420" s="960">
        <f t="shared" si="6"/>
        <v>14296.851000000001</v>
      </c>
    </row>
    <row r="421" spans="1:7" s="957" customFormat="1" ht="12.75" customHeight="1" x14ac:dyDescent="0.2">
      <c r="A421" s="787" t="s">
        <v>5251</v>
      </c>
      <c r="B421" s="960">
        <v>35568.97</v>
      </c>
      <c r="C421" s="960">
        <v>35564.397000000004</v>
      </c>
      <c r="D421" s="960">
        <v>429.01</v>
      </c>
      <c r="E421" s="960">
        <v>429.00299999999999</v>
      </c>
      <c r="F421" s="960">
        <f t="shared" si="6"/>
        <v>35997.980000000003</v>
      </c>
      <c r="G421" s="960">
        <f t="shared" si="6"/>
        <v>35993.4</v>
      </c>
    </row>
    <row r="422" spans="1:7" s="957" customFormat="1" ht="12.75" customHeight="1" x14ac:dyDescent="0.2">
      <c r="A422" s="787" t="s">
        <v>5252</v>
      </c>
      <c r="B422" s="960">
        <v>14290.060000000001</v>
      </c>
      <c r="C422" s="960">
        <v>14290.047999999999</v>
      </c>
      <c r="D422" s="960">
        <v>163</v>
      </c>
      <c r="E422" s="960">
        <v>162.75199999999998</v>
      </c>
      <c r="F422" s="960">
        <f t="shared" si="6"/>
        <v>14453.060000000001</v>
      </c>
      <c r="G422" s="960">
        <f t="shared" si="6"/>
        <v>14452.8</v>
      </c>
    </row>
    <row r="423" spans="1:7" s="957" customFormat="1" ht="12.75" customHeight="1" x14ac:dyDescent="0.2">
      <c r="A423" s="787" t="s">
        <v>5253</v>
      </c>
      <c r="B423" s="960">
        <v>16124.44</v>
      </c>
      <c r="C423" s="960">
        <v>16124.438999999998</v>
      </c>
      <c r="D423" s="960">
        <v>359.6</v>
      </c>
      <c r="E423" s="960">
        <v>287.017</v>
      </c>
      <c r="F423" s="960">
        <f t="shared" si="6"/>
        <v>16484.04</v>
      </c>
      <c r="G423" s="960">
        <f t="shared" si="6"/>
        <v>16411.455999999998</v>
      </c>
    </row>
    <row r="424" spans="1:7" s="957" customFormat="1" ht="12.75" customHeight="1" x14ac:dyDescent="0.2">
      <c r="A424" s="787" t="s">
        <v>5254</v>
      </c>
      <c r="B424" s="960">
        <v>5446.7199999999993</v>
      </c>
      <c r="C424" s="960">
        <v>5446.7160000000003</v>
      </c>
      <c r="D424" s="960">
        <v>86.65</v>
      </c>
      <c r="E424" s="960">
        <v>86.559999999999988</v>
      </c>
      <c r="F424" s="960">
        <f t="shared" si="6"/>
        <v>5533.369999999999</v>
      </c>
      <c r="G424" s="960">
        <f t="shared" si="6"/>
        <v>5533.2760000000007</v>
      </c>
    </row>
    <row r="425" spans="1:7" s="957" customFormat="1" ht="12.75" customHeight="1" x14ac:dyDescent="0.2">
      <c r="A425" s="787" t="s">
        <v>5255</v>
      </c>
      <c r="B425" s="960">
        <v>9659.65</v>
      </c>
      <c r="C425" s="960">
        <v>9659.6470000000008</v>
      </c>
      <c r="D425" s="960">
        <v>230.93</v>
      </c>
      <c r="E425" s="960">
        <v>230.755</v>
      </c>
      <c r="F425" s="960">
        <f t="shared" si="6"/>
        <v>9890.58</v>
      </c>
      <c r="G425" s="960">
        <f t="shared" si="6"/>
        <v>9890.402</v>
      </c>
    </row>
    <row r="426" spans="1:7" s="957" customFormat="1" ht="12.75" customHeight="1" x14ac:dyDescent="0.2">
      <c r="A426" s="787" t="s">
        <v>5256</v>
      </c>
      <c r="B426" s="960">
        <v>14429.78</v>
      </c>
      <c r="C426" s="960">
        <v>14429.777</v>
      </c>
      <c r="D426" s="960">
        <v>189.35</v>
      </c>
      <c r="E426" s="960">
        <v>189.346</v>
      </c>
      <c r="F426" s="960">
        <f t="shared" si="6"/>
        <v>14619.130000000001</v>
      </c>
      <c r="G426" s="960">
        <f t="shared" si="6"/>
        <v>14619.123</v>
      </c>
    </row>
    <row r="427" spans="1:7" s="957" customFormat="1" ht="12.75" customHeight="1" x14ac:dyDescent="0.2">
      <c r="A427" s="787" t="s">
        <v>5257</v>
      </c>
      <c r="B427" s="960">
        <v>23013.77</v>
      </c>
      <c r="C427" s="960">
        <v>23013.767</v>
      </c>
      <c r="D427" s="960">
        <v>640.76</v>
      </c>
      <c r="E427" s="960">
        <v>609.03700000000003</v>
      </c>
      <c r="F427" s="960">
        <f t="shared" si="6"/>
        <v>23654.53</v>
      </c>
      <c r="G427" s="960">
        <f t="shared" si="6"/>
        <v>23622.804</v>
      </c>
    </row>
    <row r="428" spans="1:7" s="957" customFormat="1" ht="12.75" customHeight="1" x14ac:dyDescent="0.2">
      <c r="A428" s="787" t="s">
        <v>5258</v>
      </c>
      <c r="B428" s="960">
        <v>8562.41</v>
      </c>
      <c r="C428" s="960">
        <v>8562.3989999999994</v>
      </c>
      <c r="D428" s="960">
        <v>111.13</v>
      </c>
      <c r="E428" s="960">
        <v>111.056</v>
      </c>
      <c r="F428" s="960">
        <f t="shared" si="6"/>
        <v>8673.5399999999991</v>
      </c>
      <c r="G428" s="960">
        <f t="shared" si="6"/>
        <v>8673.4549999999999</v>
      </c>
    </row>
    <row r="429" spans="1:7" s="957" customFormat="1" ht="12.75" customHeight="1" x14ac:dyDescent="0.2">
      <c r="A429" s="787" t="s">
        <v>5259</v>
      </c>
      <c r="B429" s="960">
        <v>5488.37</v>
      </c>
      <c r="C429" s="960">
        <v>5488.3680000000004</v>
      </c>
      <c r="D429" s="960">
        <v>148.61000000000001</v>
      </c>
      <c r="E429" s="960">
        <v>148.505</v>
      </c>
      <c r="F429" s="960">
        <f t="shared" si="6"/>
        <v>5636.98</v>
      </c>
      <c r="G429" s="960">
        <f t="shared" si="6"/>
        <v>5636.8730000000005</v>
      </c>
    </row>
    <row r="430" spans="1:7" s="957" customFormat="1" ht="12.75" customHeight="1" x14ac:dyDescent="0.2">
      <c r="A430" s="787" t="s">
        <v>5260</v>
      </c>
      <c r="B430" s="960">
        <v>7694.0499999999993</v>
      </c>
      <c r="C430" s="960">
        <v>7694.0480000000007</v>
      </c>
      <c r="D430" s="960">
        <v>193.92000000000002</v>
      </c>
      <c r="E430" s="960">
        <v>141.65600000000003</v>
      </c>
      <c r="F430" s="960">
        <f t="shared" si="6"/>
        <v>7887.9699999999993</v>
      </c>
      <c r="G430" s="960">
        <f t="shared" si="6"/>
        <v>7835.7040000000006</v>
      </c>
    </row>
    <row r="431" spans="1:7" s="957" customFormat="1" ht="12.75" customHeight="1" x14ac:dyDescent="0.2">
      <c r="A431" s="787" t="s">
        <v>5261</v>
      </c>
      <c r="B431" s="960">
        <v>4179.6399999999994</v>
      </c>
      <c r="C431" s="960">
        <v>4179.6379999999999</v>
      </c>
      <c r="D431" s="960">
        <v>57.559999999999995</v>
      </c>
      <c r="E431" s="960">
        <v>57.491</v>
      </c>
      <c r="F431" s="960">
        <f t="shared" si="6"/>
        <v>4237.2</v>
      </c>
      <c r="G431" s="960">
        <f t="shared" si="6"/>
        <v>4237.1289999999999</v>
      </c>
    </row>
    <row r="432" spans="1:7" s="957" customFormat="1" ht="12.75" customHeight="1" x14ac:dyDescent="0.2">
      <c r="A432" s="787" t="s">
        <v>5262</v>
      </c>
      <c r="B432" s="960">
        <v>4357.2</v>
      </c>
      <c r="C432" s="960">
        <v>4357.1990000000005</v>
      </c>
      <c r="D432" s="960">
        <v>82.28</v>
      </c>
      <c r="E432" s="960">
        <v>82.256799999999998</v>
      </c>
      <c r="F432" s="960">
        <f t="shared" si="6"/>
        <v>4439.4799999999996</v>
      </c>
      <c r="G432" s="960">
        <f t="shared" si="6"/>
        <v>4439.4558000000006</v>
      </c>
    </row>
    <row r="433" spans="1:7" s="957" customFormat="1" ht="12.75" customHeight="1" x14ac:dyDescent="0.2">
      <c r="A433" s="787" t="s">
        <v>5263</v>
      </c>
      <c r="B433" s="960">
        <v>25057.559999999998</v>
      </c>
      <c r="C433" s="960">
        <v>25057.563999999998</v>
      </c>
      <c r="D433" s="960">
        <v>324.03999999999996</v>
      </c>
      <c r="E433" s="960">
        <v>323.858</v>
      </c>
      <c r="F433" s="960">
        <f t="shared" si="6"/>
        <v>25381.599999999999</v>
      </c>
      <c r="G433" s="960">
        <f t="shared" si="6"/>
        <v>25381.421999999999</v>
      </c>
    </row>
    <row r="434" spans="1:7" s="957" customFormat="1" ht="12.75" customHeight="1" x14ac:dyDescent="0.2">
      <c r="A434" s="787" t="s">
        <v>5264</v>
      </c>
      <c r="B434" s="960">
        <v>9211.44</v>
      </c>
      <c r="C434" s="960">
        <v>9211.4320000000007</v>
      </c>
      <c r="D434" s="960">
        <v>109.91</v>
      </c>
      <c r="E434" s="960">
        <v>109.91</v>
      </c>
      <c r="F434" s="960">
        <f t="shared" si="6"/>
        <v>9321.35</v>
      </c>
      <c r="G434" s="960">
        <f t="shared" si="6"/>
        <v>9321.3420000000006</v>
      </c>
    </row>
    <row r="435" spans="1:7" s="957" customFormat="1" ht="12.75" customHeight="1" x14ac:dyDescent="0.2">
      <c r="A435" s="787" t="s">
        <v>5265</v>
      </c>
      <c r="B435" s="960">
        <v>8371.82</v>
      </c>
      <c r="C435" s="960">
        <v>8371.8189999999995</v>
      </c>
      <c r="D435" s="960">
        <v>229.77999999999997</v>
      </c>
      <c r="E435" s="960">
        <v>229.71199999999999</v>
      </c>
      <c r="F435" s="960">
        <f t="shared" si="6"/>
        <v>8601.6</v>
      </c>
      <c r="G435" s="960">
        <f t="shared" si="6"/>
        <v>8601.530999999999</v>
      </c>
    </row>
    <row r="436" spans="1:7" s="957" customFormat="1" ht="12.75" customHeight="1" x14ac:dyDescent="0.2">
      <c r="A436" s="787" t="s">
        <v>5266</v>
      </c>
      <c r="B436" s="960">
        <v>12791.06</v>
      </c>
      <c r="C436" s="960">
        <v>12791.058000000001</v>
      </c>
      <c r="D436" s="960">
        <v>608.36</v>
      </c>
      <c r="E436" s="960">
        <v>606.65245000000004</v>
      </c>
      <c r="F436" s="960">
        <f t="shared" si="6"/>
        <v>13399.42</v>
      </c>
      <c r="G436" s="960">
        <f t="shared" si="6"/>
        <v>13397.71045</v>
      </c>
    </row>
    <row r="437" spans="1:7" s="957" customFormat="1" ht="12.75" customHeight="1" x14ac:dyDescent="0.2">
      <c r="A437" s="787" t="s">
        <v>5267</v>
      </c>
      <c r="B437" s="960">
        <v>27163.420000000002</v>
      </c>
      <c r="C437" s="960">
        <v>27163.419000000002</v>
      </c>
      <c r="D437" s="960">
        <v>864.68999999999994</v>
      </c>
      <c r="E437" s="960">
        <v>811.70299999999997</v>
      </c>
      <c r="F437" s="960">
        <f t="shared" si="6"/>
        <v>28028.11</v>
      </c>
      <c r="G437" s="960">
        <f t="shared" si="6"/>
        <v>27975.122000000003</v>
      </c>
    </row>
    <row r="438" spans="1:7" s="957" customFormat="1" ht="12.75" customHeight="1" x14ac:dyDescent="0.2">
      <c r="A438" s="787" t="s">
        <v>5268</v>
      </c>
      <c r="B438" s="960">
        <v>15791.29</v>
      </c>
      <c r="C438" s="960">
        <v>15791.278</v>
      </c>
      <c r="D438" s="960">
        <v>193.09</v>
      </c>
      <c r="E438" s="960">
        <v>193.084</v>
      </c>
      <c r="F438" s="960">
        <f t="shared" si="6"/>
        <v>15984.380000000001</v>
      </c>
      <c r="G438" s="960">
        <f t="shared" si="6"/>
        <v>15984.362000000001</v>
      </c>
    </row>
    <row r="439" spans="1:7" s="957" customFormat="1" ht="12.75" customHeight="1" x14ac:dyDescent="0.2">
      <c r="A439" s="787" t="s">
        <v>5269</v>
      </c>
      <c r="B439" s="960">
        <v>17378.98</v>
      </c>
      <c r="C439" s="960">
        <v>17378.97</v>
      </c>
      <c r="D439" s="960">
        <v>485.97</v>
      </c>
      <c r="E439" s="960">
        <v>482.15239000000008</v>
      </c>
      <c r="F439" s="960">
        <f t="shared" si="6"/>
        <v>17864.95</v>
      </c>
      <c r="G439" s="960">
        <f t="shared" si="6"/>
        <v>17861.12239</v>
      </c>
    </row>
    <row r="440" spans="1:7" s="957" customFormat="1" ht="12.75" customHeight="1" x14ac:dyDescent="0.2">
      <c r="A440" s="787" t="s">
        <v>5270</v>
      </c>
      <c r="B440" s="960">
        <v>6470.25</v>
      </c>
      <c r="C440" s="960">
        <v>6470.2420000000002</v>
      </c>
      <c r="D440" s="960">
        <v>103.18</v>
      </c>
      <c r="E440" s="960">
        <v>103.072</v>
      </c>
      <c r="F440" s="960">
        <f t="shared" si="6"/>
        <v>6573.43</v>
      </c>
      <c r="G440" s="960">
        <f t="shared" si="6"/>
        <v>6573.3140000000003</v>
      </c>
    </row>
    <row r="441" spans="1:7" s="957" customFormat="1" ht="12.75" customHeight="1" x14ac:dyDescent="0.2">
      <c r="A441" s="787" t="s">
        <v>5271</v>
      </c>
      <c r="B441" s="960">
        <v>20595.71</v>
      </c>
      <c r="C441" s="960">
        <v>20595.713</v>
      </c>
      <c r="D441" s="960">
        <v>494.77000000000004</v>
      </c>
      <c r="E441" s="960">
        <v>494.67599999999999</v>
      </c>
      <c r="F441" s="960">
        <f t="shared" si="6"/>
        <v>21090.48</v>
      </c>
      <c r="G441" s="960">
        <f t="shared" si="6"/>
        <v>21090.388999999999</v>
      </c>
    </row>
    <row r="442" spans="1:7" s="957" customFormat="1" ht="12.75" customHeight="1" x14ac:dyDescent="0.2">
      <c r="A442" s="787" t="s">
        <v>5272</v>
      </c>
      <c r="B442" s="960">
        <v>43701.16</v>
      </c>
      <c r="C442" s="960">
        <v>43701.146000000001</v>
      </c>
      <c r="D442" s="960">
        <v>603.03</v>
      </c>
      <c r="E442" s="960">
        <v>439.04399999999998</v>
      </c>
      <c r="F442" s="960">
        <f t="shared" si="6"/>
        <v>44304.19</v>
      </c>
      <c r="G442" s="960">
        <f t="shared" si="6"/>
        <v>44140.19</v>
      </c>
    </row>
    <row r="443" spans="1:7" s="957" customFormat="1" ht="12.75" customHeight="1" x14ac:dyDescent="0.2">
      <c r="A443" s="787" t="s">
        <v>5273</v>
      </c>
      <c r="B443" s="960">
        <v>3719.8</v>
      </c>
      <c r="C443" s="960">
        <v>3708.36</v>
      </c>
      <c r="D443" s="960">
        <v>48.11</v>
      </c>
      <c r="E443" s="960">
        <v>48.098000000000006</v>
      </c>
      <c r="F443" s="960">
        <f t="shared" si="6"/>
        <v>3767.9100000000003</v>
      </c>
      <c r="G443" s="960">
        <f t="shared" si="6"/>
        <v>3756.4580000000001</v>
      </c>
    </row>
    <row r="444" spans="1:7" s="957" customFormat="1" ht="12.75" customHeight="1" x14ac:dyDescent="0.2">
      <c r="A444" s="787" t="s">
        <v>5274</v>
      </c>
      <c r="B444" s="960">
        <v>12552.2</v>
      </c>
      <c r="C444" s="960">
        <v>12552.201000000001</v>
      </c>
      <c r="D444" s="960">
        <v>143.60999999999999</v>
      </c>
      <c r="E444" s="960">
        <v>143.47999999999999</v>
      </c>
      <c r="F444" s="960">
        <f t="shared" si="6"/>
        <v>12695.810000000001</v>
      </c>
      <c r="G444" s="960">
        <f t="shared" si="6"/>
        <v>12695.681</v>
      </c>
    </row>
    <row r="445" spans="1:7" s="957" customFormat="1" ht="12.75" customHeight="1" x14ac:dyDescent="0.2">
      <c r="A445" s="787" t="s">
        <v>5275</v>
      </c>
      <c r="B445" s="960">
        <v>33463.660000000003</v>
      </c>
      <c r="C445" s="960">
        <v>33463.658000000003</v>
      </c>
      <c r="D445" s="960">
        <v>1097.17</v>
      </c>
      <c r="E445" s="960">
        <v>891.66600000000005</v>
      </c>
      <c r="F445" s="960">
        <f t="shared" si="6"/>
        <v>34560.83</v>
      </c>
      <c r="G445" s="960">
        <f t="shared" si="6"/>
        <v>34355.324000000001</v>
      </c>
    </row>
    <row r="446" spans="1:7" s="957" customFormat="1" ht="12.75" customHeight="1" x14ac:dyDescent="0.2">
      <c r="A446" s="787" t="s">
        <v>5276</v>
      </c>
      <c r="B446" s="960">
        <v>30778.33</v>
      </c>
      <c r="C446" s="960">
        <v>30726.932000000001</v>
      </c>
      <c r="D446" s="960">
        <v>481.79</v>
      </c>
      <c r="E446" s="960">
        <v>456.11999999999995</v>
      </c>
      <c r="F446" s="960">
        <f t="shared" si="6"/>
        <v>31260.120000000003</v>
      </c>
      <c r="G446" s="960">
        <f t="shared" si="6"/>
        <v>31183.052</v>
      </c>
    </row>
    <row r="447" spans="1:7" s="957" customFormat="1" ht="12.75" customHeight="1" x14ac:dyDescent="0.2">
      <c r="A447" s="787" t="s">
        <v>5277</v>
      </c>
      <c r="B447" s="960">
        <v>38387.229999999996</v>
      </c>
      <c r="C447" s="960">
        <v>38387.22</v>
      </c>
      <c r="D447" s="960">
        <v>372.3</v>
      </c>
      <c r="E447" s="960">
        <v>372.06499999999994</v>
      </c>
      <c r="F447" s="960">
        <f t="shared" si="6"/>
        <v>38759.53</v>
      </c>
      <c r="G447" s="960">
        <f t="shared" si="6"/>
        <v>38759.285000000003</v>
      </c>
    </row>
    <row r="448" spans="1:7" s="957" customFormat="1" ht="12.75" customHeight="1" x14ac:dyDescent="0.2">
      <c r="A448" s="787" t="s">
        <v>5278</v>
      </c>
      <c r="B448" s="960">
        <v>29178.26</v>
      </c>
      <c r="C448" s="960">
        <v>29178.252999999997</v>
      </c>
      <c r="D448" s="960">
        <v>250.57</v>
      </c>
      <c r="E448" s="960">
        <v>250.22300000000001</v>
      </c>
      <c r="F448" s="960">
        <f t="shared" si="6"/>
        <v>29428.829999999998</v>
      </c>
      <c r="G448" s="960">
        <f t="shared" si="6"/>
        <v>29428.475999999999</v>
      </c>
    </row>
    <row r="449" spans="1:7" s="957" customFormat="1" ht="12.75" customHeight="1" x14ac:dyDescent="0.2">
      <c r="A449" s="787" t="s">
        <v>5279</v>
      </c>
      <c r="B449" s="960">
        <v>25420.57</v>
      </c>
      <c r="C449" s="960">
        <v>25420.57</v>
      </c>
      <c r="D449" s="960">
        <v>516.85</v>
      </c>
      <c r="E449" s="960">
        <v>516.84799999999996</v>
      </c>
      <c r="F449" s="960">
        <f t="shared" si="6"/>
        <v>25937.42</v>
      </c>
      <c r="G449" s="960">
        <f t="shared" si="6"/>
        <v>25937.417999999998</v>
      </c>
    </row>
    <row r="450" spans="1:7" s="957" customFormat="1" ht="12.75" customHeight="1" x14ac:dyDescent="0.2">
      <c r="A450" s="787" t="s">
        <v>5280</v>
      </c>
      <c r="B450" s="960">
        <v>15860.95</v>
      </c>
      <c r="C450" s="960">
        <v>15860.948</v>
      </c>
      <c r="D450" s="960">
        <v>575.52</v>
      </c>
      <c r="E450" s="960">
        <v>404.97400000000005</v>
      </c>
      <c r="F450" s="960">
        <f t="shared" si="6"/>
        <v>16436.47</v>
      </c>
      <c r="G450" s="960">
        <f t="shared" si="6"/>
        <v>16265.922</v>
      </c>
    </row>
    <row r="451" spans="1:7" s="957" customFormat="1" ht="12.75" customHeight="1" x14ac:dyDescent="0.2">
      <c r="A451" s="787" t="s">
        <v>5281</v>
      </c>
      <c r="B451" s="960">
        <v>17303.900000000001</v>
      </c>
      <c r="C451" s="960">
        <v>17303.892</v>
      </c>
      <c r="D451" s="960">
        <v>778.68000000000006</v>
      </c>
      <c r="E451" s="960">
        <v>773.81500000000005</v>
      </c>
      <c r="F451" s="960">
        <f t="shared" si="6"/>
        <v>18082.580000000002</v>
      </c>
      <c r="G451" s="960">
        <f t="shared" si="6"/>
        <v>18077.706999999999</v>
      </c>
    </row>
    <row r="452" spans="1:7" s="957" customFormat="1" ht="12.75" customHeight="1" x14ac:dyDescent="0.2">
      <c r="A452" s="787" t="s">
        <v>5282</v>
      </c>
      <c r="B452" s="960">
        <v>15695.57</v>
      </c>
      <c r="C452" s="960">
        <v>15695.567999999999</v>
      </c>
      <c r="D452" s="960">
        <v>457.78999999999996</v>
      </c>
      <c r="E452" s="960">
        <v>457.779</v>
      </c>
      <c r="F452" s="960">
        <f t="shared" si="6"/>
        <v>16153.36</v>
      </c>
      <c r="G452" s="960">
        <f t="shared" si="6"/>
        <v>16153.347</v>
      </c>
    </row>
    <row r="453" spans="1:7" s="957" customFormat="1" ht="12.75" customHeight="1" x14ac:dyDescent="0.2">
      <c r="A453" s="787" t="s">
        <v>5283</v>
      </c>
      <c r="B453" s="960">
        <v>33147.1</v>
      </c>
      <c r="C453" s="960">
        <v>33147.097999999998</v>
      </c>
      <c r="D453" s="960">
        <v>1353.1000000000001</v>
      </c>
      <c r="E453" s="960">
        <v>1083.9910000000002</v>
      </c>
      <c r="F453" s="960">
        <f t="shared" si="6"/>
        <v>34500.199999999997</v>
      </c>
      <c r="G453" s="960">
        <f t="shared" si="6"/>
        <v>34231.089</v>
      </c>
    </row>
    <row r="454" spans="1:7" s="957" customFormat="1" ht="12.75" customHeight="1" x14ac:dyDescent="0.2">
      <c r="A454" s="787" t="s">
        <v>5284</v>
      </c>
      <c r="B454" s="960">
        <v>5612.63</v>
      </c>
      <c r="C454" s="960">
        <v>5612.6289999999999</v>
      </c>
      <c r="D454" s="960">
        <v>74.72</v>
      </c>
      <c r="E454" s="960">
        <v>74.661000000000001</v>
      </c>
      <c r="F454" s="960">
        <f t="shared" ref="F454:G517" si="7">B454+D454</f>
        <v>5687.35</v>
      </c>
      <c r="G454" s="960">
        <f t="shared" si="7"/>
        <v>5687.29</v>
      </c>
    </row>
    <row r="455" spans="1:7" s="957" customFormat="1" ht="12.75" customHeight="1" x14ac:dyDescent="0.2">
      <c r="A455" s="787" t="s">
        <v>5285</v>
      </c>
      <c r="B455" s="960">
        <v>22408.57</v>
      </c>
      <c r="C455" s="960">
        <v>22408.564999999999</v>
      </c>
      <c r="D455" s="960">
        <v>623.54</v>
      </c>
      <c r="E455" s="960">
        <v>585.46799999999996</v>
      </c>
      <c r="F455" s="960">
        <f t="shared" si="7"/>
        <v>23032.11</v>
      </c>
      <c r="G455" s="960">
        <f t="shared" si="7"/>
        <v>22994.032999999999</v>
      </c>
    </row>
    <row r="456" spans="1:7" s="957" customFormat="1" ht="12.75" customHeight="1" x14ac:dyDescent="0.2">
      <c r="A456" s="787" t="s">
        <v>5286</v>
      </c>
      <c r="B456" s="960">
        <v>36626.69</v>
      </c>
      <c r="C456" s="960">
        <v>36626.688999999998</v>
      </c>
      <c r="D456" s="960">
        <v>429.73</v>
      </c>
      <c r="E456" s="960">
        <v>429.72699999999998</v>
      </c>
      <c r="F456" s="960">
        <f t="shared" si="7"/>
        <v>37056.420000000006</v>
      </c>
      <c r="G456" s="960">
        <f t="shared" si="7"/>
        <v>37056.415999999997</v>
      </c>
    </row>
    <row r="457" spans="1:7" s="957" customFormat="1" ht="12.75" customHeight="1" x14ac:dyDescent="0.2">
      <c r="A457" s="787" t="s">
        <v>5287</v>
      </c>
      <c r="B457" s="960">
        <v>21836.07</v>
      </c>
      <c r="C457" s="960">
        <v>21836.059000000001</v>
      </c>
      <c r="D457" s="960">
        <v>235.74</v>
      </c>
      <c r="E457" s="960">
        <v>235.74199999999999</v>
      </c>
      <c r="F457" s="960">
        <f t="shared" si="7"/>
        <v>22071.81</v>
      </c>
      <c r="G457" s="960">
        <f t="shared" si="7"/>
        <v>22071.800999999999</v>
      </c>
    </row>
    <row r="458" spans="1:7" s="957" customFormat="1" ht="12.75" customHeight="1" x14ac:dyDescent="0.2">
      <c r="A458" s="787" t="s">
        <v>5288</v>
      </c>
      <c r="B458" s="960">
        <v>6401.29</v>
      </c>
      <c r="C458" s="960">
        <v>6401.2929999999997</v>
      </c>
      <c r="D458" s="960">
        <v>72.8</v>
      </c>
      <c r="E458" s="960">
        <v>72.792999999999992</v>
      </c>
      <c r="F458" s="960">
        <f t="shared" si="7"/>
        <v>6474.09</v>
      </c>
      <c r="G458" s="960">
        <f t="shared" si="7"/>
        <v>6474.0859999999993</v>
      </c>
    </row>
    <row r="459" spans="1:7" s="957" customFormat="1" ht="12.75" customHeight="1" x14ac:dyDescent="0.2">
      <c r="A459" s="787" t="s">
        <v>5289</v>
      </c>
      <c r="B459" s="960">
        <v>8324.59</v>
      </c>
      <c r="C459" s="960">
        <v>8324.5869999999995</v>
      </c>
      <c r="D459" s="960">
        <v>110.76</v>
      </c>
      <c r="E459" s="960">
        <v>110.621</v>
      </c>
      <c r="F459" s="960">
        <f t="shared" si="7"/>
        <v>8435.35</v>
      </c>
      <c r="G459" s="960">
        <f t="shared" si="7"/>
        <v>8435.2079999999987</v>
      </c>
    </row>
    <row r="460" spans="1:7" s="957" customFormat="1" ht="12.75" customHeight="1" x14ac:dyDescent="0.2">
      <c r="A460" s="787" t="s">
        <v>5290</v>
      </c>
      <c r="B460" s="960">
        <v>27001.37</v>
      </c>
      <c r="C460" s="960">
        <v>27001.354999999996</v>
      </c>
      <c r="D460" s="960">
        <v>448.19</v>
      </c>
      <c r="E460" s="960">
        <v>431.31</v>
      </c>
      <c r="F460" s="960">
        <f t="shared" si="7"/>
        <v>27449.559999999998</v>
      </c>
      <c r="G460" s="960">
        <f t="shared" si="7"/>
        <v>27432.664999999997</v>
      </c>
    </row>
    <row r="461" spans="1:7" s="957" customFormat="1" ht="12.75" customHeight="1" x14ac:dyDescent="0.2">
      <c r="A461" s="787" t="s">
        <v>5291</v>
      </c>
      <c r="B461" s="960">
        <v>16202.949999999999</v>
      </c>
      <c r="C461" s="960">
        <v>16202.951000000001</v>
      </c>
      <c r="D461" s="960">
        <v>630.18000000000006</v>
      </c>
      <c r="E461" s="960">
        <v>630.18099999999993</v>
      </c>
      <c r="F461" s="960">
        <f t="shared" si="7"/>
        <v>16833.129999999997</v>
      </c>
      <c r="G461" s="960">
        <f t="shared" si="7"/>
        <v>16833.132000000001</v>
      </c>
    </row>
    <row r="462" spans="1:7" s="957" customFormat="1" ht="12.75" customHeight="1" x14ac:dyDescent="0.2">
      <c r="A462" s="787" t="s">
        <v>5292</v>
      </c>
      <c r="B462" s="960">
        <v>27974.32</v>
      </c>
      <c r="C462" s="960">
        <v>27974.311000000002</v>
      </c>
      <c r="D462" s="960">
        <v>504.55</v>
      </c>
      <c r="E462" s="960">
        <v>467.21699999999998</v>
      </c>
      <c r="F462" s="960">
        <f t="shared" si="7"/>
        <v>28478.87</v>
      </c>
      <c r="G462" s="960">
        <f t="shared" si="7"/>
        <v>28441.528000000002</v>
      </c>
    </row>
    <row r="463" spans="1:7" s="957" customFormat="1" ht="12.75" customHeight="1" x14ac:dyDescent="0.2">
      <c r="A463" s="787" t="s">
        <v>5293</v>
      </c>
      <c r="B463" s="960">
        <v>22212.649999999998</v>
      </c>
      <c r="C463" s="960">
        <v>22212.65</v>
      </c>
      <c r="D463" s="960">
        <v>224.03000000000003</v>
      </c>
      <c r="E463" s="960">
        <v>223.80200000000002</v>
      </c>
      <c r="F463" s="960">
        <f t="shared" si="7"/>
        <v>22436.679999999997</v>
      </c>
      <c r="G463" s="960">
        <f t="shared" si="7"/>
        <v>22436.452000000001</v>
      </c>
    </row>
    <row r="464" spans="1:7" s="957" customFormat="1" ht="12.75" customHeight="1" x14ac:dyDescent="0.2">
      <c r="A464" s="787" t="s">
        <v>5294</v>
      </c>
      <c r="B464" s="960">
        <v>14436.039999999999</v>
      </c>
      <c r="C464" s="960">
        <v>14436.037</v>
      </c>
      <c r="D464" s="960">
        <v>252.3</v>
      </c>
      <c r="E464" s="960">
        <v>252.13500000000002</v>
      </c>
      <c r="F464" s="960">
        <f t="shared" si="7"/>
        <v>14688.339999999998</v>
      </c>
      <c r="G464" s="960">
        <f t="shared" si="7"/>
        <v>14688.172</v>
      </c>
    </row>
    <row r="465" spans="1:7" s="957" customFormat="1" ht="12.75" customHeight="1" x14ac:dyDescent="0.2">
      <c r="A465" s="787" t="s">
        <v>5295</v>
      </c>
      <c r="B465" s="960">
        <v>28460.39</v>
      </c>
      <c r="C465" s="960">
        <v>28460.39</v>
      </c>
      <c r="D465" s="960">
        <v>281.38</v>
      </c>
      <c r="E465" s="960">
        <v>281.38299999999998</v>
      </c>
      <c r="F465" s="960">
        <f t="shared" si="7"/>
        <v>28741.77</v>
      </c>
      <c r="G465" s="960">
        <f t="shared" si="7"/>
        <v>28741.773000000001</v>
      </c>
    </row>
    <row r="466" spans="1:7" s="957" customFormat="1" ht="12.75" customHeight="1" x14ac:dyDescent="0.2">
      <c r="A466" s="787" t="s">
        <v>5296</v>
      </c>
      <c r="B466" s="960">
        <v>44749.15</v>
      </c>
      <c r="C466" s="960">
        <v>44749.141000000003</v>
      </c>
      <c r="D466" s="960">
        <v>660.81999999999994</v>
      </c>
      <c r="E466" s="960">
        <v>660.82099999999991</v>
      </c>
      <c r="F466" s="960">
        <f t="shared" si="7"/>
        <v>45409.97</v>
      </c>
      <c r="G466" s="960">
        <f t="shared" si="7"/>
        <v>45409.962</v>
      </c>
    </row>
    <row r="467" spans="1:7" s="957" customFormat="1" ht="12.75" customHeight="1" x14ac:dyDescent="0.2">
      <c r="A467" s="787" t="s">
        <v>5297</v>
      </c>
      <c r="B467" s="960">
        <v>28809.65</v>
      </c>
      <c r="C467" s="960">
        <v>28809.645</v>
      </c>
      <c r="D467" s="960">
        <v>474.39</v>
      </c>
      <c r="E467" s="960">
        <v>472.66899999999998</v>
      </c>
      <c r="F467" s="960">
        <f t="shared" si="7"/>
        <v>29284.04</v>
      </c>
      <c r="G467" s="960">
        <f t="shared" si="7"/>
        <v>29282.314000000002</v>
      </c>
    </row>
    <row r="468" spans="1:7" s="957" customFormat="1" ht="12.75" customHeight="1" x14ac:dyDescent="0.2">
      <c r="A468" s="787" t="s">
        <v>5298</v>
      </c>
      <c r="B468" s="960">
        <v>30594.21</v>
      </c>
      <c r="C468" s="960">
        <v>30594.207999999999</v>
      </c>
      <c r="D468" s="960">
        <v>266.19</v>
      </c>
      <c r="E468" s="960">
        <v>266.18899999999996</v>
      </c>
      <c r="F468" s="960">
        <f t="shared" si="7"/>
        <v>30860.399999999998</v>
      </c>
      <c r="G468" s="960">
        <f t="shared" si="7"/>
        <v>30860.396999999997</v>
      </c>
    </row>
    <row r="469" spans="1:7" s="957" customFormat="1" ht="12.75" customHeight="1" x14ac:dyDescent="0.2">
      <c r="A469" s="787" t="s">
        <v>5299</v>
      </c>
      <c r="B469" s="960">
        <v>38651.590000000004</v>
      </c>
      <c r="C469" s="960">
        <v>38651.586000000003</v>
      </c>
      <c r="D469" s="960">
        <v>673.99</v>
      </c>
      <c r="E469" s="960">
        <v>673.49299999999994</v>
      </c>
      <c r="F469" s="960">
        <f t="shared" si="7"/>
        <v>39325.58</v>
      </c>
      <c r="G469" s="960">
        <f t="shared" si="7"/>
        <v>39325.079000000005</v>
      </c>
    </row>
    <row r="470" spans="1:7" s="957" customFormat="1" ht="12.75" customHeight="1" x14ac:dyDescent="0.2">
      <c r="A470" s="787" t="s">
        <v>5300</v>
      </c>
      <c r="B470" s="960">
        <v>32713.479999999996</v>
      </c>
      <c r="C470" s="960">
        <v>32713.477999999999</v>
      </c>
      <c r="D470" s="960">
        <v>436.32</v>
      </c>
      <c r="E470" s="960">
        <v>436.09299999999996</v>
      </c>
      <c r="F470" s="960">
        <f t="shared" si="7"/>
        <v>33149.799999999996</v>
      </c>
      <c r="G470" s="960">
        <f t="shared" si="7"/>
        <v>33149.570999999996</v>
      </c>
    </row>
    <row r="471" spans="1:7" s="957" customFormat="1" ht="12.75" customHeight="1" x14ac:dyDescent="0.2">
      <c r="A471" s="787" t="s">
        <v>5301</v>
      </c>
      <c r="B471" s="960">
        <v>35079.399999999994</v>
      </c>
      <c r="C471" s="960">
        <v>35079.396000000001</v>
      </c>
      <c r="D471" s="960">
        <v>425.5</v>
      </c>
      <c r="E471" s="960">
        <v>425.5</v>
      </c>
      <c r="F471" s="960">
        <f t="shared" si="7"/>
        <v>35504.899999999994</v>
      </c>
      <c r="G471" s="960">
        <f t="shared" si="7"/>
        <v>35504.896000000001</v>
      </c>
    </row>
    <row r="472" spans="1:7" s="957" customFormat="1" ht="12.75" customHeight="1" x14ac:dyDescent="0.2">
      <c r="A472" s="787" t="s">
        <v>5302</v>
      </c>
      <c r="B472" s="960">
        <v>20006.12</v>
      </c>
      <c r="C472" s="960">
        <v>20006.110999999997</v>
      </c>
      <c r="D472" s="960">
        <v>248.27999999999997</v>
      </c>
      <c r="E472" s="960">
        <v>247.96299999999999</v>
      </c>
      <c r="F472" s="960">
        <f t="shared" si="7"/>
        <v>20254.399999999998</v>
      </c>
      <c r="G472" s="960">
        <f t="shared" si="7"/>
        <v>20254.073999999997</v>
      </c>
    </row>
    <row r="473" spans="1:7" s="957" customFormat="1" ht="12.75" customHeight="1" x14ac:dyDescent="0.2">
      <c r="A473" s="787" t="s">
        <v>5303</v>
      </c>
      <c r="B473" s="960">
        <v>39629.199999999997</v>
      </c>
      <c r="C473" s="960">
        <v>39629.203000000001</v>
      </c>
      <c r="D473" s="960">
        <v>342.96999999999997</v>
      </c>
      <c r="E473" s="960">
        <v>342.96199999999999</v>
      </c>
      <c r="F473" s="960">
        <f t="shared" si="7"/>
        <v>39972.17</v>
      </c>
      <c r="G473" s="960">
        <f t="shared" si="7"/>
        <v>39972.165000000001</v>
      </c>
    </row>
    <row r="474" spans="1:7" s="957" customFormat="1" ht="12.75" customHeight="1" x14ac:dyDescent="0.2">
      <c r="A474" s="787" t="s">
        <v>5304</v>
      </c>
      <c r="B474" s="960">
        <v>26318.77</v>
      </c>
      <c r="C474" s="960">
        <v>26318.766</v>
      </c>
      <c r="D474" s="960">
        <v>250.02</v>
      </c>
      <c r="E474" s="960">
        <v>246.816</v>
      </c>
      <c r="F474" s="960">
        <f t="shared" si="7"/>
        <v>26568.79</v>
      </c>
      <c r="G474" s="960">
        <f t="shared" si="7"/>
        <v>26565.581999999999</v>
      </c>
    </row>
    <row r="475" spans="1:7" s="957" customFormat="1" ht="12.75" customHeight="1" x14ac:dyDescent="0.2">
      <c r="A475" s="787" t="s">
        <v>5305</v>
      </c>
      <c r="B475" s="960">
        <v>13340.92</v>
      </c>
      <c r="C475" s="960">
        <v>13340.922999999999</v>
      </c>
      <c r="D475" s="960">
        <v>542.21</v>
      </c>
      <c r="E475" s="960">
        <v>526.93218999999988</v>
      </c>
      <c r="F475" s="960">
        <f t="shared" si="7"/>
        <v>13883.130000000001</v>
      </c>
      <c r="G475" s="960">
        <f t="shared" si="7"/>
        <v>13867.855189999998</v>
      </c>
    </row>
    <row r="476" spans="1:7" s="957" customFormat="1" ht="12.75" customHeight="1" x14ac:dyDescent="0.2">
      <c r="A476" s="787" t="s">
        <v>5306</v>
      </c>
      <c r="B476" s="960">
        <v>35478.630000000005</v>
      </c>
      <c r="C476" s="960">
        <v>35478.627999999997</v>
      </c>
      <c r="D476" s="960">
        <v>732.03999999999985</v>
      </c>
      <c r="E476" s="960">
        <v>669.91500000000008</v>
      </c>
      <c r="F476" s="960">
        <f t="shared" si="7"/>
        <v>36210.670000000006</v>
      </c>
      <c r="G476" s="960">
        <f t="shared" si="7"/>
        <v>36148.542999999998</v>
      </c>
    </row>
    <row r="477" spans="1:7" s="957" customFormat="1" ht="12.75" customHeight="1" x14ac:dyDescent="0.2">
      <c r="A477" s="787" t="s">
        <v>5307</v>
      </c>
      <c r="B477" s="960">
        <v>27708.63</v>
      </c>
      <c r="C477" s="960">
        <v>27708.634000000002</v>
      </c>
      <c r="D477" s="960">
        <v>226.69</v>
      </c>
      <c r="E477" s="960">
        <v>226.58900000000003</v>
      </c>
      <c r="F477" s="960">
        <f t="shared" si="7"/>
        <v>27935.32</v>
      </c>
      <c r="G477" s="960">
        <f t="shared" si="7"/>
        <v>27935.223000000002</v>
      </c>
    </row>
    <row r="478" spans="1:7" s="957" customFormat="1" ht="12.75" customHeight="1" x14ac:dyDescent="0.2">
      <c r="A478" s="787" t="s">
        <v>5308</v>
      </c>
      <c r="B478" s="960">
        <v>22167.129999999997</v>
      </c>
      <c r="C478" s="960">
        <v>22167.125999999997</v>
      </c>
      <c r="D478" s="960">
        <v>206.47</v>
      </c>
      <c r="E478" s="960">
        <v>206.47200000000001</v>
      </c>
      <c r="F478" s="960">
        <f t="shared" si="7"/>
        <v>22373.599999999999</v>
      </c>
      <c r="G478" s="960">
        <f t="shared" si="7"/>
        <v>22373.597999999998</v>
      </c>
    </row>
    <row r="479" spans="1:7" s="957" customFormat="1" ht="12.75" customHeight="1" x14ac:dyDescent="0.2">
      <c r="A479" s="787" t="s">
        <v>5309</v>
      </c>
      <c r="B479" s="960">
        <v>28021.8</v>
      </c>
      <c r="C479" s="960">
        <v>28021.800999999999</v>
      </c>
      <c r="D479" s="960">
        <v>222.04</v>
      </c>
      <c r="E479" s="960">
        <v>221.71800000000002</v>
      </c>
      <c r="F479" s="960">
        <f t="shared" si="7"/>
        <v>28243.84</v>
      </c>
      <c r="G479" s="960">
        <f t="shared" si="7"/>
        <v>28243.519</v>
      </c>
    </row>
    <row r="480" spans="1:7" s="957" customFormat="1" ht="12.75" customHeight="1" x14ac:dyDescent="0.2">
      <c r="A480" s="787" t="s">
        <v>5310</v>
      </c>
      <c r="B480" s="960">
        <v>25340.39</v>
      </c>
      <c r="C480" s="960">
        <v>25340.383999999998</v>
      </c>
      <c r="D480" s="960">
        <v>249.4</v>
      </c>
      <c r="E480" s="960">
        <v>249.203</v>
      </c>
      <c r="F480" s="960">
        <f t="shared" si="7"/>
        <v>25589.79</v>
      </c>
      <c r="G480" s="960">
        <f t="shared" si="7"/>
        <v>25589.587</v>
      </c>
    </row>
    <row r="481" spans="1:7" s="957" customFormat="1" ht="12.75" customHeight="1" x14ac:dyDescent="0.2">
      <c r="A481" s="787" t="s">
        <v>5311</v>
      </c>
      <c r="B481" s="960">
        <v>34700.619999999995</v>
      </c>
      <c r="C481" s="960">
        <v>34696.048999999999</v>
      </c>
      <c r="D481" s="960">
        <v>306.27999999999997</v>
      </c>
      <c r="E481" s="960">
        <v>305.87399999999997</v>
      </c>
      <c r="F481" s="960">
        <f t="shared" si="7"/>
        <v>35006.899999999994</v>
      </c>
      <c r="G481" s="960">
        <f t="shared" si="7"/>
        <v>35001.923000000003</v>
      </c>
    </row>
    <row r="482" spans="1:7" s="957" customFormat="1" ht="12.75" customHeight="1" x14ac:dyDescent="0.2">
      <c r="A482" s="787" t="s">
        <v>5312</v>
      </c>
      <c r="B482" s="960">
        <v>32267.3</v>
      </c>
      <c r="C482" s="960">
        <v>32267.302</v>
      </c>
      <c r="D482" s="960">
        <v>279.45999999999998</v>
      </c>
      <c r="E482" s="960">
        <v>279.10399999999998</v>
      </c>
      <c r="F482" s="960">
        <f t="shared" si="7"/>
        <v>32546.76</v>
      </c>
      <c r="G482" s="960">
        <f t="shared" si="7"/>
        <v>32546.405999999999</v>
      </c>
    </row>
    <row r="483" spans="1:7" s="957" customFormat="1" ht="12.75" customHeight="1" x14ac:dyDescent="0.2">
      <c r="A483" s="787" t="s">
        <v>5313</v>
      </c>
      <c r="B483" s="960">
        <v>23404.55</v>
      </c>
      <c r="C483" s="960">
        <v>23378.85</v>
      </c>
      <c r="D483" s="960">
        <v>236.83999999999997</v>
      </c>
      <c r="E483" s="960">
        <v>224.66400000000002</v>
      </c>
      <c r="F483" s="960">
        <f t="shared" si="7"/>
        <v>23641.39</v>
      </c>
      <c r="G483" s="960">
        <f t="shared" si="7"/>
        <v>23603.513999999999</v>
      </c>
    </row>
    <row r="484" spans="1:7" s="957" customFormat="1" ht="12.75" customHeight="1" x14ac:dyDescent="0.2">
      <c r="A484" s="787" t="s">
        <v>5314</v>
      </c>
      <c r="B484" s="960">
        <v>13488.79</v>
      </c>
      <c r="C484" s="960">
        <v>13475.067000000001</v>
      </c>
      <c r="D484" s="960">
        <v>107.97</v>
      </c>
      <c r="E484" s="960">
        <v>107.965</v>
      </c>
      <c r="F484" s="960">
        <f t="shared" si="7"/>
        <v>13596.76</v>
      </c>
      <c r="G484" s="960">
        <f t="shared" si="7"/>
        <v>13583.032000000001</v>
      </c>
    </row>
    <row r="485" spans="1:7" s="957" customFormat="1" ht="12.75" customHeight="1" x14ac:dyDescent="0.2">
      <c r="A485" s="787" t="s">
        <v>5315</v>
      </c>
      <c r="B485" s="960">
        <v>27665.13</v>
      </c>
      <c r="C485" s="960">
        <v>27665.127999999997</v>
      </c>
      <c r="D485" s="960">
        <v>369.2</v>
      </c>
      <c r="E485" s="960">
        <v>369.02600000000001</v>
      </c>
      <c r="F485" s="960">
        <f t="shared" si="7"/>
        <v>28034.33</v>
      </c>
      <c r="G485" s="960">
        <f t="shared" si="7"/>
        <v>28034.153999999999</v>
      </c>
    </row>
    <row r="486" spans="1:7" s="957" customFormat="1" ht="12.75" customHeight="1" x14ac:dyDescent="0.2">
      <c r="A486" s="787" t="s">
        <v>5316</v>
      </c>
      <c r="B486" s="960">
        <v>11187.08</v>
      </c>
      <c r="C486" s="960">
        <v>11187.078000000001</v>
      </c>
      <c r="D486" s="960">
        <v>106.78</v>
      </c>
      <c r="E486" s="960">
        <v>106.69000000000001</v>
      </c>
      <c r="F486" s="960">
        <f t="shared" si="7"/>
        <v>11293.86</v>
      </c>
      <c r="G486" s="960">
        <f t="shared" si="7"/>
        <v>11293.768000000002</v>
      </c>
    </row>
    <row r="487" spans="1:7" s="957" customFormat="1" ht="12.75" customHeight="1" x14ac:dyDescent="0.2">
      <c r="A487" s="787" t="s">
        <v>5317</v>
      </c>
      <c r="B487" s="960">
        <v>33332.380000000005</v>
      </c>
      <c r="C487" s="960">
        <v>33332.381000000001</v>
      </c>
      <c r="D487" s="960">
        <v>433.83</v>
      </c>
      <c r="E487" s="960">
        <v>419.34</v>
      </c>
      <c r="F487" s="960">
        <f t="shared" si="7"/>
        <v>33766.210000000006</v>
      </c>
      <c r="G487" s="960">
        <f t="shared" si="7"/>
        <v>33751.720999999998</v>
      </c>
    </row>
    <row r="488" spans="1:7" s="957" customFormat="1" ht="12.75" customHeight="1" x14ac:dyDescent="0.2">
      <c r="A488" s="787" t="s">
        <v>5318</v>
      </c>
      <c r="B488" s="960">
        <v>31730.080000000002</v>
      </c>
      <c r="C488" s="960">
        <v>31730.078000000001</v>
      </c>
      <c r="D488" s="960">
        <v>1034.68</v>
      </c>
      <c r="E488" s="960">
        <v>968.38000000000011</v>
      </c>
      <c r="F488" s="960">
        <f t="shared" si="7"/>
        <v>32764.760000000002</v>
      </c>
      <c r="G488" s="960">
        <f t="shared" si="7"/>
        <v>32698.458000000002</v>
      </c>
    </row>
    <row r="489" spans="1:7" s="957" customFormat="1" ht="12.75" customHeight="1" x14ac:dyDescent="0.2">
      <c r="A489" s="787" t="s">
        <v>5319</v>
      </c>
      <c r="B489" s="960">
        <v>1645.63</v>
      </c>
      <c r="C489" s="960">
        <v>1645.6260000000002</v>
      </c>
      <c r="D489" s="960">
        <v>34.07</v>
      </c>
      <c r="E489" s="960">
        <v>34.031000000000006</v>
      </c>
      <c r="F489" s="960">
        <f t="shared" si="7"/>
        <v>1679.7</v>
      </c>
      <c r="G489" s="960">
        <f t="shared" si="7"/>
        <v>1679.6570000000002</v>
      </c>
    </row>
    <row r="490" spans="1:7" s="957" customFormat="1" ht="12.75" customHeight="1" x14ac:dyDescent="0.2">
      <c r="A490" s="787" t="s">
        <v>5320</v>
      </c>
      <c r="B490" s="960">
        <v>26419.65</v>
      </c>
      <c r="C490" s="960">
        <v>26419.643</v>
      </c>
      <c r="D490" s="960">
        <v>329.57</v>
      </c>
      <c r="E490" s="960">
        <v>329.41700000000003</v>
      </c>
      <c r="F490" s="960">
        <f t="shared" si="7"/>
        <v>26749.22</v>
      </c>
      <c r="G490" s="960">
        <f t="shared" si="7"/>
        <v>26749.06</v>
      </c>
    </row>
    <row r="491" spans="1:7" s="957" customFormat="1" ht="12.75" customHeight="1" x14ac:dyDescent="0.2">
      <c r="A491" s="787" t="s">
        <v>5321</v>
      </c>
      <c r="B491" s="960">
        <v>43091.02</v>
      </c>
      <c r="C491" s="960">
        <v>43091.017999999996</v>
      </c>
      <c r="D491" s="960">
        <v>360.02000000000004</v>
      </c>
      <c r="E491" s="960">
        <v>360.01299999999998</v>
      </c>
      <c r="F491" s="960">
        <f t="shared" si="7"/>
        <v>43451.039999999994</v>
      </c>
      <c r="G491" s="960">
        <f t="shared" si="7"/>
        <v>43451.030999999995</v>
      </c>
    </row>
    <row r="492" spans="1:7" s="957" customFormat="1" ht="12.75" customHeight="1" x14ac:dyDescent="0.2">
      <c r="A492" s="787" t="s">
        <v>5322</v>
      </c>
      <c r="B492" s="960">
        <v>6489.25</v>
      </c>
      <c r="C492" s="960">
        <v>6489.25</v>
      </c>
      <c r="D492" s="960">
        <v>65.069999999999993</v>
      </c>
      <c r="E492" s="960">
        <v>64.98</v>
      </c>
      <c r="F492" s="960">
        <f t="shared" si="7"/>
        <v>6554.32</v>
      </c>
      <c r="G492" s="960">
        <f t="shared" si="7"/>
        <v>6554.23</v>
      </c>
    </row>
    <row r="493" spans="1:7" s="957" customFormat="1" ht="12.75" customHeight="1" x14ac:dyDescent="0.2">
      <c r="A493" s="787" t="s">
        <v>5323</v>
      </c>
      <c r="B493" s="960">
        <v>18469.05</v>
      </c>
      <c r="C493" s="960">
        <v>18469.044999999998</v>
      </c>
      <c r="D493" s="960">
        <v>251.11</v>
      </c>
      <c r="E493" s="960">
        <v>250.857</v>
      </c>
      <c r="F493" s="960">
        <f t="shared" si="7"/>
        <v>18720.16</v>
      </c>
      <c r="G493" s="960">
        <f t="shared" si="7"/>
        <v>18719.901999999998</v>
      </c>
    </row>
    <row r="494" spans="1:7" s="957" customFormat="1" ht="12.75" customHeight="1" x14ac:dyDescent="0.2">
      <c r="A494" s="787" t="s">
        <v>5324</v>
      </c>
      <c r="B494" s="960">
        <v>17608.89</v>
      </c>
      <c r="C494" s="960">
        <v>17608.89</v>
      </c>
      <c r="D494" s="960">
        <v>295.73</v>
      </c>
      <c r="E494" s="960">
        <v>295.50735000000003</v>
      </c>
      <c r="F494" s="960">
        <f t="shared" si="7"/>
        <v>17904.62</v>
      </c>
      <c r="G494" s="960">
        <f t="shared" si="7"/>
        <v>17904.397349999999</v>
      </c>
    </row>
    <row r="495" spans="1:7" s="957" customFormat="1" ht="12.75" customHeight="1" x14ac:dyDescent="0.2">
      <c r="A495" s="787" t="s">
        <v>5325</v>
      </c>
      <c r="B495" s="960">
        <v>20749.79</v>
      </c>
      <c r="C495" s="960">
        <v>20749.786</v>
      </c>
      <c r="D495" s="960">
        <v>617.69999999999993</v>
      </c>
      <c r="E495" s="960">
        <v>573.22399999999993</v>
      </c>
      <c r="F495" s="960">
        <f t="shared" si="7"/>
        <v>21367.49</v>
      </c>
      <c r="G495" s="960">
        <f t="shared" si="7"/>
        <v>21323.01</v>
      </c>
    </row>
    <row r="496" spans="1:7" s="957" customFormat="1" ht="12.75" customHeight="1" x14ac:dyDescent="0.2">
      <c r="A496" s="787" t="s">
        <v>5326</v>
      </c>
      <c r="B496" s="960">
        <v>6036.2800000000007</v>
      </c>
      <c r="C496" s="960">
        <v>6036.2720000000008</v>
      </c>
      <c r="D496" s="960">
        <v>55.98</v>
      </c>
      <c r="E496" s="960">
        <v>55.920999999999999</v>
      </c>
      <c r="F496" s="960">
        <f t="shared" si="7"/>
        <v>6092.26</v>
      </c>
      <c r="G496" s="960">
        <f t="shared" si="7"/>
        <v>6092.1930000000011</v>
      </c>
    </row>
    <row r="497" spans="1:7" s="957" customFormat="1" ht="12.75" customHeight="1" x14ac:dyDescent="0.2">
      <c r="A497" s="787" t="s">
        <v>5327</v>
      </c>
      <c r="B497" s="960">
        <v>36951.199999999997</v>
      </c>
      <c r="C497" s="960">
        <v>36951.202000000005</v>
      </c>
      <c r="D497" s="960">
        <v>1442.5800000000002</v>
      </c>
      <c r="E497" s="960">
        <v>1339.2307599999999</v>
      </c>
      <c r="F497" s="960">
        <f t="shared" si="7"/>
        <v>38393.78</v>
      </c>
      <c r="G497" s="960">
        <f t="shared" si="7"/>
        <v>38290.432760000003</v>
      </c>
    </row>
    <row r="498" spans="1:7" s="957" customFormat="1" ht="12.75" customHeight="1" x14ac:dyDescent="0.2">
      <c r="A498" s="787" t="s">
        <v>5328</v>
      </c>
      <c r="B498" s="960">
        <v>8930.02</v>
      </c>
      <c r="C498" s="960">
        <v>8930.014000000001</v>
      </c>
      <c r="D498" s="960">
        <v>116.43</v>
      </c>
      <c r="E498" s="960">
        <v>116.27500000000001</v>
      </c>
      <c r="F498" s="960">
        <f t="shared" si="7"/>
        <v>9046.4500000000007</v>
      </c>
      <c r="G498" s="960">
        <f t="shared" si="7"/>
        <v>9046.2890000000007</v>
      </c>
    </row>
    <row r="499" spans="1:7" s="957" customFormat="1" ht="12.75" customHeight="1" x14ac:dyDescent="0.2">
      <c r="A499" s="787" t="s">
        <v>5329</v>
      </c>
      <c r="B499" s="960">
        <v>12626.03</v>
      </c>
      <c r="C499" s="960">
        <v>12626.034</v>
      </c>
      <c r="D499" s="960">
        <v>95.8</v>
      </c>
      <c r="E499" s="960">
        <v>95.662999999999997</v>
      </c>
      <c r="F499" s="960">
        <f t="shared" si="7"/>
        <v>12721.83</v>
      </c>
      <c r="G499" s="960">
        <f t="shared" si="7"/>
        <v>12721.697</v>
      </c>
    </row>
    <row r="500" spans="1:7" s="957" customFormat="1" ht="12.75" customHeight="1" x14ac:dyDescent="0.2">
      <c r="A500" s="787" t="s">
        <v>5330</v>
      </c>
      <c r="B500" s="960">
        <v>29936.55</v>
      </c>
      <c r="C500" s="960">
        <v>29936.548000000003</v>
      </c>
      <c r="D500" s="960">
        <v>258</v>
      </c>
      <c r="E500" s="960">
        <v>257.99799999999999</v>
      </c>
      <c r="F500" s="960">
        <f t="shared" si="7"/>
        <v>30194.55</v>
      </c>
      <c r="G500" s="960">
        <f t="shared" si="7"/>
        <v>30194.546000000002</v>
      </c>
    </row>
    <row r="501" spans="1:7" s="957" customFormat="1" ht="12.75" customHeight="1" x14ac:dyDescent="0.2">
      <c r="A501" s="787" t="s">
        <v>5331</v>
      </c>
      <c r="B501" s="960">
        <v>24033</v>
      </c>
      <c r="C501" s="960">
        <v>24032.998999999996</v>
      </c>
      <c r="D501" s="960">
        <v>302.45000000000005</v>
      </c>
      <c r="E501" s="960">
        <v>302.14200000000005</v>
      </c>
      <c r="F501" s="960">
        <f t="shared" si="7"/>
        <v>24335.45</v>
      </c>
      <c r="G501" s="960">
        <f t="shared" si="7"/>
        <v>24335.140999999996</v>
      </c>
    </row>
    <row r="502" spans="1:7" s="957" customFormat="1" ht="12.75" customHeight="1" x14ac:dyDescent="0.2">
      <c r="A502" s="787" t="s">
        <v>5332</v>
      </c>
      <c r="B502" s="960">
        <v>7506.0700000000006</v>
      </c>
      <c r="C502" s="960">
        <v>7506.0640000000003</v>
      </c>
      <c r="D502" s="960">
        <v>231.92</v>
      </c>
      <c r="E502" s="960">
        <v>230.036</v>
      </c>
      <c r="F502" s="960">
        <f t="shared" si="7"/>
        <v>7737.9900000000007</v>
      </c>
      <c r="G502" s="960">
        <f t="shared" si="7"/>
        <v>7736.1</v>
      </c>
    </row>
    <row r="503" spans="1:7" s="957" customFormat="1" ht="12.75" customHeight="1" x14ac:dyDescent="0.2">
      <c r="A503" s="787" t="s">
        <v>5333</v>
      </c>
      <c r="B503" s="960">
        <v>5898.04</v>
      </c>
      <c r="C503" s="960">
        <v>5898.0420000000004</v>
      </c>
      <c r="D503" s="960">
        <v>57.41</v>
      </c>
      <c r="E503" s="960">
        <v>57.405000000000001</v>
      </c>
      <c r="F503" s="960">
        <f t="shared" si="7"/>
        <v>5955.45</v>
      </c>
      <c r="G503" s="960">
        <f t="shared" si="7"/>
        <v>5955.4470000000001</v>
      </c>
    </row>
    <row r="504" spans="1:7" s="957" customFormat="1" ht="12.75" customHeight="1" x14ac:dyDescent="0.2">
      <c r="A504" s="787" t="s">
        <v>5334</v>
      </c>
      <c r="B504" s="960">
        <v>26969.86</v>
      </c>
      <c r="C504" s="960">
        <v>26969.851999999999</v>
      </c>
      <c r="D504" s="960">
        <v>224.48</v>
      </c>
      <c r="E504" s="960">
        <v>224.48099999999999</v>
      </c>
      <c r="F504" s="960">
        <f t="shared" si="7"/>
        <v>27194.34</v>
      </c>
      <c r="G504" s="960">
        <f t="shared" si="7"/>
        <v>27194.332999999999</v>
      </c>
    </row>
    <row r="505" spans="1:7" s="957" customFormat="1" ht="12.75" customHeight="1" x14ac:dyDescent="0.2">
      <c r="A505" s="787" t="s">
        <v>5335</v>
      </c>
      <c r="B505" s="960">
        <v>6700.36</v>
      </c>
      <c r="C505" s="960">
        <v>6700.357</v>
      </c>
      <c r="D505" s="960">
        <v>54.32</v>
      </c>
      <c r="E505" s="960">
        <v>54.251999999999995</v>
      </c>
      <c r="F505" s="960">
        <f t="shared" si="7"/>
        <v>6754.6799999999994</v>
      </c>
      <c r="G505" s="960">
        <f t="shared" si="7"/>
        <v>6754.6090000000004</v>
      </c>
    </row>
    <row r="506" spans="1:7" s="957" customFormat="1" ht="12.75" customHeight="1" x14ac:dyDescent="0.2">
      <c r="A506" s="787" t="s">
        <v>5336</v>
      </c>
      <c r="B506" s="960">
        <v>22453.809999999998</v>
      </c>
      <c r="C506" s="960">
        <v>22453.800999999999</v>
      </c>
      <c r="D506" s="960">
        <v>347.12</v>
      </c>
      <c r="E506" s="960">
        <v>347.11099999999999</v>
      </c>
      <c r="F506" s="960">
        <f t="shared" si="7"/>
        <v>22800.929999999997</v>
      </c>
      <c r="G506" s="960">
        <f t="shared" si="7"/>
        <v>22800.912</v>
      </c>
    </row>
    <row r="507" spans="1:7" s="957" customFormat="1" ht="12.75" customHeight="1" x14ac:dyDescent="0.2">
      <c r="A507" s="787" t="s">
        <v>5337</v>
      </c>
      <c r="B507" s="960">
        <v>37876.07</v>
      </c>
      <c r="C507" s="960">
        <v>37876.067999999999</v>
      </c>
      <c r="D507" s="960">
        <v>1024.29</v>
      </c>
      <c r="E507" s="960">
        <v>1024.2849999999999</v>
      </c>
      <c r="F507" s="960">
        <f t="shared" si="7"/>
        <v>38900.36</v>
      </c>
      <c r="G507" s="960">
        <f t="shared" si="7"/>
        <v>38900.353000000003</v>
      </c>
    </row>
    <row r="508" spans="1:7" s="957" customFormat="1" ht="12.75" customHeight="1" x14ac:dyDescent="0.2">
      <c r="A508" s="787" t="s">
        <v>5338</v>
      </c>
      <c r="B508" s="960">
        <v>25407.66</v>
      </c>
      <c r="C508" s="960">
        <v>25405.376</v>
      </c>
      <c r="D508" s="960">
        <v>406.04999999999995</v>
      </c>
      <c r="E508" s="960">
        <v>405.70499999999998</v>
      </c>
      <c r="F508" s="960">
        <f t="shared" si="7"/>
        <v>25813.71</v>
      </c>
      <c r="G508" s="960">
        <f t="shared" si="7"/>
        <v>25811.081000000002</v>
      </c>
    </row>
    <row r="509" spans="1:7" s="957" customFormat="1" ht="12.75" customHeight="1" x14ac:dyDescent="0.2">
      <c r="A509" s="787" t="s">
        <v>5339</v>
      </c>
      <c r="B509" s="960">
        <v>29601.600000000002</v>
      </c>
      <c r="C509" s="960">
        <v>29601.595000000001</v>
      </c>
      <c r="D509" s="960">
        <v>537.99</v>
      </c>
      <c r="E509" s="960">
        <v>537.98699999999997</v>
      </c>
      <c r="F509" s="960">
        <f t="shared" si="7"/>
        <v>30139.590000000004</v>
      </c>
      <c r="G509" s="960">
        <f t="shared" si="7"/>
        <v>30139.582000000002</v>
      </c>
    </row>
    <row r="510" spans="1:7" s="957" customFormat="1" ht="12.75" customHeight="1" x14ac:dyDescent="0.2">
      <c r="A510" s="787" t="s">
        <v>5340</v>
      </c>
      <c r="B510" s="960">
        <v>1879.2599999999998</v>
      </c>
      <c r="C510" s="960">
        <v>1879.258</v>
      </c>
      <c r="D510" s="960">
        <v>18.47</v>
      </c>
      <c r="E510" s="960">
        <v>18.465999999999998</v>
      </c>
      <c r="F510" s="960">
        <f t="shared" si="7"/>
        <v>1897.7299999999998</v>
      </c>
      <c r="G510" s="960">
        <f t="shared" si="7"/>
        <v>1897.7239999999999</v>
      </c>
    </row>
    <row r="511" spans="1:7" s="957" customFormat="1" ht="12.75" customHeight="1" x14ac:dyDescent="0.2">
      <c r="A511" s="787" t="s">
        <v>5341</v>
      </c>
      <c r="B511" s="960">
        <v>6847.4</v>
      </c>
      <c r="C511" s="960">
        <v>6847.3940000000002</v>
      </c>
      <c r="D511" s="960">
        <v>81.53</v>
      </c>
      <c r="E511" s="960">
        <v>81.432999999999993</v>
      </c>
      <c r="F511" s="960">
        <f t="shared" si="7"/>
        <v>6928.9299999999994</v>
      </c>
      <c r="G511" s="960">
        <f t="shared" si="7"/>
        <v>6928.8270000000002</v>
      </c>
    </row>
    <row r="512" spans="1:7" s="957" customFormat="1" ht="12.75" customHeight="1" x14ac:dyDescent="0.2">
      <c r="A512" s="787" t="s">
        <v>5342</v>
      </c>
      <c r="B512" s="960">
        <v>22873.129999999997</v>
      </c>
      <c r="C512" s="960">
        <v>22873.125</v>
      </c>
      <c r="D512" s="960">
        <v>479.13</v>
      </c>
      <c r="E512" s="960">
        <v>475.93099999999998</v>
      </c>
      <c r="F512" s="960">
        <f t="shared" si="7"/>
        <v>23352.26</v>
      </c>
      <c r="G512" s="960">
        <f t="shared" si="7"/>
        <v>23349.056</v>
      </c>
    </row>
    <row r="513" spans="1:7" s="957" customFormat="1" ht="12.75" customHeight="1" x14ac:dyDescent="0.2">
      <c r="A513" s="787" t="s">
        <v>5343</v>
      </c>
      <c r="B513" s="960">
        <v>10329.469999999999</v>
      </c>
      <c r="C513" s="960">
        <v>10329.471</v>
      </c>
      <c r="D513" s="960">
        <v>578.36</v>
      </c>
      <c r="E513" s="960">
        <v>577.3950000000001</v>
      </c>
      <c r="F513" s="960">
        <f t="shared" si="7"/>
        <v>10907.83</v>
      </c>
      <c r="G513" s="960">
        <f t="shared" si="7"/>
        <v>10906.866</v>
      </c>
    </row>
    <row r="514" spans="1:7" s="957" customFormat="1" ht="12.75" customHeight="1" x14ac:dyDescent="0.2">
      <c r="A514" s="787" t="s">
        <v>5344</v>
      </c>
      <c r="B514" s="960">
        <v>7859.81</v>
      </c>
      <c r="C514" s="960">
        <v>7859.808</v>
      </c>
      <c r="D514" s="960">
        <v>148.48000000000002</v>
      </c>
      <c r="E514" s="960">
        <v>146.16000000000003</v>
      </c>
      <c r="F514" s="960">
        <f t="shared" si="7"/>
        <v>8008.2900000000009</v>
      </c>
      <c r="G514" s="960">
        <f t="shared" si="7"/>
        <v>8005.9679999999998</v>
      </c>
    </row>
    <row r="515" spans="1:7" s="957" customFormat="1" ht="12.75" customHeight="1" x14ac:dyDescent="0.2">
      <c r="A515" s="787" t="s">
        <v>5345</v>
      </c>
      <c r="B515" s="960">
        <v>4488.08</v>
      </c>
      <c r="C515" s="960">
        <v>4488.08</v>
      </c>
      <c r="D515" s="960">
        <v>290.5</v>
      </c>
      <c r="E515" s="960">
        <v>238.19206</v>
      </c>
      <c r="F515" s="960">
        <f t="shared" si="7"/>
        <v>4778.58</v>
      </c>
      <c r="G515" s="960">
        <f t="shared" si="7"/>
        <v>4726.2720600000002</v>
      </c>
    </row>
    <row r="516" spans="1:7" s="957" customFormat="1" ht="12.75" customHeight="1" x14ac:dyDescent="0.2">
      <c r="A516" s="787" t="s">
        <v>5346</v>
      </c>
      <c r="B516" s="960">
        <v>44662.57</v>
      </c>
      <c r="C516" s="960">
        <v>44662.566000000006</v>
      </c>
      <c r="D516" s="960">
        <v>357.57</v>
      </c>
      <c r="E516" s="960">
        <v>357.04900000000004</v>
      </c>
      <c r="F516" s="960">
        <f t="shared" si="7"/>
        <v>45020.14</v>
      </c>
      <c r="G516" s="960">
        <f t="shared" si="7"/>
        <v>45019.615000000005</v>
      </c>
    </row>
    <row r="517" spans="1:7" s="957" customFormat="1" ht="12.75" customHeight="1" x14ac:dyDescent="0.2">
      <c r="A517" s="787" t="s">
        <v>5347</v>
      </c>
      <c r="B517" s="960">
        <v>47819.86</v>
      </c>
      <c r="C517" s="960">
        <v>47819.853000000003</v>
      </c>
      <c r="D517" s="960">
        <v>700.31000000000006</v>
      </c>
      <c r="E517" s="960">
        <v>688.87599999999998</v>
      </c>
      <c r="F517" s="960">
        <f t="shared" si="7"/>
        <v>48520.17</v>
      </c>
      <c r="G517" s="960">
        <f t="shared" si="7"/>
        <v>48508.728999999999</v>
      </c>
    </row>
    <row r="518" spans="1:7" s="957" customFormat="1" ht="12.75" customHeight="1" x14ac:dyDescent="0.2">
      <c r="A518" s="787" t="s">
        <v>5348</v>
      </c>
      <c r="B518" s="960">
        <v>41533.71</v>
      </c>
      <c r="C518" s="960">
        <v>41533.712999999996</v>
      </c>
      <c r="D518" s="960">
        <v>360.36</v>
      </c>
      <c r="E518" s="960">
        <v>360.35700000000003</v>
      </c>
      <c r="F518" s="960">
        <f t="shared" ref="F518:G581" si="8">B518+D518</f>
        <v>41894.07</v>
      </c>
      <c r="G518" s="960">
        <f t="shared" si="8"/>
        <v>41894.07</v>
      </c>
    </row>
    <row r="519" spans="1:7" s="957" customFormat="1" ht="12.75" customHeight="1" x14ac:dyDescent="0.2">
      <c r="A519" s="787" t="s">
        <v>5349</v>
      </c>
      <c r="B519" s="960">
        <v>35298.71</v>
      </c>
      <c r="C519" s="960">
        <v>35298.710999999996</v>
      </c>
      <c r="D519" s="960">
        <v>285.05</v>
      </c>
      <c r="E519" s="960">
        <v>285.04399999999998</v>
      </c>
      <c r="F519" s="960">
        <f t="shared" si="8"/>
        <v>35583.760000000002</v>
      </c>
      <c r="G519" s="960">
        <f t="shared" si="8"/>
        <v>35583.754999999997</v>
      </c>
    </row>
    <row r="520" spans="1:7" s="957" customFormat="1" ht="12.75" customHeight="1" x14ac:dyDescent="0.2">
      <c r="A520" s="787" t="s">
        <v>5350</v>
      </c>
      <c r="B520" s="960">
        <v>38028.659999999996</v>
      </c>
      <c r="C520" s="960">
        <v>38002.962</v>
      </c>
      <c r="D520" s="960">
        <v>670.86</v>
      </c>
      <c r="E520" s="960">
        <v>670.60400000000004</v>
      </c>
      <c r="F520" s="960">
        <f t="shared" si="8"/>
        <v>38699.519999999997</v>
      </c>
      <c r="G520" s="960">
        <f t="shared" si="8"/>
        <v>38673.565999999999</v>
      </c>
    </row>
    <row r="521" spans="1:7" s="957" customFormat="1" ht="12.75" customHeight="1" x14ac:dyDescent="0.2">
      <c r="A521" s="787" t="s">
        <v>5351</v>
      </c>
      <c r="B521" s="960">
        <v>5415.9</v>
      </c>
      <c r="C521" s="960">
        <v>5415.893</v>
      </c>
      <c r="D521" s="960">
        <v>273.18</v>
      </c>
      <c r="E521" s="960">
        <v>244.16730000000001</v>
      </c>
      <c r="F521" s="960">
        <f t="shared" si="8"/>
        <v>5689.08</v>
      </c>
      <c r="G521" s="960">
        <f t="shared" si="8"/>
        <v>5660.0603000000001</v>
      </c>
    </row>
    <row r="522" spans="1:7" s="957" customFormat="1" ht="12.75" customHeight="1" x14ac:dyDescent="0.2">
      <c r="A522" s="787" t="s">
        <v>5352</v>
      </c>
      <c r="B522" s="960">
        <v>26381.71</v>
      </c>
      <c r="C522" s="960">
        <v>26381.710999999999</v>
      </c>
      <c r="D522" s="960">
        <v>262.91000000000003</v>
      </c>
      <c r="E522" s="960">
        <v>262.584</v>
      </c>
      <c r="F522" s="960">
        <f t="shared" si="8"/>
        <v>26644.62</v>
      </c>
      <c r="G522" s="960">
        <f t="shared" si="8"/>
        <v>26644.294999999998</v>
      </c>
    </row>
    <row r="523" spans="1:7" s="957" customFormat="1" ht="12.75" customHeight="1" x14ac:dyDescent="0.2">
      <c r="A523" s="787" t="s">
        <v>5353</v>
      </c>
      <c r="B523" s="960">
        <v>33768.36</v>
      </c>
      <c r="C523" s="960">
        <v>33768.357000000004</v>
      </c>
      <c r="D523" s="960">
        <v>1031.4099999999999</v>
      </c>
      <c r="E523" s="960">
        <v>840.13299999999992</v>
      </c>
      <c r="F523" s="960">
        <f t="shared" si="8"/>
        <v>34799.770000000004</v>
      </c>
      <c r="G523" s="960">
        <f t="shared" si="8"/>
        <v>34608.490000000005</v>
      </c>
    </row>
    <row r="524" spans="1:7" s="957" customFormat="1" ht="12.75" customHeight="1" x14ac:dyDescent="0.2">
      <c r="A524" s="787" t="s">
        <v>5354</v>
      </c>
      <c r="B524" s="960">
        <v>21817.25</v>
      </c>
      <c r="C524" s="960">
        <v>21817.245999999999</v>
      </c>
      <c r="D524" s="960">
        <v>906.21</v>
      </c>
      <c r="E524" s="960">
        <v>832.51400000000001</v>
      </c>
      <c r="F524" s="960">
        <f t="shared" si="8"/>
        <v>22723.46</v>
      </c>
      <c r="G524" s="960">
        <f t="shared" si="8"/>
        <v>22649.759999999998</v>
      </c>
    </row>
    <row r="525" spans="1:7" s="957" customFormat="1" ht="12.75" customHeight="1" x14ac:dyDescent="0.2">
      <c r="A525" s="787" t="s">
        <v>5355</v>
      </c>
      <c r="B525" s="960">
        <v>11023.199999999999</v>
      </c>
      <c r="C525" s="960">
        <v>11023.199999999999</v>
      </c>
      <c r="D525" s="960">
        <v>124.88000000000001</v>
      </c>
      <c r="E525" s="960">
        <v>124.721</v>
      </c>
      <c r="F525" s="960">
        <f t="shared" si="8"/>
        <v>11148.079999999998</v>
      </c>
      <c r="G525" s="960">
        <f t="shared" si="8"/>
        <v>11147.920999999998</v>
      </c>
    </row>
    <row r="526" spans="1:7" s="957" customFormat="1" ht="12.75" customHeight="1" x14ac:dyDescent="0.2">
      <c r="A526" s="787" t="s">
        <v>5356</v>
      </c>
      <c r="B526" s="960">
        <v>29346.720000000001</v>
      </c>
      <c r="C526" s="960">
        <v>29346.708999999999</v>
      </c>
      <c r="D526" s="960">
        <v>316.73</v>
      </c>
      <c r="E526" s="960">
        <v>316.46500000000003</v>
      </c>
      <c r="F526" s="960">
        <f t="shared" si="8"/>
        <v>29663.45</v>
      </c>
      <c r="G526" s="960">
        <f t="shared" si="8"/>
        <v>29663.173999999999</v>
      </c>
    </row>
    <row r="527" spans="1:7" s="957" customFormat="1" ht="12.75" customHeight="1" x14ac:dyDescent="0.2">
      <c r="A527" s="787" t="s">
        <v>5357</v>
      </c>
      <c r="B527" s="960">
        <v>27946.75</v>
      </c>
      <c r="C527" s="960">
        <v>27946.74</v>
      </c>
      <c r="D527" s="960">
        <v>498.35999999999996</v>
      </c>
      <c r="E527" s="960">
        <v>498.005</v>
      </c>
      <c r="F527" s="960">
        <f t="shared" si="8"/>
        <v>28445.11</v>
      </c>
      <c r="G527" s="960">
        <f t="shared" si="8"/>
        <v>28444.745000000003</v>
      </c>
    </row>
    <row r="528" spans="1:7" s="957" customFormat="1" ht="12.75" customHeight="1" x14ac:dyDescent="0.2">
      <c r="A528" s="787" t="s">
        <v>5358</v>
      </c>
      <c r="B528" s="960">
        <v>26728.129999999997</v>
      </c>
      <c r="C528" s="960">
        <v>26728.129999999997</v>
      </c>
      <c r="D528" s="960">
        <v>597.01</v>
      </c>
      <c r="E528" s="960">
        <v>596.66700000000003</v>
      </c>
      <c r="F528" s="960">
        <f t="shared" si="8"/>
        <v>27325.139999999996</v>
      </c>
      <c r="G528" s="960">
        <f t="shared" si="8"/>
        <v>27324.796999999999</v>
      </c>
    </row>
    <row r="529" spans="1:7" s="957" customFormat="1" ht="12.75" customHeight="1" x14ac:dyDescent="0.2">
      <c r="A529" s="787" t="s">
        <v>5359</v>
      </c>
      <c r="B529" s="960">
        <v>38529.24</v>
      </c>
      <c r="C529" s="960">
        <v>38529.241000000002</v>
      </c>
      <c r="D529" s="960">
        <v>479.01000000000005</v>
      </c>
      <c r="E529" s="960">
        <v>478.79500000000002</v>
      </c>
      <c r="F529" s="960">
        <f t="shared" si="8"/>
        <v>39008.25</v>
      </c>
      <c r="G529" s="960">
        <f t="shared" si="8"/>
        <v>39008.036</v>
      </c>
    </row>
    <row r="530" spans="1:7" s="957" customFormat="1" ht="12.75" customHeight="1" x14ac:dyDescent="0.2">
      <c r="A530" s="787" t="s">
        <v>5360</v>
      </c>
      <c r="B530" s="960">
        <v>32209.629999999997</v>
      </c>
      <c r="C530" s="960">
        <v>32209.623</v>
      </c>
      <c r="D530" s="960">
        <v>297.08999999999997</v>
      </c>
      <c r="E530" s="960">
        <v>296.66799999999995</v>
      </c>
      <c r="F530" s="960">
        <f t="shared" si="8"/>
        <v>32506.719999999998</v>
      </c>
      <c r="G530" s="960">
        <f t="shared" si="8"/>
        <v>32506.291000000001</v>
      </c>
    </row>
    <row r="531" spans="1:7" s="957" customFormat="1" ht="12.75" customHeight="1" x14ac:dyDescent="0.2">
      <c r="A531" s="787" t="s">
        <v>5361</v>
      </c>
      <c r="B531" s="960">
        <v>29611.03</v>
      </c>
      <c r="C531" s="960">
        <v>29611.030999999999</v>
      </c>
      <c r="D531" s="960">
        <v>489.47</v>
      </c>
      <c r="E531" s="960">
        <v>481.81500000000005</v>
      </c>
      <c r="F531" s="960">
        <f t="shared" si="8"/>
        <v>30100.5</v>
      </c>
      <c r="G531" s="960">
        <f t="shared" si="8"/>
        <v>30092.845999999998</v>
      </c>
    </row>
    <row r="532" spans="1:7" s="957" customFormat="1" ht="12.75" customHeight="1" x14ac:dyDescent="0.2">
      <c r="A532" s="787" t="s">
        <v>5362</v>
      </c>
      <c r="B532" s="960">
        <v>27108.04</v>
      </c>
      <c r="C532" s="960">
        <v>27108.030999999999</v>
      </c>
      <c r="D532" s="960">
        <v>247.89</v>
      </c>
      <c r="E532" s="960">
        <v>247.52200000000002</v>
      </c>
      <c r="F532" s="960">
        <f t="shared" si="8"/>
        <v>27355.93</v>
      </c>
      <c r="G532" s="960">
        <f t="shared" si="8"/>
        <v>27355.553</v>
      </c>
    </row>
    <row r="533" spans="1:7" s="957" customFormat="1" ht="12.75" customHeight="1" x14ac:dyDescent="0.2">
      <c r="A533" s="787" t="s">
        <v>5363</v>
      </c>
      <c r="B533" s="960">
        <v>32575.46</v>
      </c>
      <c r="C533" s="960">
        <v>32575.462</v>
      </c>
      <c r="D533" s="960">
        <v>331.17</v>
      </c>
      <c r="E533" s="960">
        <v>312.16491000000002</v>
      </c>
      <c r="F533" s="960">
        <f t="shared" si="8"/>
        <v>32906.629999999997</v>
      </c>
      <c r="G533" s="960">
        <f t="shared" si="8"/>
        <v>32887.626909999999</v>
      </c>
    </row>
    <row r="534" spans="1:7" s="957" customFormat="1" ht="12.75" customHeight="1" x14ac:dyDescent="0.2">
      <c r="A534" s="787" t="s">
        <v>5364</v>
      </c>
      <c r="B534" s="960">
        <v>29059.599999999999</v>
      </c>
      <c r="C534" s="960">
        <v>29059.600999999999</v>
      </c>
      <c r="D534" s="960">
        <v>544.15</v>
      </c>
      <c r="E534" s="960">
        <v>484.78899999999999</v>
      </c>
      <c r="F534" s="960">
        <f t="shared" si="8"/>
        <v>29603.75</v>
      </c>
      <c r="G534" s="960">
        <f t="shared" si="8"/>
        <v>29544.39</v>
      </c>
    </row>
    <row r="535" spans="1:7" s="957" customFormat="1" ht="12.75" customHeight="1" x14ac:dyDescent="0.2">
      <c r="A535" s="787" t="s">
        <v>5365</v>
      </c>
      <c r="B535" s="960">
        <v>26363.940000000002</v>
      </c>
      <c r="C535" s="960">
        <v>26363.933999999997</v>
      </c>
      <c r="D535" s="960">
        <v>718.1099999999999</v>
      </c>
      <c r="E535" s="960">
        <v>664.95600000000002</v>
      </c>
      <c r="F535" s="960">
        <f t="shared" si="8"/>
        <v>27082.050000000003</v>
      </c>
      <c r="G535" s="960">
        <f t="shared" si="8"/>
        <v>27028.889999999996</v>
      </c>
    </row>
    <row r="536" spans="1:7" s="957" customFormat="1" ht="12.75" customHeight="1" x14ac:dyDescent="0.2">
      <c r="A536" s="787" t="s">
        <v>5366</v>
      </c>
      <c r="B536" s="960">
        <v>23475.35</v>
      </c>
      <c r="C536" s="960">
        <v>23475.347999999998</v>
      </c>
      <c r="D536" s="960">
        <v>422.07</v>
      </c>
      <c r="E536" s="960">
        <v>310.87600000000003</v>
      </c>
      <c r="F536" s="960">
        <f t="shared" si="8"/>
        <v>23897.42</v>
      </c>
      <c r="G536" s="960">
        <f t="shared" si="8"/>
        <v>23786.223999999998</v>
      </c>
    </row>
    <row r="537" spans="1:7" s="957" customFormat="1" ht="12.75" customHeight="1" x14ac:dyDescent="0.2">
      <c r="A537" s="787" t="s">
        <v>5367</v>
      </c>
      <c r="B537" s="960">
        <v>41980.05</v>
      </c>
      <c r="C537" s="960">
        <v>41980.048000000003</v>
      </c>
      <c r="D537" s="960">
        <v>344.96000000000004</v>
      </c>
      <c r="E537" s="960">
        <v>344.95000000000005</v>
      </c>
      <c r="F537" s="960">
        <f t="shared" si="8"/>
        <v>42325.01</v>
      </c>
      <c r="G537" s="960">
        <f t="shared" si="8"/>
        <v>42324.998</v>
      </c>
    </row>
    <row r="538" spans="1:7" s="957" customFormat="1" ht="12.75" customHeight="1" x14ac:dyDescent="0.2">
      <c r="A538" s="787" t="s">
        <v>5368</v>
      </c>
      <c r="B538" s="960">
        <v>24129.22</v>
      </c>
      <c r="C538" s="960">
        <v>24129.216</v>
      </c>
      <c r="D538" s="960">
        <v>217.73000000000002</v>
      </c>
      <c r="E538" s="960">
        <v>217.72399999999999</v>
      </c>
      <c r="F538" s="960">
        <f t="shared" si="8"/>
        <v>24346.95</v>
      </c>
      <c r="G538" s="960">
        <f t="shared" si="8"/>
        <v>24346.94</v>
      </c>
    </row>
    <row r="539" spans="1:7" s="957" customFormat="1" ht="12.75" customHeight="1" x14ac:dyDescent="0.2">
      <c r="A539" s="787" t="s">
        <v>5369</v>
      </c>
      <c r="B539" s="960">
        <v>26298.590000000004</v>
      </c>
      <c r="C539" s="960">
        <v>26298.575000000001</v>
      </c>
      <c r="D539" s="960">
        <v>180.23</v>
      </c>
      <c r="E539" s="960">
        <v>180.22800000000001</v>
      </c>
      <c r="F539" s="960">
        <f t="shared" si="8"/>
        <v>26478.820000000003</v>
      </c>
      <c r="G539" s="960">
        <f t="shared" si="8"/>
        <v>26478.803</v>
      </c>
    </row>
    <row r="540" spans="1:7" s="957" customFormat="1" ht="12.75" customHeight="1" x14ac:dyDescent="0.2">
      <c r="A540" s="787" t="s">
        <v>5370</v>
      </c>
      <c r="B540" s="960">
        <v>12185.49</v>
      </c>
      <c r="C540" s="960">
        <v>12151.224999999999</v>
      </c>
      <c r="D540" s="960">
        <v>104.38999999999999</v>
      </c>
      <c r="E540" s="960">
        <v>104.312</v>
      </c>
      <c r="F540" s="960">
        <f t="shared" si="8"/>
        <v>12289.88</v>
      </c>
      <c r="G540" s="960">
        <f t="shared" si="8"/>
        <v>12255.536999999998</v>
      </c>
    </row>
    <row r="541" spans="1:7" s="957" customFormat="1" ht="12.75" customHeight="1" x14ac:dyDescent="0.2">
      <c r="A541" s="787" t="s">
        <v>5371</v>
      </c>
      <c r="B541" s="960">
        <v>26643.16</v>
      </c>
      <c r="C541" s="960">
        <v>26636.291999999998</v>
      </c>
      <c r="D541" s="960">
        <v>227.88000000000002</v>
      </c>
      <c r="E541" s="960">
        <v>227.71699999999998</v>
      </c>
      <c r="F541" s="960">
        <f t="shared" si="8"/>
        <v>26871.040000000001</v>
      </c>
      <c r="G541" s="960">
        <f t="shared" si="8"/>
        <v>26864.008999999998</v>
      </c>
    </row>
    <row r="542" spans="1:7" s="957" customFormat="1" ht="12.75" customHeight="1" x14ac:dyDescent="0.2">
      <c r="A542" s="787" t="s">
        <v>5372</v>
      </c>
      <c r="B542" s="960">
        <v>33752.46</v>
      </c>
      <c r="C542" s="960">
        <v>33752.463000000003</v>
      </c>
      <c r="D542" s="960">
        <v>387.07</v>
      </c>
      <c r="E542" s="960">
        <v>386.745</v>
      </c>
      <c r="F542" s="960">
        <f t="shared" si="8"/>
        <v>34139.53</v>
      </c>
      <c r="G542" s="960">
        <f t="shared" si="8"/>
        <v>34139.208000000006</v>
      </c>
    </row>
    <row r="543" spans="1:7" s="957" customFormat="1" ht="12.75" customHeight="1" x14ac:dyDescent="0.2">
      <c r="A543" s="787" t="s">
        <v>5373</v>
      </c>
      <c r="B543" s="960">
        <v>46016.03</v>
      </c>
      <c r="C543" s="960">
        <v>46016.034</v>
      </c>
      <c r="D543" s="960">
        <v>362.97</v>
      </c>
      <c r="E543" s="960">
        <v>362.71100000000001</v>
      </c>
      <c r="F543" s="960">
        <f t="shared" si="8"/>
        <v>46379</v>
      </c>
      <c r="G543" s="960">
        <f t="shared" si="8"/>
        <v>46378.745000000003</v>
      </c>
    </row>
    <row r="544" spans="1:7" s="957" customFormat="1" ht="12.75" customHeight="1" x14ac:dyDescent="0.2">
      <c r="A544" s="787" t="s">
        <v>5374</v>
      </c>
      <c r="B544" s="960">
        <v>17800.25</v>
      </c>
      <c r="C544" s="960">
        <v>17800.245999999999</v>
      </c>
      <c r="D544" s="960">
        <v>655.24</v>
      </c>
      <c r="E544" s="960">
        <v>604.18399999999997</v>
      </c>
      <c r="F544" s="960">
        <f t="shared" si="8"/>
        <v>18455.490000000002</v>
      </c>
      <c r="G544" s="960">
        <f t="shared" si="8"/>
        <v>18404.43</v>
      </c>
    </row>
    <row r="545" spans="1:7" s="957" customFormat="1" ht="12.75" customHeight="1" x14ac:dyDescent="0.2">
      <c r="A545" s="787" t="s">
        <v>5375</v>
      </c>
      <c r="B545" s="960">
        <v>31556.230000000003</v>
      </c>
      <c r="C545" s="960">
        <v>31556.228999999999</v>
      </c>
      <c r="D545" s="960">
        <v>330.03999999999996</v>
      </c>
      <c r="E545" s="960">
        <v>329.76719999999995</v>
      </c>
      <c r="F545" s="960">
        <f t="shared" si="8"/>
        <v>31886.270000000004</v>
      </c>
      <c r="G545" s="960">
        <f t="shared" si="8"/>
        <v>31885.996199999998</v>
      </c>
    </row>
    <row r="546" spans="1:7" s="957" customFormat="1" ht="12.75" customHeight="1" x14ac:dyDescent="0.2">
      <c r="A546" s="787" t="s">
        <v>5376</v>
      </c>
      <c r="B546" s="960">
        <v>25920.67</v>
      </c>
      <c r="C546" s="960">
        <v>25920.671000000002</v>
      </c>
      <c r="D546" s="960">
        <v>703.06</v>
      </c>
      <c r="E546" s="960">
        <v>703.05700000000002</v>
      </c>
      <c r="F546" s="960">
        <f t="shared" si="8"/>
        <v>26623.73</v>
      </c>
      <c r="G546" s="960">
        <f t="shared" si="8"/>
        <v>26623.728000000003</v>
      </c>
    </row>
    <row r="547" spans="1:7" s="957" customFormat="1" ht="12.75" customHeight="1" x14ac:dyDescent="0.2">
      <c r="A547" s="787" t="s">
        <v>5377</v>
      </c>
      <c r="B547" s="960">
        <v>21436.59</v>
      </c>
      <c r="C547" s="960">
        <v>21402.328000000005</v>
      </c>
      <c r="D547" s="960">
        <v>549.82999999999993</v>
      </c>
      <c r="E547" s="960">
        <v>477.64699999999999</v>
      </c>
      <c r="F547" s="960">
        <f t="shared" si="8"/>
        <v>21986.42</v>
      </c>
      <c r="G547" s="960">
        <f t="shared" si="8"/>
        <v>21879.975000000006</v>
      </c>
    </row>
    <row r="548" spans="1:7" s="957" customFormat="1" ht="12.75" customHeight="1" x14ac:dyDescent="0.2">
      <c r="A548" s="787" t="s">
        <v>5378</v>
      </c>
      <c r="B548" s="960">
        <v>22785.120000000003</v>
      </c>
      <c r="C548" s="960">
        <v>22785.118000000002</v>
      </c>
      <c r="D548" s="960">
        <v>869.59999999999991</v>
      </c>
      <c r="E548" s="960">
        <v>235.45400000000006</v>
      </c>
      <c r="F548" s="960">
        <f t="shared" si="8"/>
        <v>23654.720000000001</v>
      </c>
      <c r="G548" s="960">
        <f t="shared" si="8"/>
        <v>23020.572000000004</v>
      </c>
    </row>
    <row r="549" spans="1:7" s="957" customFormat="1" ht="12.75" customHeight="1" x14ac:dyDescent="0.2">
      <c r="A549" s="787" t="s">
        <v>5379</v>
      </c>
      <c r="B549" s="960">
        <v>29869.61</v>
      </c>
      <c r="C549" s="960">
        <v>29869.606</v>
      </c>
      <c r="D549" s="960">
        <v>548.15</v>
      </c>
      <c r="E549" s="960">
        <v>354.59300000000002</v>
      </c>
      <c r="F549" s="960">
        <f t="shared" si="8"/>
        <v>30417.760000000002</v>
      </c>
      <c r="G549" s="960">
        <f t="shared" si="8"/>
        <v>30224.199000000001</v>
      </c>
    </row>
    <row r="550" spans="1:7" s="957" customFormat="1" ht="12.75" customHeight="1" x14ac:dyDescent="0.2">
      <c r="A550" s="787" t="s">
        <v>5380</v>
      </c>
      <c r="B550" s="960">
        <v>30416.37</v>
      </c>
      <c r="C550" s="960">
        <v>30330.712</v>
      </c>
      <c r="D550" s="960">
        <v>749.77</v>
      </c>
      <c r="E550" s="960">
        <v>749.50300000000004</v>
      </c>
      <c r="F550" s="960">
        <f t="shared" si="8"/>
        <v>31166.14</v>
      </c>
      <c r="G550" s="960">
        <f t="shared" si="8"/>
        <v>31080.215</v>
      </c>
    </row>
    <row r="551" spans="1:7" s="957" customFormat="1" ht="12.75" customHeight="1" x14ac:dyDescent="0.2">
      <c r="A551" s="787" t="s">
        <v>5381</v>
      </c>
      <c r="B551" s="960">
        <v>19875.09</v>
      </c>
      <c r="C551" s="960">
        <v>19875.09</v>
      </c>
      <c r="D551" s="960">
        <v>212.23</v>
      </c>
      <c r="E551" s="960">
        <v>211.94900000000001</v>
      </c>
      <c r="F551" s="960">
        <f t="shared" si="8"/>
        <v>20087.32</v>
      </c>
      <c r="G551" s="960">
        <f t="shared" si="8"/>
        <v>20087.039000000001</v>
      </c>
    </row>
    <row r="552" spans="1:7" s="957" customFormat="1" ht="12.75" customHeight="1" x14ac:dyDescent="0.2">
      <c r="A552" s="787" t="s">
        <v>5382</v>
      </c>
      <c r="B552" s="960">
        <v>7218.8499999999995</v>
      </c>
      <c r="C552" s="960">
        <v>7218.848</v>
      </c>
      <c r="D552" s="960">
        <v>52.62</v>
      </c>
      <c r="E552" s="960">
        <v>52.555999999999997</v>
      </c>
      <c r="F552" s="960">
        <f t="shared" si="8"/>
        <v>7271.4699999999993</v>
      </c>
      <c r="G552" s="960">
        <f t="shared" si="8"/>
        <v>7271.4039999999995</v>
      </c>
    </row>
    <row r="553" spans="1:7" s="957" customFormat="1" ht="12.75" customHeight="1" x14ac:dyDescent="0.2">
      <c r="A553" s="787" t="s">
        <v>5383</v>
      </c>
      <c r="B553" s="960">
        <v>21390.23</v>
      </c>
      <c r="C553" s="960">
        <v>21390.228000000003</v>
      </c>
      <c r="D553" s="960">
        <v>688.92</v>
      </c>
      <c r="E553" s="960">
        <v>348.06700000000001</v>
      </c>
      <c r="F553" s="960">
        <f t="shared" si="8"/>
        <v>22079.149999999998</v>
      </c>
      <c r="G553" s="960">
        <f t="shared" si="8"/>
        <v>21738.295000000002</v>
      </c>
    </row>
    <row r="554" spans="1:7" s="957" customFormat="1" ht="12.75" customHeight="1" x14ac:dyDescent="0.2">
      <c r="A554" s="787" t="s">
        <v>5384</v>
      </c>
      <c r="B554" s="960">
        <v>28589.339999999997</v>
      </c>
      <c r="C554" s="960">
        <v>28589.339999999997</v>
      </c>
      <c r="D554" s="960">
        <v>302.44</v>
      </c>
      <c r="E554" s="960">
        <v>302.43700000000001</v>
      </c>
      <c r="F554" s="960">
        <f t="shared" si="8"/>
        <v>28891.779999999995</v>
      </c>
      <c r="G554" s="960">
        <f t="shared" si="8"/>
        <v>28891.776999999998</v>
      </c>
    </row>
    <row r="555" spans="1:7" s="957" customFormat="1" ht="12.75" customHeight="1" x14ac:dyDescent="0.2">
      <c r="A555" s="787" t="s">
        <v>5385</v>
      </c>
      <c r="B555" s="960">
        <v>31133.760000000002</v>
      </c>
      <c r="C555" s="960">
        <v>31133.761000000002</v>
      </c>
      <c r="D555" s="960">
        <v>280.68</v>
      </c>
      <c r="E555" s="960">
        <v>280.67210999999998</v>
      </c>
      <c r="F555" s="960">
        <f t="shared" si="8"/>
        <v>31414.440000000002</v>
      </c>
      <c r="G555" s="960">
        <f t="shared" si="8"/>
        <v>31414.433110000002</v>
      </c>
    </row>
    <row r="556" spans="1:7" s="957" customFormat="1" ht="12.75" customHeight="1" x14ac:dyDescent="0.2">
      <c r="A556" s="787" t="s">
        <v>5386</v>
      </c>
      <c r="B556" s="960">
        <v>29999.78</v>
      </c>
      <c r="C556" s="960">
        <v>29999.775999999998</v>
      </c>
      <c r="D556" s="960">
        <v>933.2299999999999</v>
      </c>
      <c r="E556" s="960">
        <v>761.40800000000013</v>
      </c>
      <c r="F556" s="960">
        <f t="shared" si="8"/>
        <v>30933.01</v>
      </c>
      <c r="G556" s="960">
        <f t="shared" si="8"/>
        <v>30761.183999999997</v>
      </c>
    </row>
    <row r="557" spans="1:7" s="957" customFormat="1" ht="12.75" customHeight="1" x14ac:dyDescent="0.2">
      <c r="A557" s="787" t="s">
        <v>5387</v>
      </c>
      <c r="B557" s="960">
        <v>34099.96</v>
      </c>
      <c r="C557" s="960">
        <v>34097.661999999997</v>
      </c>
      <c r="D557" s="960">
        <v>538.66999999999996</v>
      </c>
      <c r="E557" s="960">
        <v>430.90199999999999</v>
      </c>
      <c r="F557" s="960">
        <f t="shared" si="8"/>
        <v>34638.629999999997</v>
      </c>
      <c r="G557" s="960">
        <f t="shared" si="8"/>
        <v>34528.563999999998</v>
      </c>
    </row>
    <row r="558" spans="1:7" s="957" customFormat="1" ht="12.75" customHeight="1" x14ac:dyDescent="0.2">
      <c r="A558" s="787" t="s">
        <v>5388</v>
      </c>
      <c r="B558" s="960">
        <v>20240.460000000003</v>
      </c>
      <c r="C558" s="960">
        <v>20240.463000000003</v>
      </c>
      <c r="D558" s="960">
        <v>454.25</v>
      </c>
      <c r="E558" s="960">
        <v>236.52600000000004</v>
      </c>
      <c r="F558" s="960">
        <f t="shared" si="8"/>
        <v>20694.710000000003</v>
      </c>
      <c r="G558" s="960">
        <f t="shared" si="8"/>
        <v>20476.989000000005</v>
      </c>
    </row>
    <row r="559" spans="1:7" s="957" customFormat="1" ht="12.75" customHeight="1" x14ac:dyDescent="0.2">
      <c r="A559" s="787" t="s">
        <v>5389</v>
      </c>
      <c r="B559" s="960">
        <v>25675.350000000002</v>
      </c>
      <c r="C559" s="960">
        <v>25675.343000000001</v>
      </c>
      <c r="D559" s="960">
        <v>220.53</v>
      </c>
      <c r="E559" s="960">
        <v>220.52599999999998</v>
      </c>
      <c r="F559" s="960">
        <f t="shared" si="8"/>
        <v>25895.88</v>
      </c>
      <c r="G559" s="960">
        <f t="shared" si="8"/>
        <v>25895.869000000002</v>
      </c>
    </row>
    <row r="560" spans="1:7" s="957" customFormat="1" ht="12.75" customHeight="1" x14ac:dyDescent="0.2">
      <c r="A560" s="787" t="s">
        <v>5390</v>
      </c>
      <c r="B560" s="960">
        <v>27514.49</v>
      </c>
      <c r="C560" s="960">
        <v>27514.485000000001</v>
      </c>
      <c r="D560" s="960">
        <v>828.87999999999988</v>
      </c>
      <c r="E560" s="960">
        <v>700.77083999999991</v>
      </c>
      <c r="F560" s="960">
        <f t="shared" si="8"/>
        <v>28343.370000000003</v>
      </c>
      <c r="G560" s="960">
        <f t="shared" si="8"/>
        <v>28215.255840000002</v>
      </c>
    </row>
    <row r="561" spans="1:7" s="957" customFormat="1" ht="12.75" customHeight="1" x14ac:dyDescent="0.2">
      <c r="A561" s="787" t="s">
        <v>5391</v>
      </c>
      <c r="B561" s="960">
        <v>26997.870000000003</v>
      </c>
      <c r="C561" s="960">
        <v>26997.872000000003</v>
      </c>
      <c r="D561" s="960">
        <v>228.33999999999997</v>
      </c>
      <c r="E561" s="960">
        <v>228.333</v>
      </c>
      <c r="F561" s="960">
        <f t="shared" si="8"/>
        <v>27226.210000000003</v>
      </c>
      <c r="G561" s="960">
        <f t="shared" si="8"/>
        <v>27226.205000000002</v>
      </c>
    </row>
    <row r="562" spans="1:7" s="957" customFormat="1" ht="12.75" customHeight="1" x14ac:dyDescent="0.2">
      <c r="A562" s="787" t="s">
        <v>5392</v>
      </c>
      <c r="B562" s="960">
        <v>36106.28</v>
      </c>
      <c r="C562" s="960">
        <v>36106.284</v>
      </c>
      <c r="D562" s="960">
        <v>635.68000000000006</v>
      </c>
      <c r="E562" s="960">
        <v>535.06900000000007</v>
      </c>
      <c r="F562" s="960">
        <f t="shared" si="8"/>
        <v>36741.96</v>
      </c>
      <c r="G562" s="960">
        <f t="shared" si="8"/>
        <v>36641.353000000003</v>
      </c>
    </row>
    <row r="563" spans="1:7" s="957" customFormat="1" ht="12.75" customHeight="1" x14ac:dyDescent="0.2">
      <c r="A563" s="787" t="s">
        <v>5393</v>
      </c>
      <c r="B563" s="960">
        <v>22122.959999999999</v>
      </c>
      <c r="C563" s="960">
        <v>22122.954000000002</v>
      </c>
      <c r="D563" s="960">
        <v>593.68999999999994</v>
      </c>
      <c r="E563" s="960">
        <v>593.68900000000008</v>
      </c>
      <c r="F563" s="960">
        <f t="shared" si="8"/>
        <v>22716.649999999998</v>
      </c>
      <c r="G563" s="960">
        <f t="shared" si="8"/>
        <v>22716.643</v>
      </c>
    </row>
    <row r="564" spans="1:7" s="957" customFormat="1" ht="12.75" customHeight="1" x14ac:dyDescent="0.2">
      <c r="A564" s="787" t="s">
        <v>5394</v>
      </c>
      <c r="B564" s="960">
        <v>30062.75</v>
      </c>
      <c r="C564" s="960">
        <v>30049.019000000004</v>
      </c>
      <c r="D564" s="960">
        <v>834.60000000000014</v>
      </c>
      <c r="E564" s="960">
        <v>834.33</v>
      </c>
      <c r="F564" s="960">
        <f t="shared" si="8"/>
        <v>30897.35</v>
      </c>
      <c r="G564" s="960">
        <f t="shared" si="8"/>
        <v>30883.349000000006</v>
      </c>
    </row>
    <row r="565" spans="1:7" s="957" customFormat="1" ht="12.75" customHeight="1" x14ac:dyDescent="0.2">
      <c r="A565" s="787" t="s">
        <v>5395</v>
      </c>
      <c r="B565" s="960">
        <v>29342.39</v>
      </c>
      <c r="C565" s="960">
        <v>29342.383999999998</v>
      </c>
      <c r="D565" s="960">
        <v>250.36</v>
      </c>
      <c r="E565" s="960">
        <v>250.27900000000002</v>
      </c>
      <c r="F565" s="960">
        <f t="shared" si="8"/>
        <v>29592.75</v>
      </c>
      <c r="G565" s="960">
        <f t="shared" si="8"/>
        <v>29592.662999999997</v>
      </c>
    </row>
    <row r="566" spans="1:7" s="957" customFormat="1" ht="12.75" customHeight="1" x14ac:dyDescent="0.2">
      <c r="A566" s="787" t="s">
        <v>5396</v>
      </c>
      <c r="B566" s="960">
        <v>27146.97</v>
      </c>
      <c r="C566" s="960">
        <v>27095.586000000003</v>
      </c>
      <c r="D566" s="960">
        <v>274.37</v>
      </c>
      <c r="E566" s="960">
        <v>269.47800000000001</v>
      </c>
      <c r="F566" s="960">
        <f t="shared" si="8"/>
        <v>27421.34</v>
      </c>
      <c r="G566" s="960">
        <f t="shared" si="8"/>
        <v>27365.064000000002</v>
      </c>
    </row>
    <row r="567" spans="1:7" s="957" customFormat="1" ht="12.75" customHeight="1" x14ac:dyDescent="0.2">
      <c r="A567" s="787" t="s">
        <v>5397</v>
      </c>
      <c r="B567" s="960">
        <v>22151.190000000002</v>
      </c>
      <c r="C567" s="960">
        <v>22151.188000000002</v>
      </c>
      <c r="D567" s="960">
        <v>308.95999999999998</v>
      </c>
      <c r="E567" s="960">
        <v>289.17599999999999</v>
      </c>
      <c r="F567" s="960">
        <f t="shared" si="8"/>
        <v>22460.15</v>
      </c>
      <c r="G567" s="960">
        <f t="shared" si="8"/>
        <v>22440.364000000001</v>
      </c>
    </row>
    <row r="568" spans="1:7" s="957" customFormat="1" ht="12.75" customHeight="1" x14ac:dyDescent="0.2">
      <c r="A568" s="787" t="s">
        <v>5398</v>
      </c>
      <c r="B568" s="960">
        <v>20408.510000000002</v>
      </c>
      <c r="C568" s="960">
        <v>20408.503000000001</v>
      </c>
      <c r="D568" s="960">
        <v>521.44000000000005</v>
      </c>
      <c r="E568" s="960">
        <v>521.20000000000005</v>
      </c>
      <c r="F568" s="960">
        <f t="shared" si="8"/>
        <v>20929.95</v>
      </c>
      <c r="G568" s="960">
        <f t="shared" si="8"/>
        <v>20929.703000000001</v>
      </c>
    </row>
    <row r="569" spans="1:7" s="957" customFormat="1" ht="12.75" customHeight="1" x14ac:dyDescent="0.2">
      <c r="A569" s="787" t="s">
        <v>5399</v>
      </c>
      <c r="B569" s="960">
        <v>22364.210000000003</v>
      </c>
      <c r="C569" s="960">
        <v>22345.904000000002</v>
      </c>
      <c r="D569" s="960">
        <v>197.97</v>
      </c>
      <c r="E569" s="960">
        <v>197.965</v>
      </c>
      <c r="F569" s="960">
        <f t="shared" si="8"/>
        <v>22562.180000000004</v>
      </c>
      <c r="G569" s="960">
        <f t="shared" si="8"/>
        <v>22543.869000000002</v>
      </c>
    </row>
    <row r="570" spans="1:7" s="957" customFormat="1" ht="12.75" customHeight="1" x14ac:dyDescent="0.2">
      <c r="A570" s="787" t="s">
        <v>5400</v>
      </c>
      <c r="B570" s="960">
        <v>23696.23</v>
      </c>
      <c r="C570" s="960">
        <v>23696.227999999999</v>
      </c>
      <c r="D570" s="960">
        <v>314.39</v>
      </c>
      <c r="E570" s="960">
        <v>314.39100000000002</v>
      </c>
      <c r="F570" s="960">
        <f t="shared" si="8"/>
        <v>24010.62</v>
      </c>
      <c r="G570" s="960">
        <f t="shared" si="8"/>
        <v>24010.618999999999</v>
      </c>
    </row>
    <row r="571" spans="1:7" s="957" customFormat="1" ht="12.75" customHeight="1" x14ac:dyDescent="0.2">
      <c r="A571" s="787" t="s">
        <v>5401</v>
      </c>
      <c r="B571" s="960">
        <v>22991.22</v>
      </c>
      <c r="C571" s="960">
        <v>22991.213</v>
      </c>
      <c r="D571" s="960">
        <v>363.49000000000007</v>
      </c>
      <c r="E571" s="960">
        <v>260.18260999999995</v>
      </c>
      <c r="F571" s="960">
        <f t="shared" si="8"/>
        <v>23354.710000000003</v>
      </c>
      <c r="G571" s="960">
        <f t="shared" si="8"/>
        <v>23251.39561</v>
      </c>
    </row>
    <row r="572" spans="1:7" s="957" customFormat="1" ht="12.75" customHeight="1" x14ac:dyDescent="0.2">
      <c r="A572" s="787" t="s">
        <v>5402</v>
      </c>
      <c r="B572" s="960">
        <v>24292.930000000004</v>
      </c>
      <c r="C572" s="960">
        <v>24292.929000000004</v>
      </c>
      <c r="D572" s="960">
        <v>487.96</v>
      </c>
      <c r="E572" s="960">
        <v>466.98400000000004</v>
      </c>
      <c r="F572" s="960">
        <f t="shared" si="8"/>
        <v>24780.890000000003</v>
      </c>
      <c r="G572" s="960">
        <f t="shared" si="8"/>
        <v>24759.913000000004</v>
      </c>
    </row>
    <row r="573" spans="1:7" s="957" customFormat="1" ht="12.75" customHeight="1" x14ac:dyDescent="0.2">
      <c r="A573" s="787" t="s">
        <v>5403</v>
      </c>
      <c r="B573" s="960">
        <v>22530.49</v>
      </c>
      <c r="C573" s="960">
        <v>22530.489000000001</v>
      </c>
      <c r="D573" s="960">
        <v>367.21000000000004</v>
      </c>
      <c r="E573" s="960">
        <v>367.202</v>
      </c>
      <c r="F573" s="960">
        <f t="shared" si="8"/>
        <v>22897.7</v>
      </c>
      <c r="G573" s="960">
        <f t="shared" si="8"/>
        <v>22897.691000000003</v>
      </c>
    </row>
    <row r="574" spans="1:7" s="957" customFormat="1" ht="12.75" customHeight="1" x14ac:dyDescent="0.2">
      <c r="A574" s="787" t="s">
        <v>5404</v>
      </c>
      <c r="B574" s="960">
        <v>34441.57</v>
      </c>
      <c r="C574" s="960">
        <v>34441.573000000004</v>
      </c>
      <c r="D574" s="960">
        <v>276.7</v>
      </c>
      <c r="E574" s="960">
        <v>276.47300000000001</v>
      </c>
      <c r="F574" s="960">
        <f t="shared" si="8"/>
        <v>34718.269999999997</v>
      </c>
      <c r="G574" s="960">
        <f t="shared" si="8"/>
        <v>34718.046000000002</v>
      </c>
    </row>
    <row r="575" spans="1:7" s="957" customFormat="1" ht="12.75" customHeight="1" x14ac:dyDescent="0.2">
      <c r="A575" s="787" t="s">
        <v>5405</v>
      </c>
      <c r="B575" s="960">
        <v>43669.06</v>
      </c>
      <c r="C575" s="960">
        <v>43669.063000000002</v>
      </c>
      <c r="D575" s="960">
        <v>1322.81</v>
      </c>
      <c r="E575" s="960">
        <v>780.64900000000011</v>
      </c>
      <c r="F575" s="960">
        <f t="shared" si="8"/>
        <v>44991.869999999995</v>
      </c>
      <c r="G575" s="960">
        <f t="shared" si="8"/>
        <v>44449.712</v>
      </c>
    </row>
    <row r="576" spans="1:7" s="957" customFormat="1" ht="12.75" customHeight="1" x14ac:dyDescent="0.2">
      <c r="A576" s="787" t="s">
        <v>5406</v>
      </c>
      <c r="B576" s="960">
        <v>4707.13</v>
      </c>
      <c r="C576" s="960">
        <v>4707.12</v>
      </c>
      <c r="D576" s="960">
        <v>69.039999999999992</v>
      </c>
      <c r="E576" s="960">
        <v>67.027479999999997</v>
      </c>
      <c r="F576" s="960">
        <f t="shared" si="8"/>
        <v>4776.17</v>
      </c>
      <c r="G576" s="960">
        <f t="shared" si="8"/>
        <v>4774.1474799999996</v>
      </c>
    </row>
    <row r="577" spans="1:7" s="957" customFormat="1" ht="21" x14ac:dyDescent="0.2">
      <c r="A577" s="787" t="s">
        <v>5407</v>
      </c>
      <c r="B577" s="960">
        <v>47359.97</v>
      </c>
      <c r="C577" s="960">
        <v>47359.962</v>
      </c>
      <c r="D577" s="960">
        <v>407.35</v>
      </c>
      <c r="E577" s="960">
        <v>407.346</v>
      </c>
      <c r="F577" s="960">
        <f t="shared" si="8"/>
        <v>47767.32</v>
      </c>
      <c r="G577" s="960">
        <f t="shared" si="8"/>
        <v>47767.307999999997</v>
      </c>
    </row>
    <row r="578" spans="1:7" s="957" customFormat="1" ht="21" x14ac:dyDescent="0.2">
      <c r="A578" s="787" t="s">
        <v>5408</v>
      </c>
      <c r="B578" s="960">
        <v>6241.79</v>
      </c>
      <c r="C578" s="960">
        <v>6241.79</v>
      </c>
      <c r="D578" s="960">
        <v>60.58</v>
      </c>
      <c r="E578" s="960">
        <v>60.578000000000003</v>
      </c>
      <c r="F578" s="960">
        <f t="shared" si="8"/>
        <v>6302.37</v>
      </c>
      <c r="G578" s="960">
        <f t="shared" si="8"/>
        <v>6302.3680000000004</v>
      </c>
    </row>
    <row r="579" spans="1:7" s="957" customFormat="1" ht="12.75" customHeight="1" x14ac:dyDescent="0.2">
      <c r="A579" s="787" t="s">
        <v>5409</v>
      </c>
      <c r="B579" s="960">
        <v>29923.120000000003</v>
      </c>
      <c r="C579" s="960">
        <v>29923.110999999997</v>
      </c>
      <c r="D579" s="960">
        <v>221.24</v>
      </c>
      <c r="E579" s="960">
        <v>221.08499999999998</v>
      </c>
      <c r="F579" s="960">
        <f t="shared" si="8"/>
        <v>30144.360000000004</v>
      </c>
      <c r="G579" s="960">
        <f t="shared" si="8"/>
        <v>30144.195999999996</v>
      </c>
    </row>
    <row r="580" spans="1:7" s="957" customFormat="1" ht="12.75" customHeight="1" x14ac:dyDescent="0.2">
      <c r="A580" s="787" t="s">
        <v>5410</v>
      </c>
      <c r="B580" s="960">
        <v>26213.09</v>
      </c>
      <c r="C580" s="960">
        <v>26213.087</v>
      </c>
      <c r="D580" s="960">
        <v>762.08</v>
      </c>
      <c r="E580" s="960">
        <v>646.13200000000006</v>
      </c>
      <c r="F580" s="960">
        <f t="shared" si="8"/>
        <v>26975.170000000002</v>
      </c>
      <c r="G580" s="960">
        <f t="shared" si="8"/>
        <v>26859.219000000001</v>
      </c>
    </row>
    <row r="581" spans="1:7" s="957" customFormat="1" ht="12.75" customHeight="1" x14ac:dyDescent="0.2">
      <c r="A581" s="787" t="s">
        <v>5411</v>
      </c>
      <c r="B581" s="960">
        <v>14945.880000000001</v>
      </c>
      <c r="C581" s="960">
        <v>14945.880999999999</v>
      </c>
      <c r="D581" s="960">
        <v>172.66</v>
      </c>
      <c r="E581" s="960">
        <v>172.50799999999998</v>
      </c>
      <c r="F581" s="960">
        <f t="shared" si="8"/>
        <v>15118.54</v>
      </c>
      <c r="G581" s="960">
        <f t="shared" si="8"/>
        <v>15118.388999999999</v>
      </c>
    </row>
    <row r="582" spans="1:7" s="957" customFormat="1" ht="12.75" customHeight="1" x14ac:dyDescent="0.2">
      <c r="A582" s="787" t="s">
        <v>5412</v>
      </c>
      <c r="B582" s="960">
        <v>6547.57</v>
      </c>
      <c r="C582" s="960">
        <v>6547.5619999999999</v>
      </c>
      <c r="D582" s="960">
        <v>0</v>
      </c>
      <c r="E582" s="960">
        <v>0</v>
      </c>
      <c r="F582" s="960">
        <f t="shared" ref="F582:G612" si="9">B582+D582</f>
        <v>6547.57</v>
      </c>
      <c r="G582" s="960">
        <f t="shared" si="9"/>
        <v>6547.5619999999999</v>
      </c>
    </row>
    <row r="583" spans="1:7" s="957" customFormat="1" ht="12.75" customHeight="1" x14ac:dyDescent="0.2">
      <c r="A583" s="787" t="s">
        <v>5413</v>
      </c>
      <c r="B583" s="960">
        <v>2015.9</v>
      </c>
      <c r="C583" s="960">
        <v>2015.8999999999999</v>
      </c>
      <c r="D583" s="960">
        <v>16.899999999999999</v>
      </c>
      <c r="E583" s="960">
        <v>16.878000000000004</v>
      </c>
      <c r="F583" s="960">
        <f t="shared" si="9"/>
        <v>2032.8000000000002</v>
      </c>
      <c r="G583" s="960">
        <f t="shared" si="9"/>
        <v>2032.7779999999998</v>
      </c>
    </row>
    <row r="584" spans="1:7" s="957" customFormat="1" ht="12.75" customHeight="1" x14ac:dyDescent="0.2">
      <c r="A584" s="787" t="s">
        <v>5414</v>
      </c>
      <c r="B584" s="960">
        <v>23797.879999999997</v>
      </c>
      <c r="C584" s="960">
        <v>23797.877</v>
      </c>
      <c r="D584" s="960">
        <v>247.88</v>
      </c>
      <c r="E584" s="960">
        <v>247.63400000000001</v>
      </c>
      <c r="F584" s="960">
        <f t="shared" si="9"/>
        <v>24045.759999999998</v>
      </c>
      <c r="G584" s="960">
        <f t="shared" si="9"/>
        <v>24045.510999999999</v>
      </c>
    </row>
    <row r="585" spans="1:7" s="957" customFormat="1" ht="12.75" customHeight="1" x14ac:dyDescent="0.2">
      <c r="A585" s="787" t="s">
        <v>5415</v>
      </c>
      <c r="B585" s="960">
        <v>13590.06</v>
      </c>
      <c r="C585" s="960">
        <v>13590.054</v>
      </c>
      <c r="D585" s="960">
        <v>243.11</v>
      </c>
      <c r="E585" s="960">
        <v>243.113</v>
      </c>
      <c r="F585" s="960">
        <f t="shared" si="9"/>
        <v>13833.17</v>
      </c>
      <c r="G585" s="960">
        <f t="shared" si="9"/>
        <v>13833.166999999999</v>
      </c>
    </row>
    <row r="586" spans="1:7" s="957" customFormat="1" ht="12.75" customHeight="1" x14ac:dyDescent="0.2">
      <c r="A586" s="787" t="s">
        <v>5416</v>
      </c>
      <c r="B586" s="960">
        <v>18399.98</v>
      </c>
      <c r="C586" s="960">
        <v>18399.928999999996</v>
      </c>
      <c r="D586" s="960">
        <v>249.69</v>
      </c>
      <c r="E586" s="960">
        <v>249.44400000000002</v>
      </c>
      <c r="F586" s="960">
        <f t="shared" si="9"/>
        <v>18649.669999999998</v>
      </c>
      <c r="G586" s="960">
        <f t="shared" si="9"/>
        <v>18649.372999999996</v>
      </c>
    </row>
    <row r="587" spans="1:7" s="957" customFormat="1" ht="12.75" customHeight="1" x14ac:dyDescent="0.2">
      <c r="A587" s="787" t="s">
        <v>5417</v>
      </c>
      <c r="B587" s="960">
        <v>24148.989999999998</v>
      </c>
      <c r="C587" s="960">
        <v>24148.985000000001</v>
      </c>
      <c r="D587" s="960">
        <v>909.71</v>
      </c>
      <c r="E587" s="960">
        <v>614.24900000000002</v>
      </c>
      <c r="F587" s="960">
        <f t="shared" si="9"/>
        <v>25058.699999999997</v>
      </c>
      <c r="G587" s="960">
        <f t="shared" si="9"/>
        <v>24763.234</v>
      </c>
    </row>
    <row r="588" spans="1:7" s="957" customFormat="1" ht="12.75" customHeight="1" x14ac:dyDescent="0.2">
      <c r="A588" s="787" t="s">
        <v>5418</v>
      </c>
      <c r="B588" s="960">
        <v>2819.5</v>
      </c>
      <c r="C588" s="960">
        <v>2819.4990000000003</v>
      </c>
      <c r="D588" s="960">
        <v>57.820000000000007</v>
      </c>
      <c r="E588" s="960">
        <v>57.79</v>
      </c>
      <c r="F588" s="960">
        <f t="shared" si="9"/>
        <v>2877.32</v>
      </c>
      <c r="G588" s="960">
        <f t="shared" si="9"/>
        <v>2877.2890000000002</v>
      </c>
    </row>
    <row r="589" spans="1:7" s="957" customFormat="1" ht="12.75" customHeight="1" x14ac:dyDescent="0.2">
      <c r="A589" s="787" t="s">
        <v>5419</v>
      </c>
      <c r="B589" s="960">
        <v>46374.520000000004</v>
      </c>
      <c r="C589" s="960">
        <v>46374.513999999996</v>
      </c>
      <c r="D589" s="960">
        <v>890.34</v>
      </c>
      <c r="E589" s="960">
        <v>806.93399999999997</v>
      </c>
      <c r="F589" s="960">
        <f t="shared" si="9"/>
        <v>47264.86</v>
      </c>
      <c r="G589" s="960">
        <f t="shared" si="9"/>
        <v>47181.447999999997</v>
      </c>
    </row>
    <row r="590" spans="1:7" s="957" customFormat="1" ht="12.75" customHeight="1" x14ac:dyDescent="0.2">
      <c r="A590" s="787" t="s">
        <v>5420</v>
      </c>
      <c r="B590" s="960">
        <v>8839.76</v>
      </c>
      <c r="C590" s="960">
        <v>8839.755000000001</v>
      </c>
      <c r="D590" s="960">
        <v>428.93999999999994</v>
      </c>
      <c r="E590" s="960">
        <v>412.06799999999998</v>
      </c>
      <c r="F590" s="960">
        <f t="shared" si="9"/>
        <v>9268.7000000000007</v>
      </c>
      <c r="G590" s="960">
        <f t="shared" si="9"/>
        <v>9251.8230000000003</v>
      </c>
    </row>
    <row r="591" spans="1:7" s="957" customFormat="1" ht="12.75" customHeight="1" x14ac:dyDescent="0.2">
      <c r="A591" s="787" t="s">
        <v>5421</v>
      </c>
      <c r="B591" s="960">
        <v>8023.08</v>
      </c>
      <c r="C591" s="960">
        <v>8023.0830000000005</v>
      </c>
      <c r="D591" s="960">
        <v>80.660000000000011</v>
      </c>
      <c r="E591" s="960">
        <v>80.661000000000001</v>
      </c>
      <c r="F591" s="960">
        <f t="shared" si="9"/>
        <v>8103.74</v>
      </c>
      <c r="G591" s="960">
        <f t="shared" si="9"/>
        <v>8103.7440000000006</v>
      </c>
    </row>
    <row r="592" spans="1:7" s="957" customFormat="1" ht="12.75" customHeight="1" x14ac:dyDescent="0.2">
      <c r="A592" s="787" t="s">
        <v>5422</v>
      </c>
      <c r="B592" s="960">
        <v>10318.41</v>
      </c>
      <c r="C592" s="960">
        <v>10318.402</v>
      </c>
      <c r="D592" s="960">
        <v>124.17</v>
      </c>
      <c r="E592" s="960">
        <v>124.03399999999999</v>
      </c>
      <c r="F592" s="960">
        <f t="shared" si="9"/>
        <v>10442.58</v>
      </c>
      <c r="G592" s="960">
        <f t="shared" si="9"/>
        <v>10442.436</v>
      </c>
    </row>
    <row r="593" spans="1:7" s="957" customFormat="1" ht="12.75" customHeight="1" x14ac:dyDescent="0.2">
      <c r="A593" s="787" t="s">
        <v>5423</v>
      </c>
      <c r="B593" s="960">
        <v>7719.16</v>
      </c>
      <c r="C593" s="960">
        <v>7719.16</v>
      </c>
      <c r="D593" s="960">
        <v>130.31</v>
      </c>
      <c r="E593" s="960">
        <v>130.31100000000001</v>
      </c>
      <c r="F593" s="960">
        <f t="shared" si="9"/>
        <v>7849.47</v>
      </c>
      <c r="G593" s="960">
        <f t="shared" si="9"/>
        <v>7849.4709999999995</v>
      </c>
    </row>
    <row r="594" spans="1:7" s="957" customFormat="1" ht="12.75" customHeight="1" x14ac:dyDescent="0.2">
      <c r="A594" s="787" t="s">
        <v>5424</v>
      </c>
      <c r="B594" s="960">
        <v>33109.79</v>
      </c>
      <c r="C594" s="960">
        <v>33109.788999999997</v>
      </c>
      <c r="D594" s="960">
        <v>311.81</v>
      </c>
      <c r="E594" s="960">
        <v>311.72299999999996</v>
      </c>
      <c r="F594" s="960">
        <f t="shared" si="9"/>
        <v>33421.599999999999</v>
      </c>
      <c r="G594" s="960">
        <f t="shared" si="9"/>
        <v>33421.511999999995</v>
      </c>
    </row>
    <row r="595" spans="1:7" s="957" customFormat="1" ht="12.75" customHeight="1" x14ac:dyDescent="0.2">
      <c r="A595" s="787" t="s">
        <v>5425</v>
      </c>
      <c r="B595" s="960">
        <v>3377.84</v>
      </c>
      <c r="C595" s="960">
        <v>3377.8399999999997</v>
      </c>
      <c r="D595" s="960">
        <v>115.11</v>
      </c>
      <c r="E595" s="960">
        <v>115.105</v>
      </c>
      <c r="F595" s="960">
        <f t="shared" si="9"/>
        <v>3492.9500000000003</v>
      </c>
      <c r="G595" s="960">
        <f t="shared" si="9"/>
        <v>3492.9449999999997</v>
      </c>
    </row>
    <row r="596" spans="1:7" s="957" customFormat="1" ht="12.75" customHeight="1" x14ac:dyDescent="0.2">
      <c r="A596" s="787" t="s">
        <v>5426</v>
      </c>
      <c r="B596" s="960">
        <v>13978.2</v>
      </c>
      <c r="C596" s="960">
        <v>13978.200999999999</v>
      </c>
      <c r="D596" s="960">
        <v>139.13</v>
      </c>
      <c r="E596" s="960">
        <v>138.94999999999999</v>
      </c>
      <c r="F596" s="960">
        <f t="shared" si="9"/>
        <v>14117.33</v>
      </c>
      <c r="G596" s="960">
        <f t="shared" si="9"/>
        <v>14117.151</v>
      </c>
    </row>
    <row r="597" spans="1:7" s="957" customFormat="1" ht="12.75" customHeight="1" x14ac:dyDescent="0.2">
      <c r="A597" s="787" t="s">
        <v>5427</v>
      </c>
      <c r="B597" s="960">
        <v>21457.489999999998</v>
      </c>
      <c r="C597" s="960">
        <v>21457.489999999998</v>
      </c>
      <c r="D597" s="960">
        <v>640.24</v>
      </c>
      <c r="E597" s="960">
        <v>587.68099999999993</v>
      </c>
      <c r="F597" s="960">
        <f t="shared" si="9"/>
        <v>22097.73</v>
      </c>
      <c r="G597" s="960">
        <f t="shared" si="9"/>
        <v>22045.170999999998</v>
      </c>
    </row>
    <row r="598" spans="1:7" s="957" customFormat="1" ht="12.75" customHeight="1" x14ac:dyDescent="0.2">
      <c r="A598" s="787" t="s">
        <v>5428</v>
      </c>
      <c r="B598" s="960">
        <v>31390.95</v>
      </c>
      <c r="C598" s="960">
        <v>31390.951999999997</v>
      </c>
      <c r="D598" s="960">
        <v>277.17</v>
      </c>
      <c r="E598" s="960">
        <v>277.16399999999999</v>
      </c>
      <c r="F598" s="960">
        <f t="shared" si="9"/>
        <v>31668.12</v>
      </c>
      <c r="G598" s="960">
        <f t="shared" si="9"/>
        <v>31668.115999999998</v>
      </c>
    </row>
    <row r="599" spans="1:7" s="957" customFormat="1" ht="12.75" customHeight="1" x14ac:dyDescent="0.2">
      <c r="A599" s="787" t="s">
        <v>5429</v>
      </c>
      <c r="B599" s="960">
        <v>28886.04</v>
      </c>
      <c r="C599" s="960">
        <v>28877.476000000002</v>
      </c>
      <c r="D599" s="960">
        <v>296.32</v>
      </c>
      <c r="E599" s="960">
        <v>296.31200000000001</v>
      </c>
      <c r="F599" s="960">
        <f t="shared" si="9"/>
        <v>29182.36</v>
      </c>
      <c r="G599" s="960">
        <f t="shared" si="9"/>
        <v>29173.788000000004</v>
      </c>
    </row>
    <row r="600" spans="1:7" s="957" customFormat="1" ht="12.75" customHeight="1" x14ac:dyDescent="0.2">
      <c r="A600" s="787" t="s">
        <v>5430</v>
      </c>
      <c r="B600" s="960">
        <v>16832</v>
      </c>
      <c r="C600" s="960">
        <v>16831.999</v>
      </c>
      <c r="D600" s="960">
        <v>351.49999999999994</v>
      </c>
      <c r="E600" s="960">
        <v>317.92699999999996</v>
      </c>
      <c r="F600" s="960">
        <f t="shared" si="9"/>
        <v>17183.5</v>
      </c>
      <c r="G600" s="960">
        <f t="shared" si="9"/>
        <v>17149.925999999999</v>
      </c>
    </row>
    <row r="601" spans="1:7" s="957" customFormat="1" ht="12.75" customHeight="1" x14ac:dyDescent="0.2">
      <c r="A601" s="787" t="s">
        <v>5431</v>
      </c>
      <c r="B601" s="960">
        <v>5476.95</v>
      </c>
      <c r="C601" s="960">
        <v>5476.951</v>
      </c>
      <c r="D601" s="960">
        <v>88.210000000000008</v>
      </c>
      <c r="E601" s="960">
        <v>88.120999999999995</v>
      </c>
      <c r="F601" s="960">
        <f t="shared" si="9"/>
        <v>5565.16</v>
      </c>
      <c r="G601" s="960">
        <f t="shared" si="9"/>
        <v>5565.0720000000001</v>
      </c>
    </row>
    <row r="602" spans="1:7" s="957" customFormat="1" ht="12.75" customHeight="1" x14ac:dyDescent="0.2">
      <c r="A602" s="787" t="s">
        <v>5432</v>
      </c>
      <c r="B602" s="960">
        <v>27061.31</v>
      </c>
      <c r="C602" s="960">
        <v>27061.309000000001</v>
      </c>
      <c r="D602" s="960">
        <v>493.90999999999997</v>
      </c>
      <c r="E602" s="960">
        <v>493.57900000000001</v>
      </c>
      <c r="F602" s="960">
        <f t="shared" si="9"/>
        <v>27555.22</v>
      </c>
      <c r="G602" s="960">
        <f t="shared" si="9"/>
        <v>27554.888000000003</v>
      </c>
    </row>
    <row r="603" spans="1:7" s="957" customFormat="1" ht="12.75" customHeight="1" x14ac:dyDescent="0.2">
      <c r="A603" s="787" t="s">
        <v>5433</v>
      </c>
      <c r="B603" s="960">
        <v>38170.33</v>
      </c>
      <c r="C603" s="960">
        <v>38168.046999999999</v>
      </c>
      <c r="D603" s="960">
        <v>883.26999999999987</v>
      </c>
      <c r="E603" s="960">
        <v>815.15930000000014</v>
      </c>
      <c r="F603" s="960">
        <f t="shared" si="9"/>
        <v>39053.599999999999</v>
      </c>
      <c r="G603" s="960">
        <f t="shared" si="9"/>
        <v>38983.206299999998</v>
      </c>
    </row>
    <row r="604" spans="1:7" s="957" customFormat="1" ht="12.75" customHeight="1" x14ac:dyDescent="0.2">
      <c r="A604" s="787" t="s">
        <v>5434</v>
      </c>
      <c r="B604" s="960">
        <v>7832.93</v>
      </c>
      <c r="C604" s="960">
        <v>7832.9309999999996</v>
      </c>
      <c r="D604" s="960">
        <v>0</v>
      </c>
      <c r="E604" s="960">
        <v>0</v>
      </c>
      <c r="F604" s="960">
        <f t="shared" si="9"/>
        <v>7832.93</v>
      </c>
      <c r="G604" s="960">
        <f t="shared" si="9"/>
        <v>7832.9309999999996</v>
      </c>
    </row>
    <row r="605" spans="1:7" s="957" customFormat="1" ht="12.75" customHeight="1" x14ac:dyDescent="0.2">
      <c r="A605" s="787" t="s">
        <v>5435</v>
      </c>
      <c r="B605" s="960">
        <v>31783.24</v>
      </c>
      <c r="C605" s="960">
        <v>31783.24</v>
      </c>
      <c r="D605" s="960">
        <v>0</v>
      </c>
      <c r="E605" s="960">
        <v>0</v>
      </c>
      <c r="F605" s="960">
        <f t="shared" si="9"/>
        <v>31783.24</v>
      </c>
      <c r="G605" s="960">
        <f t="shared" si="9"/>
        <v>31783.24</v>
      </c>
    </row>
    <row r="606" spans="1:7" s="957" customFormat="1" ht="12.75" customHeight="1" x14ac:dyDescent="0.2">
      <c r="A606" s="787" t="s">
        <v>5436</v>
      </c>
      <c r="B606" s="960">
        <v>10315.879999999999</v>
      </c>
      <c r="C606" s="960">
        <v>10315.880999999999</v>
      </c>
      <c r="D606" s="960">
        <v>0</v>
      </c>
      <c r="E606" s="960">
        <v>0</v>
      </c>
      <c r="F606" s="960">
        <f t="shared" si="9"/>
        <v>10315.879999999999</v>
      </c>
      <c r="G606" s="960">
        <f t="shared" si="9"/>
        <v>10315.880999999999</v>
      </c>
    </row>
    <row r="607" spans="1:7" s="957" customFormat="1" ht="12.75" customHeight="1" x14ac:dyDescent="0.2">
      <c r="A607" s="787" t="s">
        <v>5437</v>
      </c>
      <c r="B607" s="960">
        <v>5214.12</v>
      </c>
      <c r="C607" s="960">
        <v>5214.1239999999998</v>
      </c>
      <c r="D607" s="960">
        <v>0</v>
      </c>
      <c r="E607" s="960">
        <v>0</v>
      </c>
      <c r="F607" s="960">
        <f t="shared" si="9"/>
        <v>5214.12</v>
      </c>
      <c r="G607" s="960">
        <f t="shared" si="9"/>
        <v>5214.1239999999998</v>
      </c>
    </row>
    <row r="608" spans="1:7" s="957" customFormat="1" ht="12.75" customHeight="1" x14ac:dyDescent="0.2">
      <c r="A608" s="787" t="s">
        <v>5438</v>
      </c>
      <c r="B608" s="960">
        <v>12058.34</v>
      </c>
      <c r="C608" s="960">
        <v>12058.343000000001</v>
      </c>
      <c r="D608" s="960">
        <v>0</v>
      </c>
      <c r="E608" s="960">
        <v>0</v>
      </c>
      <c r="F608" s="960">
        <f t="shared" si="9"/>
        <v>12058.34</v>
      </c>
      <c r="G608" s="960">
        <f t="shared" si="9"/>
        <v>12058.343000000001</v>
      </c>
    </row>
    <row r="609" spans="1:7" s="957" customFormat="1" ht="12.75" customHeight="1" x14ac:dyDescent="0.2">
      <c r="A609" s="787" t="s">
        <v>5439</v>
      </c>
      <c r="B609" s="960">
        <v>10312.93</v>
      </c>
      <c r="C609" s="960">
        <v>10312.933000000001</v>
      </c>
      <c r="D609" s="960">
        <v>0</v>
      </c>
      <c r="E609" s="960">
        <v>0</v>
      </c>
      <c r="F609" s="960">
        <f t="shared" si="9"/>
        <v>10312.93</v>
      </c>
      <c r="G609" s="960">
        <f t="shared" si="9"/>
        <v>10312.933000000001</v>
      </c>
    </row>
    <row r="610" spans="1:7" s="957" customFormat="1" ht="12.75" customHeight="1" x14ac:dyDescent="0.2">
      <c r="A610" s="787" t="s">
        <v>5440</v>
      </c>
      <c r="B610" s="960">
        <v>2324.11</v>
      </c>
      <c r="C610" s="960">
        <v>2324.11</v>
      </c>
      <c r="D610" s="960">
        <v>0</v>
      </c>
      <c r="E610" s="960">
        <v>0</v>
      </c>
      <c r="F610" s="960">
        <f t="shared" si="9"/>
        <v>2324.11</v>
      </c>
      <c r="G610" s="960">
        <f t="shared" si="9"/>
        <v>2324.11</v>
      </c>
    </row>
    <row r="611" spans="1:7" s="957" customFormat="1" ht="12.75" customHeight="1" x14ac:dyDescent="0.2">
      <c r="A611" s="787" t="s">
        <v>5441</v>
      </c>
      <c r="B611" s="960">
        <v>35086.589999999997</v>
      </c>
      <c r="C611" s="960">
        <v>35086.586000000003</v>
      </c>
      <c r="D611" s="960">
        <v>0</v>
      </c>
      <c r="E611" s="960">
        <v>0</v>
      </c>
      <c r="F611" s="960">
        <f t="shared" si="9"/>
        <v>35086.589999999997</v>
      </c>
      <c r="G611" s="960">
        <f t="shared" si="9"/>
        <v>35086.586000000003</v>
      </c>
    </row>
    <row r="612" spans="1:7" s="957" customFormat="1" ht="15" customHeight="1" x14ac:dyDescent="0.2">
      <c r="A612" s="1062" t="s">
        <v>10</v>
      </c>
      <c r="B612" s="961">
        <v>9574806.9000000004</v>
      </c>
      <c r="C612" s="961">
        <v>9573802.5829999968</v>
      </c>
      <c r="D612" s="961">
        <v>199379.82</v>
      </c>
      <c r="E612" s="961">
        <v>188644.33223999976</v>
      </c>
      <c r="F612" s="961">
        <f t="shared" si="9"/>
        <v>9774186.7200000007</v>
      </c>
      <c r="G612" s="961">
        <f t="shared" si="9"/>
        <v>9762446.9152399972</v>
      </c>
    </row>
    <row r="615" spans="1:7" s="1063" customFormat="1" ht="12.75" customHeight="1" x14ac:dyDescent="0.25">
      <c r="A615" s="1207" t="s">
        <v>5456</v>
      </c>
      <c r="B615" s="1207"/>
      <c r="C615" s="1207"/>
      <c r="D615" s="1207"/>
      <c r="E615" s="1207"/>
      <c r="F615" s="1207"/>
      <c r="G615" s="1207"/>
    </row>
    <row r="616" spans="1:7" s="1063" customFormat="1" ht="12.75" customHeight="1" x14ac:dyDescent="0.25">
      <c r="A616" s="1208" t="s">
        <v>5468</v>
      </c>
      <c r="B616" s="1208"/>
      <c r="C616" s="1208"/>
      <c r="D616" s="1208"/>
      <c r="E616" s="1208"/>
      <c r="F616" s="1208"/>
      <c r="G616" s="1208"/>
    </row>
    <row r="617" spans="1:7" s="1063" customFormat="1" ht="12.75" customHeight="1" x14ac:dyDescent="0.25">
      <c r="B617" s="1064"/>
      <c r="C617" s="1064"/>
    </row>
    <row r="618" spans="1:7" s="1063" customFormat="1" ht="12.75" customHeight="1" x14ac:dyDescent="0.25">
      <c r="A618" s="1065" t="s">
        <v>5473</v>
      </c>
      <c r="B618" s="1064"/>
      <c r="C618" s="1064"/>
    </row>
    <row r="619" spans="1:7" s="1063" customFormat="1" ht="12.75" customHeight="1" x14ac:dyDescent="0.25">
      <c r="A619" s="1066" t="s">
        <v>1450</v>
      </c>
      <c r="B619" s="1064"/>
      <c r="C619" s="1064"/>
    </row>
    <row r="620" spans="1:7" s="1063" customFormat="1" ht="12.75" customHeight="1" x14ac:dyDescent="0.25">
      <c r="A620" s="1066" t="s">
        <v>5474</v>
      </c>
      <c r="B620" s="1064"/>
      <c r="C620" s="1064"/>
    </row>
    <row r="621" spans="1:7" s="1063" customFormat="1" ht="12.75" customHeight="1" x14ac:dyDescent="0.25">
      <c r="A621" s="1066" t="s">
        <v>1443</v>
      </c>
      <c r="B621" s="1064"/>
      <c r="C621" s="1064"/>
    </row>
    <row r="622" spans="1:7" s="1063" customFormat="1" ht="12.75" customHeight="1" x14ac:dyDescent="0.25">
      <c r="A622" s="1066" t="s">
        <v>1449</v>
      </c>
      <c r="B622" s="1064"/>
      <c r="C622" s="1064"/>
    </row>
    <row r="623" spans="1:7" s="1063" customFormat="1" ht="12.75" customHeight="1" x14ac:dyDescent="0.25">
      <c r="A623" s="1066" t="s">
        <v>3855</v>
      </c>
      <c r="B623" s="1064"/>
      <c r="C623" s="1064"/>
    </row>
    <row r="624" spans="1:7" s="1063" customFormat="1" ht="12.75" customHeight="1" x14ac:dyDescent="0.25">
      <c r="A624" s="1066" t="s">
        <v>3821</v>
      </c>
      <c r="B624" s="1064"/>
      <c r="C624" s="1064"/>
    </row>
    <row r="625" spans="1:3" s="1063" customFormat="1" ht="12.75" customHeight="1" x14ac:dyDescent="0.25">
      <c r="A625" s="1066" t="s">
        <v>1452</v>
      </c>
      <c r="B625" s="1064"/>
      <c r="C625" s="1064"/>
    </row>
    <row r="626" spans="1:3" s="1063" customFormat="1" ht="12.75" customHeight="1" x14ac:dyDescent="0.25">
      <c r="A626" s="1066" t="s">
        <v>3907</v>
      </c>
      <c r="B626" s="1064"/>
      <c r="C626" s="1064"/>
    </row>
    <row r="627" spans="1:3" s="1063" customFormat="1" ht="12.75" customHeight="1" x14ac:dyDescent="0.25">
      <c r="A627" s="1066" t="s">
        <v>1461</v>
      </c>
      <c r="B627" s="1064"/>
      <c r="C627" s="1064"/>
    </row>
    <row r="628" spans="1:3" s="1063" customFormat="1" ht="12.75" customHeight="1" x14ac:dyDescent="0.25">
      <c r="A628" s="1066" t="s">
        <v>3822</v>
      </c>
      <c r="B628" s="1064"/>
      <c r="C628" s="1064"/>
    </row>
    <row r="629" spans="1:3" s="1063" customFormat="1" ht="12.75" customHeight="1" x14ac:dyDescent="0.25">
      <c r="A629" s="1066" t="s">
        <v>1453</v>
      </c>
      <c r="B629" s="1064"/>
      <c r="C629" s="1064"/>
    </row>
    <row r="630" spans="1:3" s="1063" customFormat="1" ht="12.75" customHeight="1" x14ac:dyDescent="0.25">
      <c r="A630" s="1067"/>
      <c r="B630" s="1064"/>
      <c r="C630" s="1064"/>
    </row>
  </sheetData>
  <mergeCells count="7">
    <mergeCell ref="A1:G1"/>
    <mergeCell ref="A615:G615"/>
    <mergeCell ref="A616:G616"/>
    <mergeCell ref="A3:A4"/>
    <mergeCell ref="B3:C3"/>
    <mergeCell ref="D3:E3"/>
    <mergeCell ref="F3:G3"/>
  </mergeCells>
  <pageMargins left="0.39370078740157483" right="0.39370078740157483" top="0.59055118110236227" bottom="0.39370078740157483" header="0.31496062992125984" footer="0.11811023622047245"/>
  <pageSetup paperSize="9" scale="90" firstPageNumber="496" fitToHeight="0" orientation="landscape" useFirstPageNumber="1" r:id="rId1"/>
  <headerFooter>
    <oddHeader>&amp;L&amp;"Tahoma,Kurzíva"&amp;9Závěrečný účet za rok 2019&amp;R&amp;"Tahoma,Kurzíva"&amp;9Tabulka č. 29</oddHeader>
    <oddFooter>&amp;C&amp;"Tahoma,Obyčejné"&amp;P</oddFooter>
  </headerFooter>
  <rowBreaks count="15" manualBreakCount="15">
    <brk id="42" max="6" man="1"/>
    <brk id="83" max="6" man="1"/>
    <brk id="124" max="6" man="1"/>
    <brk id="165" max="6" man="1"/>
    <brk id="206" max="6" man="1"/>
    <brk id="247" max="6" man="1"/>
    <brk id="288" max="6" man="1"/>
    <brk id="329" max="6" man="1"/>
    <brk id="370" max="6" man="1"/>
    <brk id="408" max="6" man="1"/>
    <brk id="449" max="6" man="1"/>
    <brk id="490" max="6" man="1"/>
    <brk id="531" max="6" man="1"/>
    <brk id="572" max="6" man="1"/>
    <brk id="610"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1197-44BF-4CBB-86DC-08BF532FEB8D}">
  <dimension ref="A1:G258"/>
  <sheetViews>
    <sheetView showGridLines="0" zoomScaleNormal="100" zoomScaleSheetLayoutView="100" workbookViewId="0">
      <selection activeCell="I3" sqref="I3"/>
    </sheetView>
  </sheetViews>
  <sheetFormatPr defaultRowHeight="12.75" x14ac:dyDescent="0.2"/>
  <cols>
    <col min="1" max="1" width="7" style="115" customWidth="1"/>
    <col min="2" max="2" width="45.42578125" style="115" customWidth="1"/>
    <col min="3" max="3" width="8.5703125" style="115" customWidth="1"/>
    <col min="4" max="7" width="13.85546875" style="907" customWidth="1"/>
    <col min="8" max="16384" width="9.140625" style="115"/>
  </cols>
  <sheetData>
    <row r="1" spans="1:7" s="861" customFormat="1" ht="18" customHeight="1" x14ac:dyDescent="0.2">
      <c r="A1" s="1224" t="s">
        <v>2906</v>
      </c>
      <c r="B1" s="1224"/>
      <c r="C1" s="1224"/>
      <c r="D1" s="1224"/>
      <c r="E1" s="1224"/>
      <c r="F1" s="1224"/>
      <c r="G1" s="1224"/>
    </row>
    <row r="2" spans="1:7" s="861" customFormat="1" ht="18" customHeight="1" x14ac:dyDescent="0.2">
      <c r="A2" s="1168" t="s">
        <v>2907</v>
      </c>
      <c r="B2" s="1168"/>
      <c r="C2" s="1168"/>
      <c r="D2" s="1168"/>
      <c r="E2" s="1168"/>
      <c r="F2" s="1168"/>
      <c r="G2" s="1168"/>
    </row>
    <row r="3" spans="1:7" s="862" customFormat="1" x14ac:dyDescent="0.2">
      <c r="C3" s="863"/>
      <c r="D3" s="864"/>
      <c r="E3" s="864"/>
      <c r="F3" s="864"/>
      <c r="G3" s="864"/>
    </row>
    <row r="4" spans="1:7" s="868" customFormat="1" x14ac:dyDescent="0.2">
      <c r="A4" s="865"/>
      <c r="B4" s="865"/>
      <c r="C4" s="866"/>
      <c r="D4" s="867">
        <v>1</v>
      </c>
      <c r="E4" s="867">
        <v>2</v>
      </c>
      <c r="F4" s="867">
        <v>3</v>
      </c>
      <c r="G4" s="867">
        <v>4</v>
      </c>
    </row>
    <row r="5" spans="1:7" s="869" customFormat="1" ht="12.75" customHeight="1" x14ac:dyDescent="0.2">
      <c r="A5" s="1225" t="s">
        <v>2908</v>
      </c>
      <c r="B5" s="1226"/>
      <c r="C5" s="1231" t="s">
        <v>2909</v>
      </c>
      <c r="D5" s="1233" t="s">
        <v>2910</v>
      </c>
      <c r="E5" s="1233"/>
      <c r="F5" s="1233"/>
      <c r="G5" s="1233"/>
    </row>
    <row r="6" spans="1:7" s="869" customFormat="1" x14ac:dyDescent="0.2">
      <c r="A6" s="1227"/>
      <c r="B6" s="1228"/>
      <c r="C6" s="1232"/>
      <c r="D6" s="1234" t="s">
        <v>2911</v>
      </c>
      <c r="E6" s="1234"/>
      <c r="F6" s="1234"/>
      <c r="G6" s="1234" t="s">
        <v>2912</v>
      </c>
    </row>
    <row r="7" spans="1:7" s="869" customFormat="1" x14ac:dyDescent="0.2">
      <c r="A7" s="1229"/>
      <c r="B7" s="1230"/>
      <c r="C7" s="1232"/>
      <c r="D7" s="870" t="s">
        <v>2913</v>
      </c>
      <c r="E7" s="870" t="s">
        <v>2914</v>
      </c>
      <c r="F7" s="870" t="s">
        <v>2915</v>
      </c>
      <c r="G7" s="1235"/>
    </row>
    <row r="8" spans="1:7" s="869" customFormat="1" x14ac:dyDescent="0.2">
      <c r="A8" s="871"/>
      <c r="B8" s="871" t="s">
        <v>2916</v>
      </c>
      <c r="C8" s="872" t="s">
        <v>70</v>
      </c>
      <c r="D8" s="873">
        <v>74109976.169180006</v>
      </c>
      <c r="E8" s="873">
        <v>17667211.523079999</v>
      </c>
      <c r="F8" s="873">
        <v>56442764.6461</v>
      </c>
      <c r="G8" s="873">
        <v>54354411.805859998</v>
      </c>
    </row>
    <row r="9" spans="1:7" s="869" customFormat="1" x14ac:dyDescent="0.2">
      <c r="A9" s="871" t="s">
        <v>2917</v>
      </c>
      <c r="B9" s="871" t="s">
        <v>2918</v>
      </c>
      <c r="C9" s="872" t="s">
        <v>70</v>
      </c>
      <c r="D9" s="873">
        <v>63078403.709669992</v>
      </c>
      <c r="E9" s="873">
        <v>17634764.328710001</v>
      </c>
      <c r="F9" s="873">
        <v>45443639.380959995</v>
      </c>
      <c r="G9" s="873">
        <v>44465069.225070007</v>
      </c>
    </row>
    <row r="10" spans="1:7" s="869" customFormat="1" x14ac:dyDescent="0.2">
      <c r="A10" s="871" t="s">
        <v>2919</v>
      </c>
      <c r="B10" s="871" t="s">
        <v>2920</v>
      </c>
      <c r="C10" s="872" t="s">
        <v>70</v>
      </c>
      <c r="D10" s="873">
        <v>626239.54804000002</v>
      </c>
      <c r="E10" s="873">
        <v>437267.62523999996</v>
      </c>
      <c r="F10" s="873">
        <v>188971.9228</v>
      </c>
      <c r="G10" s="873">
        <v>116076.66645</v>
      </c>
    </row>
    <row r="11" spans="1:7" s="862" customFormat="1" x14ac:dyDescent="0.2">
      <c r="A11" s="874" t="s">
        <v>2921</v>
      </c>
      <c r="B11" s="874" t="s">
        <v>2922</v>
      </c>
      <c r="C11" s="875" t="s">
        <v>2923</v>
      </c>
      <c r="D11" s="876">
        <v>275.25</v>
      </c>
      <c r="E11" s="876">
        <v>269.09249999999997</v>
      </c>
      <c r="F11" s="876">
        <v>6.1574999999999998</v>
      </c>
      <c r="G11" s="876">
        <v>10.262499999999999</v>
      </c>
    </row>
    <row r="12" spans="1:7" s="862" customFormat="1" x14ac:dyDescent="0.2">
      <c r="A12" s="874" t="s">
        <v>2924</v>
      </c>
      <c r="B12" s="874" t="s">
        <v>2925</v>
      </c>
      <c r="C12" s="875" t="s">
        <v>2926</v>
      </c>
      <c r="D12" s="876">
        <v>462188.40142999997</v>
      </c>
      <c r="E12" s="876">
        <v>293241.68987</v>
      </c>
      <c r="F12" s="876">
        <v>168946.71156</v>
      </c>
      <c r="G12" s="876">
        <v>95788.252819999994</v>
      </c>
    </row>
    <row r="13" spans="1:7" s="862" customFormat="1" x14ac:dyDescent="0.2">
      <c r="A13" s="874" t="s">
        <v>2927</v>
      </c>
      <c r="B13" s="874" t="s">
        <v>2928</v>
      </c>
      <c r="C13" s="875" t="s">
        <v>2929</v>
      </c>
      <c r="D13" s="876">
        <v>741.73304000000007</v>
      </c>
      <c r="E13" s="876">
        <v>127.42400000000001</v>
      </c>
      <c r="F13" s="876">
        <v>614.30903999999998</v>
      </c>
      <c r="G13" s="876">
        <v>329.13703999999996</v>
      </c>
    </row>
    <row r="14" spans="1:7" s="862" customFormat="1" x14ac:dyDescent="0.2">
      <c r="A14" s="874" t="s">
        <v>2930</v>
      </c>
      <c r="B14" s="874" t="s">
        <v>2931</v>
      </c>
      <c r="C14" s="875" t="s">
        <v>2932</v>
      </c>
      <c r="D14" s="876"/>
      <c r="E14" s="876"/>
      <c r="F14" s="876"/>
      <c r="G14" s="876"/>
    </row>
    <row r="15" spans="1:7" s="862" customFormat="1" x14ac:dyDescent="0.2">
      <c r="A15" s="874" t="s">
        <v>2933</v>
      </c>
      <c r="B15" s="874" t="s">
        <v>2934</v>
      </c>
      <c r="C15" s="875" t="s">
        <v>2935</v>
      </c>
      <c r="D15" s="876">
        <v>103511.88611999998</v>
      </c>
      <c r="E15" s="876">
        <v>103511.88611999998</v>
      </c>
      <c r="F15" s="876"/>
      <c r="G15" s="876"/>
    </row>
    <row r="16" spans="1:7" s="862" customFormat="1" x14ac:dyDescent="0.2">
      <c r="A16" s="874" t="s">
        <v>2936</v>
      </c>
      <c r="B16" s="874" t="s">
        <v>2937</v>
      </c>
      <c r="C16" s="875" t="s">
        <v>2938</v>
      </c>
      <c r="D16" s="876">
        <v>56647.149150000005</v>
      </c>
      <c r="E16" s="876">
        <v>38153.702750000004</v>
      </c>
      <c r="F16" s="876">
        <v>18493.446400000001</v>
      </c>
      <c r="G16" s="876">
        <v>18233.149219999999</v>
      </c>
    </row>
    <row r="17" spans="1:7" s="862" customFormat="1" x14ac:dyDescent="0.2">
      <c r="A17" s="874" t="s">
        <v>2939</v>
      </c>
      <c r="B17" s="874" t="s">
        <v>2940</v>
      </c>
      <c r="C17" s="875" t="s">
        <v>2941</v>
      </c>
      <c r="D17" s="876">
        <v>2875.1282999999999</v>
      </c>
      <c r="E17" s="876">
        <v>1963.83</v>
      </c>
      <c r="F17" s="876">
        <v>911.29829999999993</v>
      </c>
      <c r="G17" s="876">
        <v>1715.8648700000001</v>
      </c>
    </row>
    <row r="18" spans="1:7" s="862" customFormat="1" x14ac:dyDescent="0.2">
      <c r="A18" s="877" t="s">
        <v>2942</v>
      </c>
      <c r="B18" s="874" t="s">
        <v>2943</v>
      </c>
      <c r="C18" s="875" t="s">
        <v>2944</v>
      </c>
      <c r="D18" s="876"/>
      <c r="E18" s="876"/>
      <c r="F18" s="876"/>
      <c r="G18" s="876"/>
    </row>
    <row r="19" spans="1:7" s="862" customFormat="1" x14ac:dyDescent="0.2">
      <c r="A19" s="877" t="s">
        <v>2945</v>
      </c>
      <c r="B19" s="874" t="s">
        <v>2946</v>
      </c>
      <c r="C19" s="875" t="s">
        <v>2947</v>
      </c>
      <c r="D19" s="876"/>
      <c r="E19" s="876"/>
      <c r="F19" s="876"/>
      <c r="G19" s="876"/>
    </row>
    <row r="20" spans="1:7" s="869" customFormat="1" x14ac:dyDescent="0.2">
      <c r="A20" s="878" t="s">
        <v>2948</v>
      </c>
      <c r="B20" s="871" t="s">
        <v>2949</v>
      </c>
      <c r="C20" s="872" t="s">
        <v>70</v>
      </c>
      <c r="D20" s="873">
        <v>59355985.74549</v>
      </c>
      <c r="E20" s="873">
        <v>16935767.899460003</v>
      </c>
      <c r="F20" s="873">
        <v>42420217.846029997</v>
      </c>
      <c r="G20" s="873">
        <v>40803767.559840001</v>
      </c>
    </row>
    <row r="21" spans="1:7" s="862" customFormat="1" x14ac:dyDescent="0.2">
      <c r="A21" s="874" t="s">
        <v>2950</v>
      </c>
      <c r="B21" s="874" t="s">
        <v>384</v>
      </c>
      <c r="C21" s="875" t="s">
        <v>2951</v>
      </c>
      <c r="D21" s="876">
        <v>4729859.8342700005</v>
      </c>
      <c r="E21" s="876"/>
      <c r="F21" s="876">
        <v>4729859.8342700005</v>
      </c>
      <c r="G21" s="876">
        <v>4718543.6072000004</v>
      </c>
    </row>
    <row r="22" spans="1:7" s="862" customFormat="1" x14ac:dyDescent="0.2">
      <c r="A22" s="874" t="s">
        <v>2952</v>
      </c>
      <c r="B22" s="874" t="s">
        <v>2953</v>
      </c>
      <c r="C22" s="875" t="s">
        <v>2954</v>
      </c>
      <c r="D22" s="876">
        <v>32226.433649999999</v>
      </c>
      <c r="E22" s="876"/>
      <c r="F22" s="876">
        <v>32226.433649999999</v>
      </c>
      <c r="G22" s="876">
        <v>27488.964650000002</v>
      </c>
    </row>
    <row r="23" spans="1:7" s="862" customFormat="1" x14ac:dyDescent="0.2">
      <c r="A23" s="874" t="s">
        <v>2955</v>
      </c>
      <c r="B23" s="874" t="s">
        <v>2956</v>
      </c>
      <c r="C23" s="875" t="s">
        <v>2957</v>
      </c>
      <c r="D23" s="876">
        <v>41098065.643010005</v>
      </c>
      <c r="E23" s="876">
        <v>8153358.1365299998</v>
      </c>
      <c r="F23" s="876">
        <v>32944707.506480001</v>
      </c>
      <c r="G23" s="876">
        <v>31944754.15563</v>
      </c>
    </row>
    <row r="24" spans="1:7" s="862" customFormat="1" ht="21" x14ac:dyDescent="0.2">
      <c r="A24" s="874" t="s">
        <v>2958</v>
      </c>
      <c r="B24" s="874" t="s">
        <v>2959</v>
      </c>
      <c r="C24" s="875" t="s">
        <v>2960</v>
      </c>
      <c r="D24" s="876">
        <v>8400196.0626800004</v>
      </c>
      <c r="E24" s="876">
        <v>5498405.9347999999</v>
      </c>
      <c r="F24" s="876">
        <v>2901790.1278800005</v>
      </c>
      <c r="G24" s="876">
        <v>2766888.2548599998</v>
      </c>
    </row>
    <row r="25" spans="1:7" s="862" customFormat="1" x14ac:dyDescent="0.2">
      <c r="A25" s="874" t="s">
        <v>2961</v>
      </c>
      <c r="B25" s="874" t="s">
        <v>2962</v>
      </c>
      <c r="C25" s="875" t="s">
        <v>2963</v>
      </c>
      <c r="D25" s="876"/>
      <c r="E25" s="876"/>
      <c r="F25" s="876"/>
      <c r="G25" s="876"/>
    </row>
    <row r="26" spans="1:7" s="862" customFormat="1" x14ac:dyDescent="0.2">
      <c r="A26" s="874" t="s">
        <v>2964</v>
      </c>
      <c r="B26" s="874" t="s">
        <v>2965</v>
      </c>
      <c r="C26" s="875" t="s">
        <v>2966</v>
      </c>
      <c r="D26" s="876">
        <v>3283512.60513</v>
      </c>
      <c r="E26" s="876">
        <v>3283512.60513</v>
      </c>
      <c r="F26" s="876"/>
      <c r="G26" s="876"/>
    </row>
    <row r="27" spans="1:7" s="862" customFormat="1" x14ac:dyDescent="0.2">
      <c r="A27" s="874" t="s">
        <v>2967</v>
      </c>
      <c r="B27" s="874" t="s">
        <v>2968</v>
      </c>
      <c r="C27" s="875" t="s">
        <v>2969</v>
      </c>
      <c r="D27" s="876">
        <v>1580.2460100000003</v>
      </c>
      <c r="E27" s="876">
        <v>376.99900000000002</v>
      </c>
      <c r="F27" s="876">
        <v>1203.24701</v>
      </c>
      <c r="G27" s="876">
        <v>903.98775000000001</v>
      </c>
    </row>
    <row r="28" spans="1:7" s="862" customFormat="1" x14ac:dyDescent="0.2">
      <c r="A28" s="874" t="s">
        <v>2970</v>
      </c>
      <c r="B28" s="874" t="s">
        <v>2971</v>
      </c>
      <c r="C28" s="875" t="s">
        <v>2972</v>
      </c>
      <c r="D28" s="876">
        <v>1712456.2907400001</v>
      </c>
      <c r="E28" s="876">
        <v>114.224</v>
      </c>
      <c r="F28" s="876">
        <v>1712342.0667400002</v>
      </c>
      <c r="G28" s="876">
        <v>1329205.6626800001</v>
      </c>
    </row>
    <row r="29" spans="1:7" s="862" customFormat="1" x14ac:dyDescent="0.2">
      <c r="A29" s="877" t="s">
        <v>2973</v>
      </c>
      <c r="B29" s="874" t="s">
        <v>2974</v>
      </c>
      <c r="C29" s="875" t="s">
        <v>2975</v>
      </c>
      <c r="D29" s="876">
        <v>13205.900000000001</v>
      </c>
      <c r="E29" s="876"/>
      <c r="F29" s="876">
        <v>13205.900000000001</v>
      </c>
      <c r="G29" s="876">
        <v>12481.627069999999</v>
      </c>
    </row>
    <row r="30" spans="1:7" s="862" customFormat="1" x14ac:dyDescent="0.2">
      <c r="A30" s="877" t="s">
        <v>2976</v>
      </c>
      <c r="B30" s="874" t="s">
        <v>2977</v>
      </c>
      <c r="C30" s="875" t="s">
        <v>2978</v>
      </c>
      <c r="D30" s="876">
        <v>84882.73</v>
      </c>
      <c r="E30" s="876"/>
      <c r="F30" s="876">
        <v>84882.73</v>
      </c>
      <c r="G30" s="876">
        <v>3501.3</v>
      </c>
    </row>
    <row r="31" spans="1:7" s="869" customFormat="1" x14ac:dyDescent="0.2">
      <c r="A31" s="871" t="s">
        <v>2979</v>
      </c>
      <c r="B31" s="871" t="s">
        <v>2980</v>
      </c>
      <c r="C31" s="872" t="s">
        <v>70</v>
      </c>
      <c r="D31" s="873">
        <v>1255279.9716699999</v>
      </c>
      <c r="E31" s="873">
        <v>261728.80400999999</v>
      </c>
      <c r="F31" s="873">
        <v>993551.16766000004</v>
      </c>
      <c r="G31" s="873">
        <v>1278733.1068</v>
      </c>
    </row>
    <row r="32" spans="1:7" s="862" customFormat="1" x14ac:dyDescent="0.2">
      <c r="A32" s="874" t="s">
        <v>2981</v>
      </c>
      <c r="B32" s="874" t="s">
        <v>2982</v>
      </c>
      <c r="C32" s="879" t="s">
        <v>2983</v>
      </c>
      <c r="D32" s="876">
        <v>905883.36135999998</v>
      </c>
      <c r="E32" s="876">
        <v>261728.80400999999</v>
      </c>
      <c r="F32" s="876">
        <v>644154.55735000002</v>
      </c>
      <c r="G32" s="876">
        <v>730120.57834999997</v>
      </c>
    </row>
    <row r="33" spans="1:7" s="862" customFormat="1" x14ac:dyDescent="0.2">
      <c r="A33" s="874" t="s">
        <v>2984</v>
      </c>
      <c r="B33" s="874" t="s">
        <v>2985</v>
      </c>
      <c r="C33" s="875" t="s">
        <v>2986</v>
      </c>
      <c r="D33" s="876">
        <v>6767.5959999999995</v>
      </c>
      <c r="E33" s="876"/>
      <c r="F33" s="876">
        <v>6767.5959999999995</v>
      </c>
      <c r="G33" s="876">
        <v>6767.5959999999995</v>
      </c>
    </row>
    <row r="34" spans="1:7" s="862" customFormat="1" x14ac:dyDescent="0.2">
      <c r="A34" s="874" t="s">
        <v>2987</v>
      </c>
      <c r="B34" s="874" t="s">
        <v>2988</v>
      </c>
      <c r="C34" s="875" t="s">
        <v>2989</v>
      </c>
      <c r="D34" s="876">
        <v>200400</v>
      </c>
      <c r="E34" s="876"/>
      <c r="F34" s="876">
        <v>200400</v>
      </c>
      <c r="G34" s="876">
        <v>200400</v>
      </c>
    </row>
    <row r="35" spans="1:7" s="862" customFormat="1" x14ac:dyDescent="0.2">
      <c r="A35" s="874" t="s">
        <v>2990</v>
      </c>
      <c r="B35" s="874" t="s">
        <v>2991</v>
      </c>
      <c r="C35" s="875" t="s">
        <v>2992</v>
      </c>
      <c r="D35" s="876">
        <v>8000</v>
      </c>
      <c r="E35" s="876"/>
      <c r="F35" s="876">
        <v>8000</v>
      </c>
      <c r="G35" s="876"/>
    </row>
    <row r="36" spans="1:7" s="862" customFormat="1" x14ac:dyDescent="0.2">
      <c r="A36" s="874" t="s">
        <v>2993</v>
      </c>
      <c r="B36" s="874" t="s">
        <v>2994</v>
      </c>
      <c r="C36" s="875" t="s">
        <v>2995</v>
      </c>
      <c r="D36" s="876"/>
      <c r="E36" s="876"/>
      <c r="F36" s="876"/>
      <c r="G36" s="876"/>
    </row>
    <row r="37" spans="1:7" s="862" customFormat="1" x14ac:dyDescent="0.2">
      <c r="A37" s="874" t="s">
        <v>2996</v>
      </c>
      <c r="B37" s="874" t="s">
        <v>2997</v>
      </c>
      <c r="C37" s="875" t="s">
        <v>2998</v>
      </c>
      <c r="D37" s="876">
        <v>134229.01431</v>
      </c>
      <c r="E37" s="876"/>
      <c r="F37" s="876">
        <v>134229.01431</v>
      </c>
      <c r="G37" s="876">
        <v>341444.93244999996</v>
      </c>
    </row>
    <row r="38" spans="1:7" s="862" customFormat="1" x14ac:dyDescent="0.2">
      <c r="A38" s="874" t="s">
        <v>2999</v>
      </c>
      <c r="B38" s="874" t="s">
        <v>3000</v>
      </c>
      <c r="C38" s="875" t="s">
        <v>3001</v>
      </c>
      <c r="D38" s="876"/>
      <c r="E38" s="876"/>
      <c r="F38" s="876"/>
      <c r="G38" s="876"/>
    </row>
    <row r="39" spans="1:7" s="862" customFormat="1" x14ac:dyDescent="0.2">
      <c r="A39" s="874" t="s">
        <v>3002</v>
      </c>
      <c r="B39" s="874" t="s">
        <v>3003</v>
      </c>
      <c r="C39" s="875" t="s">
        <v>3004</v>
      </c>
      <c r="D39" s="876"/>
      <c r="E39" s="876"/>
      <c r="F39" s="876"/>
      <c r="G39" s="876"/>
    </row>
    <row r="40" spans="1:7" s="862" customFormat="1" x14ac:dyDescent="0.2">
      <c r="A40" s="871" t="s">
        <v>3005</v>
      </c>
      <c r="B40" s="871" t="s">
        <v>3006</v>
      </c>
      <c r="C40" s="872" t="s">
        <v>70</v>
      </c>
      <c r="D40" s="873">
        <v>1840898.44447</v>
      </c>
      <c r="E40" s="873">
        <v>0</v>
      </c>
      <c r="F40" s="873">
        <v>1840898.44447</v>
      </c>
      <c r="G40" s="873">
        <v>2266491.8919800003</v>
      </c>
    </row>
    <row r="41" spans="1:7" s="869" customFormat="1" x14ac:dyDescent="0.2">
      <c r="A41" s="874" t="s">
        <v>3007</v>
      </c>
      <c r="B41" s="874" t="s">
        <v>3008</v>
      </c>
      <c r="C41" s="875" t="s">
        <v>3009</v>
      </c>
      <c r="D41" s="876">
        <v>64162.747200000005</v>
      </c>
      <c r="E41" s="876"/>
      <c r="F41" s="876">
        <v>64162.747200000005</v>
      </c>
      <c r="G41" s="876">
        <v>102088.59426000001</v>
      </c>
    </row>
    <row r="42" spans="1:7" s="862" customFormat="1" x14ac:dyDescent="0.2">
      <c r="A42" s="874" t="s">
        <v>3010</v>
      </c>
      <c r="B42" s="874" t="s">
        <v>3011</v>
      </c>
      <c r="C42" s="875" t="s">
        <v>3012</v>
      </c>
      <c r="D42" s="876"/>
      <c r="E42" s="876"/>
      <c r="F42" s="876"/>
      <c r="G42" s="876"/>
    </row>
    <row r="43" spans="1:7" s="862" customFormat="1" x14ac:dyDescent="0.2">
      <c r="A43" s="874" t="s">
        <v>3013</v>
      </c>
      <c r="B43" s="874" t="s">
        <v>3014</v>
      </c>
      <c r="C43" s="875" t="s">
        <v>3015</v>
      </c>
      <c r="D43" s="876">
        <v>737.88234999999997</v>
      </c>
      <c r="E43" s="876"/>
      <c r="F43" s="876">
        <v>737.88234999999997</v>
      </c>
      <c r="G43" s="876">
        <v>654.44399999999996</v>
      </c>
    </row>
    <row r="44" spans="1:7" s="862" customFormat="1" x14ac:dyDescent="0.2">
      <c r="A44" s="874" t="s">
        <v>3016</v>
      </c>
      <c r="B44" s="874" t="s">
        <v>3017</v>
      </c>
      <c r="C44" s="875" t="s">
        <v>3018</v>
      </c>
      <c r="D44" s="876"/>
      <c r="E44" s="876"/>
      <c r="F44" s="876"/>
      <c r="G44" s="876"/>
    </row>
    <row r="45" spans="1:7" s="862" customFormat="1" x14ac:dyDescent="0.2">
      <c r="A45" s="874" t="s">
        <v>3019</v>
      </c>
      <c r="B45" s="874" t="s">
        <v>3020</v>
      </c>
      <c r="C45" s="875" t="s">
        <v>3021</v>
      </c>
      <c r="D45" s="876">
        <v>939504.26378000004</v>
      </c>
      <c r="E45" s="876"/>
      <c r="F45" s="876">
        <v>939504.26378000004</v>
      </c>
      <c r="G45" s="876">
        <v>967228.93417000002</v>
      </c>
    </row>
    <row r="46" spans="1:7" s="862" customFormat="1" x14ac:dyDescent="0.2">
      <c r="A46" s="880" t="s">
        <v>3022</v>
      </c>
      <c r="B46" s="874" t="s">
        <v>3023</v>
      </c>
      <c r="C46" s="875" t="s">
        <v>3024</v>
      </c>
      <c r="D46" s="876">
        <v>836493.55114</v>
      </c>
      <c r="E46" s="876"/>
      <c r="F46" s="876">
        <v>836493.55114</v>
      </c>
      <c r="G46" s="876">
        <v>1196519.91955</v>
      </c>
    </row>
    <row r="47" spans="1:7" s="862" customFormat="1" x14ac:dyDescent="0.2">
      <c r="A47" s="871" t="s">
        <v>3025</v>
      </c>
      <c r="B47" s="871" t="s">
        <v>3026</v>
      </c>
      <c r="C47" s="872" t="s">
        <v>70</v>
      </c>
      <c r="D47" s="873">
        <v>11031572.45951</v>
      </c>
      <c r="E47" s="873">
        <v>32447.194369999997</v>
      </c>
      <c r="F47" s="873">
        <v>10999125.265139999</v>
      </c>
      <c r="G47" s="873">
        <v>9889342.58079</v>
      </c>
    </row>
    <row r="48" spans="1:7" s="862" customFormat="1" x14ac:dyDescent="0.2">
      <c r="A48" s="871" t="s">
        <v>3027</v>
      </c>
      <c r="B48" s="871" t="s">
        <v>3028</v>
      </c>
      <c r="C48" s="872" t="s">
        <v>70</v>
      </c>
      <c r="D48" s="873">
        <v>342491.65192999999</v>
      </c>
      <c r="E48" s="873">
        <v>0</v>
      </c>
      <c r="F48" s="873">
        <v>342491.65192999999</v>
      </c>
      <c r="G48" s="873">
        <v>329268.08445000002</v>
      </c>
    </row>
    <row r="49" spans="1:7" s="862" customFormat="1" x14ac:dyDescent="0.2">
      <c r="A49" s="874" t="s">
        <v>3029</v>
      </c>
      <c r="B49" s="874" t="s">
        <v>3030</v>
      </c>
      <c r="C49" s="875" t="s">
        <v>3031</v>
      </c>
      <c r="D49" s="876"/>
      <c r="E49" s="876"/>
      <c r="F49" s="876"/>
      <c r="G49" s="876"/>
    </row>
    <row r="50" spans="1:7" s="862" customFormat="1" x14ac:dyDescent="0.2">
      <c r="A50" s="874" t="s">
        <v>3032</v>
      </c>
      <c r="B50" s="874" t="s">
        <v>3033</v>
      </c>
      <c r="C50" s="875" t="s">
        <v>3034</v>
      </c>
      <c r="D50" s="876">
        <v>271267.07349000004</v>
      </c>
      <c r="E50" s="876"/>
      <c r="F50" s="876">
        <v>271267.07349000004</v>
      </c>
      <c r="G50" s="876">
        <v>265166.86244</v>
      </c>
    </row>
    <row r="51" spans="1:7" s="862" customFormat="1" x14ac:dyDescent="0.2">
      <c r="A51" s="874" t="s">
        <v>3035</v>
      </c>
      <c r="B51" s="874" t="s">
        <v>3036</v>
      </c>
      <c r="C51" s="875" t="s">
        <v>3037</v>
      </c>
      <c r="D51" s="876">
        <v>2020.6515400000001</v>
      </c>
      <c r="E51" s="876"/>
      <c r="F51" s="876">
        <v>2020.6515400000001</v>
      </c>
      <c r="G51" s="876">
        <v>1517.3119799999999</v>
      </c>
    </row>
    <row r="52" spans="1:7" s="862" customFormat="1" x14ac:dyDescent="0.2">
      <c r="A52" s="874" t="s">
        <v>3038</v>
      </c>
      <c r="B52" s="874" t="s">
        <v>3039</v>
      </c>
      <c r="C52" s="875" t="s">
        <v>3040</v>
      </c>
      <c r="D52" s="876">
        <v>7248.1003499999997</v>
      </c>
      <c r="E52" s="876"/>
      <c r="F52" s="876">
        <v>7248.1003499999997</v>
      </c>
      <c r="G52" s="876">
        <v>7092.9361100000006</v>
      </c>
    </row>
    <row r="53" spans="1:7" s="862" customFormat="1" x14ac:dyDescent="0.2">
      <c r="A53" s="874" t="s">
        <v>3041</v>
      </c>
      <c r="B53" s="874" t="s">
        <v>3042</v>
      </c>
      <c r="C53" s="875" t="s">
        <v>3043</v>
      </c>
      <c r="D53" s="876"/>
      <c r="E53" s="876"/>
      <c r="F53" s="876"/>
      <c r="G53" s="876"/>
    </row>
    <row r="54" spans="1:7" s="862" customFormat="1" x14ac:dyDescent="0.2">
      <c r="A54" s="874" t="s">
        <v>3044</v>
      </c>
      <c r="B54" s="874" t="s">
        <v>3045</v>
      </c>
      <c r="C54" s="875" t="s">
        <v>3046</v>
      </c>
      <c r="D54" s="876">
        <v>16535.101340000001</v>
      </c>
      <c r="E54" s="876"/>
      <c r="F54" s="876">
        <v>16535.101340000001</v>
      </c>
      <c r="G54" s="876">
        <v>12275.716050000001</v>
      </c>
    </row>
    <row r="55" spans="1:7" s="862" customFormat="1" x14ac:dyDescent="0.2">
      <c r="A55" s="874" t="s">
        <v>3047</v>
      </c>
      <c r="B55" s="874" t="s">
        <v>3048</v>
      </c>
      <c r="C55" s="875" t="s">
        <v>3049</v>
      </c>
      <c r="D55" s="876"/>
      <c r="E55" s="876"/>
      <c r="F55" s="876"/>
      <c r="G55" s="876"/>
    </row>
    <row r="56" spans="1:7" s="862" customFormat="1" x14ac:dyDescent="0.2">
      <c r="A56" s="874" t="s">
        <v>3050</v>
      </c>
      <c r="B56" s="874" t="s">
        <v>3051</v>
      </c>
      <c r="C56" s="875" t="s">
        <v>3052</v>
      </c>
      <c r="D56" s="876">
        <v>42874.988920000003</v>
      </c>
      <c r="E56" s="876"/>
      <c r="F56" s="876">
        <v>42874.988920000003</v>
      </c>
      <c r="G56" s="876">
        <v>40834.677950000005</v>
      </c>
    </row>
    <row r="57" spans="1:7" s="862" customFormat="1" x14ac:dyDescent="0.2">
      <c r="A57" s="874" t="s">
        <v>3053</v>
      </c>
      <c r="B57" s="874" t="s">
        <v>3054</v>
      </c>
      <c r="C57" s="875" t="s">
        <v>3055</v>
      </c>
      <c r="D57" s="876">
        <v>94.493700000000004</v>
      </c>
      <c r="E57" s="876"/>
      <c r="F57" s="876">
        <v>94.493700000000004</v>
      </c>
      <c r="G57" s="876">
        <v>24.900400000000001</v>
      </c>
    </row>
    <row r="58" spans="1:7" s="862" customFormat="1" x14ac:dyDescent="0.2">
      <c r="A58" s="874" t="s">
        <v>3056</v>
      </c>
      <c r="B58" s="874" t="s">
        <v>3057</v>
      </c>
      <c r="C58" s="875" t="s">
        <v>3058</v>
      </c>
      <c r="D58" s="876">
        <v>2451.2425899999998</v>
      </c>
      <c r="E58" s="876"/>
      <c r="F58" s="876">
        <v>2451.2425899999998</v>
      </c>
      <c r="G58" s="876">
        <v>2355.6795200000001</v>
      </c>
    </row>
    <row r="59" spans="1:7" s="862" customFormat="1" x14ac:dyDescent="0.2">
      <c r="A59" s="871" t="s">
        <v>3059</v>
      </c>
      <c r="B59" s="871" t="s">
        <v>3060</v>
      </c>
      <c r="C59" s="872" t="s">
        <v>70</v>
      </c>
      <c r="D59" s="873">
        <v>3924433.6318199998</v>
      </c>
      <c r="E59" s="873">
        <v>32447.194369999997</v>
      </c>
      <c r="F59" s="873">
        <v>3891986.4374500001</v>
      </c>
      <c r="G59" s="873">
        <v>3708758.18408</v>
      </c>
    </row>
    <row r="60" spans="1:7" s="862" customFormat="1" x14ac:dyDescent="0.2">
      <c r="A60" s="874" t="s">
        <v>3061</v>
      </c>
      <c r="B60" s="874" t="s">
        <v>3062</v>
      </c>
      <c r="C60" s="875" t="s">
        <v>3063</v>
      </c>
      <c r="D60" s="876">
        <v>600298.41576</v>
      </c>
      <c r="E60" s="876">
        <v>17199.571930000002</v>
      </c>
      <c r="F60" s="876">
        <v>583098.84383000003</v>
      </c>
      <c r="G60" s="876">
        <v>539967.91102999996</v>
      </c>
    </row>
    <row r="61" spans="1:7" s="862" customFormat="1" x14ac:dyDescent="0.2">
      <c r="A61" s="874" t="s">
        <v>3064</v>
      </c>
      <c r="B61" s="874" t="s">
        <v>3065</v>
      </c>
      <c r="C61" s="875" t="s">
        <v>3066</v>
      </c>
      <c r="D61" s="876"/>
      <c r="E61" s="876"/>
      <c r="F61" s="876"/>
      <c r="G61" s="876"/>
    </row>
    <row r="62" spans="1:7" s="862" customFormat="1" x14ac:dyDescent="0.2">
      <c r="A62" s="874" t="s">
        <v>3067</v>
      </c>
      <c r="B62" s="874" t="s">
        <v>3068</v>
      </c>
      <c r="C62" s="875" t="s">
        <v>3069</v>
      </c>
      <c r="D62" s="876"/>
      <c r="E62" s="876"/>
      <c r="F62" s="876"/>
      <c r="G62" s="876"/>
    </row>
    <row r="63" spans="1:7" s="862" customFormat="1" x14ac:dyDescent="0.2">
      <c r="A63" s="874" t="s">
        <v>3070</v>
      </c>
      <c r="B63" s="874" t="s">
        <v>3071</v>
      </c>
      <c r="C63" s="875" t="s">
        <v>3072</v>
      </c>
      <c r="D63" s="876">
        <v>34743.439050000001</v>
      </c>
      <c r="E63" s="876"/>
      <c r="F63" s="876">
        <v>34743.439050000001</v>
      </c>
      <c r="G63" s="876">
        <v>32279.45103</v>
      </c>
    </row>
    <row r="64" spans="1:7" s="862" customFormat="1" x14ac:dyDescent="0.2">
      <c r="A64" s="874" t="s">
        <v>3073</v>
      </c>
      <c r="B64" s="874" t="s">
        <v>3074</v>
      </c>
      <c r="C64" s="875" t="s">
        <v>3075</v>
      </c>
      <c r="D64" s="876">
        <v>40443.994099999996</v>
      </c>
      <c r="E64" s="876">
        <v>11723.1126</v>
      </c>
      <c r="F64" s="876">
        <v>28720.8815</v>
      </c>
      <c r="G64" s="876">
        <v>34215.322090000001</v>
      </c>
    </row>
    <row r="65" spans="1:7" s="862" customFormat="1" x14ac:dyDescent="0.2">
      <c r="A65" s="874" t="s">
        <v>3076</v>
      </c>
      <c r="B65" s="874" t="s">
        <v>3077</v>
      </c>
      <c r="C65" s="875" t="s">
        <v>3078</v>
      </c>
      <c r="D65" s="876">
        <v>63899.525450000001</v>
      </c>
      <c r="E65" s="876"/>
      <c r="F65" s="876">
        <v>63899.525450000001</v>
      </c>
      <c r="G65" s="876">
        <v>58599.564829999996</v>
      </c>
    </row>
    <row r="66" spans="1:7" s="862" customFormat="1" x14ac:dyDescent="0.2">
      <c r="A66" s="874" t="s">
        <v>3079</v>
      </c>
      <c r="B66" s="874" t="s">
        <v>3080</v>
      </c>
      <c r="C66" s="875" t="s">
        <v>3081</v>
      </c>
      <c r="D66" s="876"/>
      <c r="E66" s="876"/>
      <c r="F66" s="876"/>
      <c r="G66" s="876"/>
    </row>
    <row r="67" spans="1:7" s="862" customFormat="1" x14ac:dyDescent="0.2">
      <c r="A67" s="874" t="s">
        <v>3082</v>
      </c>
      <c r="B67" s="874" t="s">
        <v>3083</v>
      </c>
      <c r="C67" s="875" t="s">
        <v>3084</v>
      </c>
      <c r="D67" s="876"/>
      <c r="E67" s="876"/>
      <c r="F67" s="876"/>
      <c r="G67" s="876"/>
    </row>
    <row r="68" spans="1:7" s="862" customFormat="1" x14ac:dyDescent="0.2">
      <c r="A68" s="874" t="s">
        <v>3085</v>
      </c>
      <c r="B68" s="874" t="s">
        <v>3086</v>
      </c>
      <c r="C68" s="875" t="s">
        <v>3087</v>
      </c>
      <c r="D68" s="876">
        <v>3252.0817999999999</v>
      </c>
      <c r="E68" s="876"/>
      <c r="F68" s="876">
        <v>3252.0817999999999</v>
      </c>
      <c r="G68" s="876">
        <v>3086.5191600000003</v>
      </c>
    </row>
    <row r="69" spans="1:7" s="862" customFormat="1" x14ac:dyDescent="0.2">
      <c r="A69" s="874" t="s">
        <v>3088</v>
      </c>
      <c r="B69" s="874" t="s">
        <v>3089</v>
      </c>
      <c r="C69" s="875" t="s">
        <v>3090</v>
      </c>
      <c r="D69" s="876"/>
      <c r="E69" s="876"/>
      <c r="F69" s="876"/>
      <c r="G69" s="876"/>
    </row>
    <row r="70" spans="1:7" s="862" customFormat="1" x14ac:dyDescent="0.2">
      <c r="A70" s="874" t="s">
        <v>3091</v>
      </c>
      <c r="B70" s="874" t="s">
        <v>3092</v>
      </c>
      <c r="C70" s="875" t="s">
        <v>3093</v>
      </c>
      <c r="D70" s="876"/>
      <c r="E70" s="876"/>
      <c r="F70" s="876"/>
      <c r="G70" s="876"/>
    </row>
    <row r="71" spans="1:7" s="862" customFormat="1" x14ac:dyDescent="0.2">
      <c r="A71" s="874" t="s">
        <v>3094</v>
      </c>
      <c r="B71" s="874" t="s">
        <v>3095</v>
      </c>
      <c r="C71" s="875" t="s">
        <v>3096</v>
      </c>
      <c r="D71" s="876"/>
      <c r="E71" s="876"/>
      <c r="F71" s="876"/>
      <c r="G71" s="876"/>
    </row>
    <row r="72" spans="1:7" s="862" customFormat="1" x14ac:dyDescent="0.2">
      <c r="A72" s="874" t="s">
        <v>3097</v>
      </c>
      <c r="B72" s="874" t="s">
        <v>3098</v>
      </c>
      <c r="C72" s="875" t="s">
        <v>3099</v>
      </c>
      <c r="D72" s="876">
        <v>5880.1949999999997</v>
      </c>
      <c r="E72" s="876"/>
      <c r="F72" s="876">
        <v>5880.1949999999997</v>
      </c>
      <c r="G72" s="876">
        <v>6327.7370000000001</v>
      </c>
    </row>
    <row r="73" spans="1:7" s="862" customFormat="1" x14ac:dyDescent="0.2">
      <c r="A73" s="874" t="s">
        <v>3100</v>
      </c>
      <c r="B73" s="874" t="s">
        <v>3101</v>
      </c>
      <c r="C73" s="875" t="s">
        <v>3102</v>
      </c>
      <c r="D73" s="876">
        <v>87.094999999999999</v>
      </c>
      <c r="E73" s="876"/>
      <c r="F73" s="876">
        <v>87.094999999999999</v>
      </c>
      <c r="G73" s="876">
        <v>1.0089999999999999</v>
      </c>
    </row>
    <row r="74" spans="1:7" s="862" customFormat="1" x14ac:dyDescent="0.2">
      <c r="A74" s="874" t="s">
        <v>3103</v>
      </c>
      <c r="B74" s="874" t="s">
        <v>76</v>
      </c>
      <c r="C74" s="875" t="s">
        <v>3104</v>
      </c>
      <c r="D74" s="876">
        <v>8222.4495100000004</v>
      </c>
      <c r="E74" s="876"/>
      <c r="F74" s="876">
        <v>8222.4495100000004</v>
      </c>
      <c r="G74" s="876">
        <v>10096.95616</v>
      </c>
    </row>
    <row r="75" spans="1:7" s="862" customFormat="1" x14ac:dyDescent="0.2">
      <c r="A75" s="874" t="s">
        <v>3105</v>
      </c>
      <c r="B75" s="874" t="s">
        <v>3106</v>
      </c>
      <c r="C75" s="875" t="s">
        <v>3107</v>
      </c>
      <c r="D75" s="876">
        <v>60.8</v>
      </c>
      <c r="E75" s="876"/>
      <c r="F75" s="876">
        <v>60.8</v>
      </c>
      <c r="G75" s="876">
        <v>648.70546999999999</v>
      </c>
    </row>
    <row r="76" spans="1:7" s="862" customFormat="1" x14ac:dyDescent="0.2">
      <c r="A76" s="874" t="s">
        <v>3108</v>
      </c>
      <c r="B76" s="874" t="s">
        <v>3109</v>
      </c>
      <c r="C76" s="875" t="s">
        <v>3110</v>
      </c>
      <c r="D76" s="876">
        <v>2503.6406200000001</v>
      </c>
      <c r="E76" s="876"/>
      <c r="F76" s="876">
        <v>2503.6406200000001</v>
      </c>
      <c r="G76" s="876">
        <v>3511.80908</v>
      </c>
    </row>
    <row r="77" spans="1:7" s="862" customFormat="1" x14ac:dyDescent="0.2">
      <c r="A77" s="874" t="s">
        <v>3111</v>
      </c>
      <c r="B77" s="874" t="s">
        <v>3112</v>
      </c>
      <c r="C77" s="875" t="s">
        <v>3113</v>
      </c>
      <c r="D77" s="876">
        <v>46700.20854</v>
      </c>
      <c r="E77" s="876"/>
      <c r="F77" s="876">
        <v>46700.20854</v>
      </c>
      <c r="G77" s="876">
        <v>39150.501019999996</v>
      </c>
    </row>
    <row r="78" spans="1:7" s="862" customFormat="1" x14ac:dyDescent="0.2">
      <c r="A78" s="874" t="s">
        <v>3114</v>
      </c>
      <c r="B78" s="874" t="s">
        <v>3115</v>
      </c>
      <c r="C78" s="875" t="s">
        <v>3116</v>
      </c>
      <c r="D78" s="876"/>
      <c r="E78" s="876"/>
      <c r="F78" s="876"/>
      <c r="G78" s="876"/>
    </row>
    <row r="79" spans="1:7" s="862" customFormat="1" x14ac:dyDescent="0.2">
      <c r="A79" s="874" t="s">
        <v>3117</v>
      </c>
      <c r="B79" s="874" t="s">
        <v>3118</v>
      </c>
      <c r="C79" s="875" t="s">
        <v>3119</v>
      </c>
      <c r="D79" s="876"/>
      <c r="E79" s="876"/>
      <c r="F79" s="876"/>
      <c r="G79" s="876"/>
    </row>
    <row r="80" spans="1:7" s="862" customFormat="1" x14ac:dyDescent="0.2">
      <c r="A80" s="874" t="s">
        <v>3120</v>
      </c>
      <c r="B80" s="874" t="s">
        <v>3121</v>
      </c>
      <c r="C80" s="875" t="s">
        <v>3122</v>
      </c>
      <c r="D80" s="876"/>
      <c r="E80" s="876"/>
      <c r="F80" s="876"/>
      <c r="G80" s="876"/>
    </row>
    <row r="81" spans="1:7" s="862" customFormat="1" x14ac:dyDescent="0.2">
      <c r="A81" s="877" t="s">
        <v>3123</v>
      </c>
      <c r="B81" s="874" t="s">
        <v>3124</v>
      </c>
      <c r="C81" s="875" t="s">
        <v>3125</v>
      </c>
      <c r="D81" s="876"/>
      <c r="E81" s="876"/>
      <c r="F81" s="876"/>
      <c r="G81" s="876"/>
    </row>
    <row r="82" spans="1:7" s="862" customFormat="1" x14ac:dyDescent="0.2">
      <c r="A82" s="877" t="s">
        <v>3126</v>
      </c>
      <c r="B82" s="874" t="s">
        <v>3127</v>
      </c>
      <c r="C82" s="875" t="s">
        <v>3128</v>
      </c>
      <c r="D82" s="876"/>
      <c r="E82" s="876"/>
      <c r="F82" s="876"/>
      <c r="G82" s="876"/>
    </row>
    <row r="83" spans="1:7" s="862" customFormat="1" x14ac:dyDescent="0.2">
      <c r="A83" s="877" t="s">
        <v>3129</v>
      </c>
      <c r="B83" s="874" t="s">
        <v>3130</v>
      </c>
      <c r="C83" s="875" t="s">
        <v>3131</v>
      </c>
      <c r="D83" s="876">
        <v>188310.63404</v>
      </c>
      <c r="E83" s="876"/>
      <c r="F83" s="876">
        <v>188310.63404</v>
      </c>
      <c r="G83" s="876">
        <v>125763.83562</v>
      </c>
    </row>
    <row r="84" spans="1:7" s="862" customFormat="1" x14ac:dyDescent="0.2">
      <c r="A84" s="877" t="s">
        <v>3132</v>
      </c>
      <c r="B84" s="877" t="s">
        <v>3133</v>
      </c>
      <c r="C84" s="881" t="s">
        <v>3134</v>
      </c>
      <c r="D84" s="876"/>
      <c r="E84" s="876"/>
      <c r="F84" s="876"/>
      <c r="G84" s="876"/>
    </row>
    <row r="85" spans="1:7" s="862" customFormat="1" x14ac:dyDescent="0.2">
      <c r="A85" s="877" t="s">
        <v>3135</v>
      </c>
      <c r="B85" s="874" t="s">
        <v>3136</v>
      </c>
      <c r="C85" s="875" t="s">
        <v>3137</v>
      </c>
      <c r="D85" s="876">
        <v>37670.47034</v>
      </c>
      <c r="E85" s="876"/>
      <c r="F85" s="876">
        <v>37670.47034</v>
      </c>
      <c r="G85" s="876">
        <v>37426.697529999998</v>
      </c>
    </row>
    <row r="86" spans="1:7" s="869" customFormat="1" x14ac:dyDescent="0.2">
      <c r="A86" s="877" t="s">
        <v>3138</v>
      </c>
      <c r="B86" s="874" t="s">
        <v>3139</v>
      </c>
      <c r="C86" s="875" t="s">
        <v>3140</v>
      </c>
      <c r="D86" s="876">
        <v>8211.2958500000004</v>
      </c>
      <c r="E86" s="876"/>
      <c r="F86" s="876">
        <v>8211.2958500000004</v>
      </c>
      <c r="G86" s="876">
        <v>4572.1779800000004</v>
      </c>
    </row>
    <row r="87" spans="1:7" s="862" customFormat="1" x14ac:dyDescent="0.2">
      <c r="A87" s="877" t="s">
        <v>3141</v>
      </c>
      <c r="B87" s="874" t="s">
        <v>3142</v>
      </c>
      <c r="C87" s="875" t="s">
        <v>3143</v>
      </c>
      <c r="D87" s="876">
        <v>2849527.29904</v>
      </c>
      <c r="E87" s="876"/>
      <c r="F87" s="876">
        <v>2849527.29904</v>
      </c>
      <c r="G87" s="876">
        <v>2775060.2661700002</v>
      </c>
    </row>
    <row r="88" spans="1:7" s="862" customFormat="1" x14ac:dyDescent="0.2">
      <c r="A88" s="882" t="s">
        <v>3144</v>
      </c>
      <c r="B88" s="882" t="s">
        <v>3145</v>
      </c>
      <c r="C88" s="883" t="s">
        <v>3146</v>
      </c>
      <c r="D88" s="884">
        <v>34622.087720000003</v>
      </c>
      <c r="E88" s="884">
        <v>3524.5098399999997</v>
      </c>
      <c r="F88" s="884">
        <v>31097.577879999997</v>
      </c>
      <c r="G88" s="884">
        <v>38049.720909999996</v>
      </c>
    </row>
    <row r="89" spans="1:7" s="862" customFormat="1" x14ac:dyDescent="0.2">
      <c r="A89" s="871" t="s">
        <v>3147</v>
      </c>
      <c r="B89" s="871" t="s">
        <v>3148</v>
      </c>
      <c r="C89" s="872" t="s">
        <v>70</v>
      </c>
      <c r="D89" s="873">
        <v>6764647.1757600009</v>
      </c>
      <c r="E89" s="873">
        <v>0</v>
      </c>
      <c r="F89" s="873">
        <v>6764647.1757600009</v>
      </c>
      <c r="G89" s="873">
        <v>5851316.31226</v>
      </c>
    </row>
    <row r="90" spans="1:7" s="862" customFormat="1" x14ac:dyDescent="0.2">
      <c r="A90" s="885" t="s">
        <v>3149</v>
      </c>
      <c r="B90" s="885" t="s">
        <v>3150</v>
      </c>
      <c r="C90" s="886" t="s">
        <v>3151</v>
      </c>
      <c r="D90" s="887"/>
      <c r="E90" s="876"/>
      <c r="F90" s="876"/>
      <c r="G90" s="876"/>
    </row>
    <row r="91" spans="1:7" s="862" customFormat="1" x14ac:dyDescent="0.2">
      <c r="A91" s="874" t="s">
        <v>3152</v>
      </c>
      <c r="B91" s="874" t="s">
        <v>3153</v>
      </c>
      <c r="C91" s="875" t="s">
        <v>3154</v>
      </c>
      <c r="D91" s="876"/>
      <c r="E91" s="876"/>
      <c r="F91" s="876"/>
      <c r="G91" s="876"/>
    </row>
    <row r="92" spans="1:7" s="862" customFormat="1" x14ac:dyDescent="0.2">
      <c r="A92" s="874" t="s">
        <v>3155</v>
      </c>
      <c r="B92" s="874" t="s">
        <v>3156</v>
      </c>
      <c r="C92" s="875" t="s">
        <v>3157</v>
      </c>
      <c r="D92" s="876"/>
      <c r="E92" s="876"/>
      <c r="F92" s="876"/>
      <c r="G92" s="876"/>
    </row>
    <row r="93" spans="1:7" s="862" customFormat="1" x14ac:dyDescent="0.2">
      <c r="A93" s="874" t="s">
        <v>3158</v>
      </c>
      <c r="B93" s="874" t="s">
        <v>3159</v>
      </c>
      <c r="C93" s="875" t="s">
        <v>3160</v>
      </c>
      <c r="D93" s="876">
        <v>902646.93670000008</v>
      </c>
      <c r="E93" s="876"/>
      <c r="F93" s="876">
        <v>902646.93670000008</v>
      </c>
      <c r="G93" s="876">
        <v>956140.55252000003</v>
      </c>
    </row>
    <row r="94" spans="1:7" s="862" customFormat="1" x14ac:dyDescent="0.2">
      <c r="A94" s="874" t="s">
        <v>3161</v>
      </c>
      <c r="B94" s="874" t="s">
        <v>3162</v>
      </c>
      <c r="C94" s="875" t="s">
        <v>3163</v>
      </c>
      <c r="D94" s="876">
        <v>56821.847249999999</v>
      </c>
      <c r="E94" s="876"/>
      <c r="F94" s="876">
        <v>56821.847249999999</v>
      </c>
      <c r="G94" s="876">
        <v>58456.599479999997</v>
      </c>
    </row>
    <row r="95" spans="1:7" s="862" customFormat="1" x14ac:dyDescent="0.2">
      <c r="A95" s="874" t="s">
        <v>3164</v>
      </c>
      <c r="B95" s="874" t="s">
        <v>3165</v>
      </c>
      <c r="C95" s="875" t="s">
        <v>3166</v>
      </c>
      <c r="D95" s="876">
        <v>2244962.9874499999</v>
      </c>
      <c r="E95" s="876"/>
      <c r="F95" s="876">
        <v>2244962.9874499999</v>
      </c>
      <c r="G95" s="876">
        <v>2000383.2228099999</v>
      </c>
    </row>
    <row r="96" spans="1:7" s="862" customFormat="1" x14ac:dyDescent="0.2">
      <c r="A96" s="874" t="s">
        <v>3167</v>
      </c>
      <c r="B96" s="874" t="s">
        <v>3168</v>
      </c>
      <c r="C96" s="875" t="s">
        <v>3169</v>
      </c>
      <c r="D96" s="876">
        <v>69113.120469999994</v>
      </c>
      <c r="E96" s="876"/>
      <c r="F96" s="876">
        <v>69113.120469999994</v>
      </c>
      <c r="G96" s="876">
        <v>62320.609640000002</v>
      </c>
    </row>
    <row r="97" spans="1:7" s="862" customFormat="1" x14ac:dyDescent="0.2">
      <c r="A97" s="874" t="s">
        <v>3170</v>
      </c>
      <c r="B97" s="874" t="s">
        <v>3171</v>
      </c>
      <c r="C97" s="875" t="s">
        <v>3172</v>
      </c>
      <c r="D97" s="876">
        <v>2103979.6337299999</v>
      </c>
      <c r="E97" s="876"/>
      <c r="F97" s="876">
        <v>2103979.6337299999</v>
      </c>
      <c r="G97" s="876">
        <v>1786834.6392600001</v>
      </c>
    </row>
    <row r="98" spans="1:7" s="868" customFormat="1" x14ac:dyDescent="0.2">
      <c r="A98" s="874" t="s">
        <v>3173</v>
      </c>
      <c r="B98" s="874" t="s">
        <v>3174</v>
      </c>
      <c r="C98" s="875" t="s">
        <v>3175</v>
      </c>
      <c r="D98" s="876">
        <v>1371640.5544200002</v>
      </c>
      <c r="E98" s="876"/>
      <c r="F98" s="876">
        <v>1371640.5544200002</v>
      </c>
      <c r="G98" s="876">
        <v>972370.38564999995</v>
      </c>
    </row>
    <row r="99" spans="1:7" s="868" customFormat="1" x14ac:dyDescent="0.2">
      <c r="A99" s="874" t="s">
        <v>3176</v>
      </c>
      <c r="B99" s="874" t="s">
        <v>3177</v>
      </c>
      <c r="C99" s="875" t="s">
        <v>3178</v>
      </c>
      <c r="D99" s="876">
        <v>2961.81504</v>
      </c>
      <c r="E99" s="876"/>
      <c r="F99" s="876">
        <v>2961.81504</v>
      </c>
      <c r="G99" s="876">
        <v>2982.0630699999997</v>
      </c>
    </row>
    <row r="100" spans="1:7" s="868" customFormat="1" x14ac:dyDescent="0.2">
      <c r="A100" s="874" t="s">
        <v>3179</v>
      </c>
      <c r="B100" s="874" t="s">
        <v>3180</v>
      </c>
      <c r="C100" s="875" t="s">
        <v>3181</v>
      </c>
      <c r="D100" s="876">
        <v>3.121</v>
      </c>
      <c r="E100" s="876"/>
      <c r="F100" s="876">
        <v>3.121</v>
      </c>
      <c r="G100" s="876">
        <v>86.722999999999999</v>
      </c>
    </row>
    <row r="101" spans="1:7" s="868" customFormat="1" x14ac:dyDescent="0.2">
      <c r="A101" s="882" t="s">
        <v>3182</v>
      </c>
      <c r="B101" s="882" t="s">
        <v>3183</v>
      </c>
      <c r="C101" s="883" t="s">
        <v>3184</v>
      </c>
      <c r="D101" s="884">
        <v>12517.1597</v>
      </c>
      <c r="E101" s="876"/>
      <c r="F101" s="876">
        <v>12517.1597</v>
      </c>
      <c r="G101" s="884">
        <v>11741.51683</v>
      </c>
    </row>
    <row r="102" spans="1:7" s="868" customFormat="1" ht="12.75" customHeight="1" x14ac:dyDescent="0.2">
      <c r="A102" s="888"/>
      <c r="B102" s="888"/>
      <c r="C102" s="888"/>
      <c r="E102" s="889"/>
      <c r="F102" s="890"/>
      <c r="G102" s="891"/>
    </row>
    <row r="103" spans="1:7" s="869" customFormat="1" ht="12.75" customHeight="1" x14ac:dyDescent="0.2">
      <c r="A103" s="888"/>
      <c r="B103" s="888"/>
      <c r="C103" s="888"/>
      <c r="D103" s="868"/>
      <c r="E103" s="892"/>
      <c r="F103" s="893"/>
      <c r="G103" s="891"/>
    </row>
    <row r="104" spans="1:7" s="869" customFormat="1" ht="12.75" customHeight="1" x14ac:dyDescent="0.2">
      <c r="A104" s="894"/>
      <c r="B104" s="895"/>
      <c r="C104" s="896"/>
      <c r="D104" s="897">
        <v>1</v>
      </c>
      <c r="E104" s="897">
        <v>2</v>
      </c>
      <c r="F104" s="898"/>
      <c r="G104" s="899"/>
    </row>
    <row r="105" spans="1:7" s="869" customFormat="1" ht="21" customHeight="1" x14ac:dyDescent="0.2">
      <c r="A105" s="1216" t="s">
        <v>2908</v>
      </c>
      <c r="B105" s="1217"/>
      <c r="C105" s="1220" t="s">
        <v>2909</v>
      </c>
      <c r="D105" s="1222" t="s">
        <v>2910</v>
      </c>
      <c r="E105" s="1223"/>
      <c r="F105" s="900"/>
      <c r="G105" s="901"/>
    </row>
    <row r="106" spans="1:7" s="869" customFormat="1" x14ac:dyDescent="0.2">
      <c r="A106" s="1218"/>
      <c r="B106" s="1219"/>
      <c r="C106" s="1221"/>
      <c r="D106" s="902" t="s">
        <v>2911</v>
      </c>
      <c r="E106" s="903" t="s">
        <v>2912</v>
      </c>
      <c r="F106" s="900"/>
      <c r="G106" s="901"/>
    </row>
    <row r="107" spans="1:7" s="869" customFormat="1" x14ac:dyDescent="0.2">
      <c r="A107" s="871"/>
      <c r="B107" s="871" t="s">
        <v>3185</v>
      </c>
      <c r="C107" s="872" t="s">
        <v>70</v>
      </c>
      <c r="D107" s="873">
        <v>56442764.6461</v>
      </c>
      <c r="E107" s="873">
        <v>54354411.805859998</v>
      </c>
      <c r="F107" s="900"/>
      <c r="G107" s="901"/>
    </row>
    <row r="108" spans="1:7" s="862" customFormat="1" x14ac:dyDescent="0.2">
      <c r="A108" s="871" t="s">
        <v>3186</v>
      </c>
      <c r="B108" s="871" t="s">
        <v>3187</v>
      </c>
      <c r="C108" s="872" t="s">
        <v>70</v>
      </c>
      <c r="D108" s="873">
        <v>48001978.65027</v>
      </c>
      <c r="E108" s="873">
        <v>45787524.506080002</v>
      </c>
      <c r="F108" s="904"/>
      <c r="G108" s="891"/>
    </row>
    <row r="109" spans="1:7" s="862" customFormat="1" x14ac:dyDescent="0.2">
      <c r="A109" s="871" t="s">
        <v>3188</v>
      </c>
      <c r="B109" s="871" t="s">
        <v>3189</v>
      </c>
      <c r="C109" s="872" t="s">
        <v>70</v>
      </c>
      <c r="D109" s="873">
        <v>38083663.929360002</v>
      </c>
      <c r="E109" s="873">
        <v>37686313.505249992</v>
      </c>
      <c r="F109" s="900"/>
      <c r="G109" s="901"/>
    </row>
    <row r="110" spans="1:7" s="862" customFormat="1" x14ac:dyDescent="0.2">
      <c r="A110" s="874" t="s">
        <v>3190</v>
      </c>
      <c r="B110" s="874" t="s">
        <v>3191</v>
      </c>
      <c r="C110" s="875" t="s">
        <v>3192</v>
      </c>
      <c r="D110" s="876">
        <v>29371685.464019999</v>
      </c>
      <c r="E110" s="876">
        <v>29757771.969019998</v>
      </c>
      <c r="F110" s="898"/>
      <c r="G110" s="899"/>
    </row>
    <row r="111" spans="1:7" s="862" customFormat="1" x14ac:dyDescent="0.2">
      <c r="A111" s="874" t="s">
        <v>3193</v>
      </c>
      <c r="B111" s="874" t="s">
        <v>3194</v>
      </c>
      <c r="C111" s="875" t="s">
        <v>3195</v>
      </c>
      <c r="D111" s="876">
        <v>10465228.65154</v>
      </c>
      <c r="E111" s="876">
        <v>9751986.8377200011</v>
      </c>
      <c r="F111" s="900"/>
      <c r="G111" s="891"/>
    </row>
    <row r="112" spans="1:7" s="862" customFormat="1" x14ac:dyDescent="0.2">
      <c r="A112" s="874" t="s">
        <v>3196</v>
      </c>
      <c r="B112" s="874" t="s">
        <v>3197</v>
      </c>
      <c r="C112" s="875" t="s">
        <v>3198</v>
      </c>
      <c r="D112" s="876"/>
      <c r="E112" s="876"/>
      <c r="F112" s="904"/>
      <c r="G112" s="901"/>
    </row>
    <row r="113" spans="1:7" s="862" customFormat="1" x14ac:dyDescent="0.2">
      <c r="A113" s="874" t="s">
        <v>3199</v>
      </c>
      <c r="B113" s="874" t="s">
        <v>3200</v>
      </c>
      <c r="C113" s="875" t="s">
        <v>3201</v>
      </c>
      <c r="D113" s="876">
        <v>-1834937.9369300003</v>
      </c>
      <c r="E113" s="876">
        <v>-1834937.9369300003</v>
      </c>
      <c r="F113" s="904"/>
      <c r="G113" s="891"/>
    </row>
    <row r="114" spans="1:7" s="869" customFormat="1" x14ac:dyDescent="0.2">
      <c r="A114" s="874" t="s">
        <v>3202</v>
      </c>
      <c r="B114" s="874" t="s">
        <v>3203</v>
      </c>
      <c r="C114" s="875" t="s">
        <v>3204</v>
      </c>
      <c r="D114" s="876">
        <v>73266.511099999989</v>
      </c>
      <c r="E114" s="876">
        <v>2023.634</v>
      </c>
      <c r="F114" s="898"/>
      <c r="G114" s="899"/>
    </row>
    <row r="115" spans="1:7" s="862" customFormat="1" x14ac:dyDescent="0.2">
      <c r="A115" s="882" t="s">
        <v>3205</v>
      </c>
      <c r="B115" s="882" t="s">
        <v>3206</v>
      </c>
      <c r="C115" s="883" t="s">
        <v>3207</v>
      </c>
      <c r="D115" s="876">
        <v>8421.23963</v>
      </c>
      <c r="E115" s="876">
        <v>9469.00144</v>
      </c>
      <c r="F115" s="898"/>
      <c r="G115" s="899"/>
    </row>
    <row r="116" spans="1:7" s="869" customFormat="1" x14ac:dyDescent="0.2">
      <c r="A116" s="871" t="s">
        <v>3208</v>
      </c>
      <c r="B116" s="871" t="s">
        <v>3209</v>
      </c>
      <c r="C116" s="872" t="s">
        <v>70</v>
      </c>
      <c r="D116" s="873">
        <v>2577735.37592</v>
      </c>
      <c r="E116" s="873">
        <v>2121169.8410499999</v>
      </c>
      <c r="F116" s="904"/>
      <c r="G116" s="891"/>
    </row>
    <row r="117" spans="1:7" s="862" customFormat="1" x14ac:dyDescent="0.2">
      <c r="A117" s="874" t="s">
        <v>3210</v>
      </c>
      <c r="B117" s="874" t="s">
        <v>3211</v>
      </c>
      <c r="C117" s="875" t="s">
        <v>3212</v>
      </c>
      <c r="D117" s="876">
        <v>66124.10153</v>
      </c>
      <c r="E117" s="876">
        <v>59513.36118</v>
      </c>
      <c r="F117" s="898"/>
      <c r="G117" s="899"/>
    </row>
    <row r="118" spans="1:7" s="862" customFormat="1" x14ac:dyDescent="0.2">
      <c r="A118" s="874" t="s">
        <v>3213</v>
      </c>
      <c r="B118" s="874" t="s">
        <v>3214</v>
      </c>
      <c r="C118" s="875" t="s">
        <v>3215</v>
      </c>
      <c r="D118" s="876">
        <v>79476.370819999996</v>
      </c>
      <c r="E118" s="876">
        <v>70230.624790000002</v>
      </c>
      <c r="F118" s="904"/>
      <c r="G118" s="891"/>
    </row>
    <row r="119" spans="1:7" s="862" customFormat="1" x14ac:dyDescent="0.2">
      <c r="A119" s="874" t="s">
        <v>3216</v>
      </c>
      <c r="B119" s="874" t="s">
        <v>3217</v>
      </c>
      <c r="C119" s="875" t="s">
        <v>3218</v>
      </c>
      <c r="D119" s="876">
        <v>174276.03441999998</v>
      </c>
      <c r="E119" s="876">
        <v>168508.37483000002</v>
      </c>
      <c r="F119" s="904"/>
      <c r="G119" s="891"/>
    </row>
    <row r="120" spans="1:7" s="869" customFormat="1" x14ac:dyDescent="0.2">
      <c r="A120" s="874" t="s">
        <v>3219</v>
      </c>
      <c r="B120" s="874" t="s">
        <v>3220</v>
      </c>
      <c r="C120" s="875" t="s">
        <v>3221</v>
      </c>
      <c r="D120" s="876">
        <v>45891.192929999997</v>
      </c>
      <c r="E120" s="876">
        <v>45917.402799999996</v>
      </c>
      <c r="F120" s="904"/>
      <c r="G120" s="891"/>
    </row>
    <row r="121" spans="1:7" s="869" customFormat="1" x14ac:dyDescent="0.2">
      <c r="A121" s="874" t="s">
        <v>3222</v>
      </c>
      <c r="B121" s="877" t="s">
        <v>3223</v>
      </c>
      <c r="C121" s="875" t="s">
        <v>3224</v>
      </c>
      <c r="D121" s="876">
        <v>632299.66719000007</v>
      </c>
      <c r="E121" s="876">
        <v>605492.53732</v>
      </c>
      <c r="F121" s="904"/>
      <c r="G121" s="891"/>
    </row>
    <row r="122" spans="1:7" s="862" customFormat="1" x14ac:dyDescent="0.2">
      <c r="A122" s="882" t="s">
        <v>3225</v>
      </c>
      <c r="B122" s="882" t="s">
        <v>3226</v>
      </c>
      <c r="C122" s="905" t="s">
        <v>3227</v>
      </c>
      <c r="D122" s="876">
        <v>1579668.0090300001</v>
      </c>
      <c r="E122" s="876">
        <v>1171507.5401300001</v>
      </c>
      <c r="F122" s="904"/>
      <c r="G122" s="891"/>
    </row>
    <row r="123" spans="1:7" s="869" customFormat="1" x14ac:dyDescent="0.2">
      <c r="A123" s="871" t="s">
        <v>3228</v>
      </c>
      <c r="B123" s="871" t="s">
        <v>3229</v>
      </c>
      <c r="C123" s="872" t="s">
        <v>70</v>
      </c>
      <c r="D123" s="873">
        <v>7340579.3449900001</v>
      </c>
      <c r="E123" s="873">
        <v>5980041.1597799994</v>
      </c>
      <c r="F123" s="904"/>
      <c r="G123" s="891"/>
    </row>
    <row r="124" spans="1:7" s="862" customFormat="1" x14ac:dyDescent="0.2">
      <c r="A124" s="874" t="s">
        <v>3230</v>
      </c>
      <c r="B124" s="874" t="s">
        <v>3231</v>
      </c>
      <c r="C124" s="875" t="s">
        <v>70</v>
      </c>
      <c r="D124" s="876">
        <v>1389808.3247200001</v>
      </c>
      <c r="E124" s="876">
        <v>1154989.03009</v>
      </c>
      <c r="F124" s="898"/>
      <c r="G124" s="899"/>
    </row>
    <row r="125" spans="1:7" s="862" customFormat="1" x14ac:dyDescent="0.2">
      <c r="A125" s="874" t="s">
        <v>3232</v>
      </c>
      <c r="B125" s="874" t="s">
        <v>3233</v>
      </c>
      <c r="C125" s="875" t="s">
        <v>3234</v>
      </c>
      <c r="D125" s="876"/>
      <c r="E125" s="876"/>
      <c r="F125" s="904"/>
      <c r="G125" s="891"/>
    </row>
    <row r="126" spans="1:7" s="862" customFormat="1" x14ac:dyDescent="0.2">
      <c r="A126" s="882" t="s">
        <v>3235</v>
      </c>
      <c r="B126" s="882" t="s">
        <v>3236</v>
      </c>
      <c r="C126" s="883" t="s">
        <v>3237</v>
      </c>
      <c r="D126" s="876">
        <v>5950771.0202699993</v>
      </c>
      <c r="E126" s="876">
        <v>4825052.1296899999</v>
      </c>
      <c r="F126" s="904"/>
      <c r="G126" s="891"/>
    </row>
    <row r="127" spans="1:7" s="862" customFormat="1" x14ac:dyDescent="0.2">
      <c r="A127" s="871" t="s">
        <v>3238</v>
      </c>
      <c r="B127" s="871" t="s">
        <v>3239</v>
      </c>
      <c r="C127" s="872" t="s">
        <v>70</v>
      </c>
      <c r="D127" s="873">
        <v>8440785.9958299994</v>
      </c>
      <c r="E127" s="873">
        <v>8566887.29978</v>
      </c>
      <c r="F127" s="900"/>
      <c r="G127" s="901"/>
    </row>
    <row r="128" spans="1:7" s="862" customFormat="1" x14ac:dyDescent="0.2">
      <c r="A128" s="871" t="s">
        <v>3240</v>
      </c>
      <c r="B128" s="871" t="s">
        <v>3241</v>
      </c>
      <c r="C128" s="872" t="s">
        <v>70</v>
      </c>
      <c r="D128" s="873">
        <v>100</v>
      </c>
      <c r="E128" s="873">
        <v>3000</v>
      </c>
      <c r="F128" s="900"/>
      <c r="G128" s="901"/>
    </row>
    <row r="129" spans="1:7" s="862" customFormat="1" x14ac:dyDescent="0.2">
      <c r="A129" s="874" t="s">
        <v>3242</v>
      </c>
      <c r="B129" s="874" t="s">
        <v>3241</v>
      </c>
      <c r="C129" s="875" t="s">
        <v>3243</v>
      </c>
      <c r="D129" s="876">
        <v>100</v>
      </c>
      <c r="E129" s="876">
        <v>3000</v>
      </c>
      <c r="F129" s="904"/>
      <c r="G129" s="891"/>
    </row>
    <row r="130" spans="1:7" s="862" customFormat="1" x14ac:dyDescent="0.2">
      <c r="A130" s="871" t="s">
        <v>3244</v>
      </c>
      <c r="B130" s="871" t="s">
        <v>3245</v>
      </c>
      <c r="C130" s="872" t="s">
        <v>70</v>
      </c>
      <c r="D130" s="873">
        <v>4956703.5264000008</v>
      </c>
      <c r="E130" s="873">
        <v>4861554.2898800001</v>
      </c>
      <c r="F130" s="900"/>
      <c r="G130" s="901"/>
    </row>
    <row r="131" spans="1:7" s="862" customFormat="1" x14ac:dyDescent="0.2">
      <c r="A131" s="874" t="s">
        <v>3246</v>
      </c>
      <c r="B131" s="874" t="s">
        <v>3247</v>
      </c>
      <c r="C131" s="875" t="s">
        <v>3248</v>
      </c>
      <c r="D131" s="876">
        <v>2204050.6431999998</v>
      </c>
      <c r="E131" s="876">
        <v>2148694.7952400004</v>
      </c>
      <c r="F131" s="900"/>
      <c r="G131" s="901"/>
    </row>
    <row r="132" spans="1:7" s="862" customFormat="1" x14ac:dyDescent="0.2">
      <c r="A132" s="874" t="s">
        <v>3249</v>
      </c>
      <c r="B132" s="874" t="s">
        <v>3250</v>
      </c>
      <c r="C132" s="875" t="s">
        <v>3251</v>
      </c>
      <c r="D132" s="876">
        <v>62162.747200000005</v>
      </c>
      <c r="E132" s="876">
        <v>96088.594260000013</v>
      </c>
      <c r="F132" s="900"/>
      <c r="G132" s="901"/>
    </row>
    <row r="133" spans="1:7" s="869" customFormat="1" x14ac:dyDescent="0.2">
      <c r="A133" s="874" t="s">
        <v>3252</v>
      </c>
      <c r="B133" s="874" t="s">
        <v>3253</v>
      </c>
      <c r="C133" s="875" t="s">
        <v>3254</v>
      </c>
      <c r="D133" s="876"/>
      <c r="E133" s="876"/>
      <c r="F133" s="900"/>
      <c r="G133" s="901"/>
    </row>
    <row r="134" spans="1:7" s="862" customFormat="1" x14ac:dyDescent="0.2">
      <c r="A134" s="874" t="s">
        <v>3255</v>
      </c>
      <c r="B134" s="874" t="s">
        <v>3256</v>
      </c>
      <c r="C134" s="875" t="s">
        <v>3257</v>
      </c>
      <c r="D134" s="876">
        <v>53391.398999999998</v>
      </c>
      <c r="E134" s="876">
        <v>33348.313000000002</v>
      </c>
      <c r="F134" s="900"/>
      <c r="G134" s="901"/>
    </row>
    <row r="135" spans="1:7" s="862" customFormat="1" x14ac:dyDescent="0.2">
      <c r="A135" s="874" t="s">
        <v>3258</v>
      </c>
      <c r="B135" s="874" t="s">
        <v>3259</v>
      </c>
      <c r="C135" s="875" t="s">
        <v>3260</v>
      </c>
      <c r="D135" s="876"/>
      <c r="E135" s="876"/>
      <c r="F135" s="904"/>
      <c r="G135" s="891"/>
    </row>
    <row r="136" spans="1:7" s="862" customFormat="1" x14ac:dyDescent="0.2">
      <c r="A136" s="874" t="s">
        <v>3261</v>
      </c>
      <c r="B136" s="874" t="s">
        <v>3262</v>
      </c>
      <c r="C136" s="875" t="s">
        <v>3263</v>
      </c>
      <c r="D136" s="876"/>
      <c r="E136" s="876"/>
      <c r="F136" s="900"/>
      <c r="G136" s="901"/>
    </row>
    <row r="137" spans="1:7" s="862" customFormat="1" x14ac:dyDescent="0.2">
      <c r="A137" s="874" t="s">
        <v>3264</v>
      </c>
      <c r="B137" s="874" t="s">
        <v>3265</v>
      </c>
      <c r="C137" s="875" t="s">
        <v>3266</v>
      </c>
      <c r="D137" s="876">
        <v>228207.81299999999</v>
      </c>
      <c r="E137" s="876">
        <v>266324.68800000002</v>
      </c>
      <c r="F137" s="904"/>
      <c r="G137" s="891"/>
    </row>
    <row r="138" spans="1:7" s="862" customFormat="1" x14ac:dyDescent="0.2">
      <c r="A138" s="874" t="s">
        <v>3267</v>
      </c>
      <c r="B138" s="874" t="s">
        <v>3268</v>
      </c>
      <c r="C138" s="875" t="s">
        <v>3269</v>
      </c>
      <c r="D138" s="876">
        <v>2408890.9240000001</v>
      </c>
      <c r="E138" s="876">
        <v>2317097.8993799998</v>
      </c>
      <c r="F138" s="900"/>
      <c r="G138" s="901"/>
    </row>
    <row r="139" spans="1:7" s="862" customFormat="1" x14ac:dyDescent="0.2">
      <c r="A139" s="871" t="s">
        <v>3270</v>
      </c>
      <c r="B139" s="871" t="s">
        <v>3271</v>
      </c>
      <c r="C139" s="872" t="s">
        <v>70</v>
      </c>
      <c r="D139" s="873">
        <v>3483982.4694300001</v>
      </c>
      <c r="E139" s="873">
        <v>3702333.0098999999</v>
      </c>
      <c r="F139" s="900"/>
      <c r="G139" s="901"/>
    </row>
    <row r="140" spans="1:7" s="862" customFormat="1" x14ac:dyDescent="0.2">
      <c r="A140" s="874" t="s">
        <v>3272</v>
      </c>
      <c r="B140" s="874" t="s">
        <v>3273</v>
      </c>
      <c r="C140" s="875" t="s">
        <v>3274</v>
      </c>
      <c r="D140" s="876">
        <v>70800</v>
      </c>
      <c r="E140" s="876">
        <v>80016.807920000007</v>
      </c>
      <c r="F140" s="904"/>
      <c r="G140" s="891"/>
    </row>
    <row r="141" spans="1:7" s="862" customFormat="1" x14ac:dyDescent="0.2">
      <c r="A141" s="874" t="s">
        <v>3275</v>
      </c>
      <c r="B141" s="874" t="s">
        <v>3276</v>
      </c>
      <c r="C141" s="875" t="s">
        <v>3277</v>
      </c>
      <c r="D141" s="876"/>
      <c r="E141" s="876"/>
      <c r="F141" s="904"/>
      <c r="G141" s="891"/>
    </row>
    <row r="142" spans="1:7" s="862" customFormat="1" x14ac:dyDescent="0.2">
      <c r="A142" s="874" t="s">
        <v>3278</v>
      </c>
      <c r="B142" s="874" t="s">
        <v>3279</v>
      </c>
      <c r="C142" s="875" t="s">
        <v>3280</v>
      </c>
      <c r="D142" s="876"/>
      <c r="E142" s="876"/>
      <c r="F142" s="900"/>
      <c r="G142" s="901"/>
    </row>
    <row r="143" spans="1:7" s="862" customFormat="1" x14ac:dyDescent="0.2">
      <c r="A143" s="874" t="s">
        <v>3281</v>
      </c>
      <c r="B143" s="874" t="s">
        <v>3282</v>
      </c>
      <c r="C143" s="875" t="s">
        <v>3283</v>
      </c>
      <c r="D143" s="876"/>
      <c r="E143" s="876"/>
      <c r="F143" s="904"/>
      <c r="G143" s="891"/>
    </row>
    <row r="144" spans="1:7" s="862" customFormat="1" x14ac:dyDescent="0.2">
      <c r="A144" s="874" t="s">
        <v>3284</v>
      </c>
      <c r="B144" s="874" t="s">
        <v>3285</v>
      </c>
      <c r="C144" s="875" t="s">
        <v>3286</v>
      </c>
      <c r="D144" s="876">
        <v>786957.05596000003</v>
      </c>
      <c r="E144" s="876">
        <v>823184.52740999998</v>
      </c>
      <c r="F144" s="900"/>
      <c r="G144" s="901"/>
    </row>
    <row r="145" spans="1:7" s="862" customFormat="1" x14ac:dyDescent="0.2">
      <c r="A145" s="874" t="s">
        <v>3287</v>
      </c>
      <c r="B145" s="874" t="s">
        <v>3288</v>
      </c>
      <c r="C145" s="875" t="s">
        <v>3289</v>
      </c>
      <c r="D145" s="876"/>
      <c r="E145" s="876"/>
      <c r="F145" s="904"/>
      <c r="G145" s="891"/>
    </row>
    <row r="146" spans="1:7" s="862" customFormat="1" x14ac:dyDescent="0.2">
      <c r="A146" s="874" t="s">
        <v>3290</v>
      </c>
      <c r="B146" s="874" t="s">
        <v>3291</v>
      </c>
      <c r="C146" s="875" t="s">
        <v>3292</v>
      </c>
      <c r="D146" s="876">
        <v>76292.748980000004</v>
      </c>
      <c r="E146" s="876">
        <v>73294.75940000001</v>
      </c>
    </row>
    <row r="147" spans="1:7" s="862" customFormat="1" ht="12.75" customHeight="1" x14ac:dyDescent="0.2">
      <c r="A147" s="874" t="s">
        <v>3293</v>
      </c>
      <c r="B147" s="874" t="s">
        <v>3294</v>
      </c>
      <c r="C147" s="875" t="s">
        <v>3295</v>
      </c>
      <c r="D147" s="876"/>
      <c r="E147" s="876"/>
    </row>
    <row r="148" spans="1:7" s="862" customFormat="1" x14ac:dyDescent="0.2">
      <c r="A148" s="874" t="s">
        <v>3296</v>
      </c>
      <c r="B148" s="874" t="s">
        <v>3297</v>
      </c>
      <c r="C148" s="875" t="s">
        <v>3298</v>
      </c>
      <c r="D148" s="876">
        <v>63399.525450000001</v>
      </c>
      <c r="E148" s="876">
        <v>58599.564829999996</v>
      </c>
    </row>
    <row r="149" spans="1:7" s="862" customFormat="1" ht="12.75" customHeight="1" x14ac:dyDescent="0.2">
      <c r="A149" s="874" t="s">
        <v>3299</v>
      </c>
      <c r="B149" s="874" t="s">
        <v>3300</v>
      </c>
      <c r="C149" s="875" t="s">
        <v>3301</v>
      </c>
      <c r="D149" s="876">
        <v>543693.02299999993</v>
      </c>
      <c r="E149" s="876">
        <v>472727.77</v>
      </c>
    </row>
    <row r="150" spans="1:7" s="862" customFormat="1" ht="12.75" customHeight="1" x14ac:dyDescent="0.2">
      <c r="A150" s="874" t="s">
        <v>3302</v>
      </c>
      <c r="B150" s="874" t="s">
        <v>3303</v>
      </c>
      <c r="C150" s="875" t="s">
        <v>3304</v>
      </c>
      <c r="D150" s="876">
        <v>44697.369200000001</v>
      </c>
      <c r="E150" s="876">
        <v>43130.267999999996</v>
      </c>
    </row>
    <row r="151" spans="1:7" s="862" customFormat="1" ht="12.75" customHeight="1" x14ac:dyDescent="0.2">
      <c r="A151" s="874" t="s">
        <v>3305</v>
      </c>
      <c r="B151" s="874" t="s">
        <v>3089</v>
      </c>
      <c r="C151" s="875" t="s">
        <v>3090</v>
      </c>
      <c r="D151" s="876">
        <v>236297.36405000003</v>
      </c>
      <c r="E151" s="876">
        <v>205890.66975999999</v>
      </c>
    </row>
    <row r="152" spans="1:7" s="862" customFormat="1" ht="12.75" customHeight="1" x14ac:dyDescent="0.2">
      <c r="A152" s="874" t="s">
        <v>3306</v>
      </c>
      <c r="B152" s="874" t="s">
        <v>3092</v>
      </c>
      <c r="C152" s="875" t="s">
        <v>3093</v>
      </c>
      <c r="D152" s="876">
        <v>104780.45199999999</v>
      </c>
      <c r="E152" s="876">
        <v>91595.383099999992</v>
      </c>
    </row>
    <row r="153" spans="1:7" s="862" customFormat="1" ht="12.75" customHeight="1" x14ac:dyDescent="0.2">
      <c r="A153" s="874" t="s">
        <v>3307</v>
      </c>
      <c r="B153" s="874" t="s">
        <v>3095</v>
      </c>
      <c r="C153" s="875" t="s">
        <v>3096</v>
      </c>
      <c r="D153" s="876"/>
      <c r="E153" s="876">
        <v>3.6</v>
      </c>
    </row>
    <row r="154" spans="1:7" s="862" customFormat="1" ht="12.75" customHeight="1" x14ac:dyDescent="0.2">
      <c r="A154" s="874" t="s">
        <v>3308</v>
      </c>
      <c r="B154" s="874" t="s">
        <v>3098</v>
      </c>
      <c r="C154" s="875" t="s">
        <v>3099</v>
      </c>
      <c r="D154" s="876">
        <v>562.65372000000002</v>
      </c>
      <c r="E154" s="876">
        <v>279.18124999999998</v>
      </c>
    </row>
    <row r="155" spans="1:7" s="862" customFormat="1" ht="12.75" customHeight="1" x14ac:dyDescent="0.2">
      <c r="A155" s="874" t="s">
        <v>3309</v>
      </c>
      <c r="B155" s="874" t="s">
        <v>3101</v>
      </c>
      <c r="C155" s="875" t="s">
        <v>3102</v>
      </c>
      <c r="D155" s="876">
        <v>108639.768</v>
      </c>
      <c r="E155" s="876">
        <v>89236.695000000007</v>
      </c>
    </row>
    <row r="156" spans="1:7" s="862" customFormat="1" ht="12.75" customHeight="1" x14ac:dyDescent="0.2">
      <c r="A156" s="874" t="s">
        <v>3310</v>
      </c>
      <c r="B156" s="874" t="s">
        <v>76</v>
      </c>
      <c r="C156" s="875" t="s">
        <v>3104</v>
      </c>
      <c r="D156" s="876">
        <v>12804.285739999999</v>
      </c>
      <c r="E156" s="876">
        <v>23290.987840000002</v>
      </c>
    </row>
    <row r="157" spans="1:7" s="862" customFormat="1" ht="12.75" customHeight="1" x14ac:dyDescent="0.2">
      <c r="A157" s="874" t="s">
        <v>3311</v>
      </c>
      <c r="B157" s="874" t="s">
        <v>3312</v>
      </c>
      <c r="C157" s="875" t="s">
        <v>3313</v>
      </c>
      <c r="D157" s="876">
        <v>84406.437609999994</v>
      </c>
      <c r="E157" s="876">
        <v>48405.554899999996</v>
      </c>
    </row>
    <row r="158" spans="1:7" s="862" customFormat="1" ht="12.75" customHeight="1" x14ac:dyDescent="0.2">
      <c r="A158" s="874" t="s">
        <v>3314</v>
      </c>
      <c r="B158" s="874" t="s">
        <v>3315</v>
      </c>
      <c r="C158" s="875" t="s">
        <v>3316</v>
      </c>
      <c r="D158" s="876">
        <v>12387.539830000002</v>
      </c>
      <c r="E158" s="876">
        <v>9664.2980000000007</v>
      </c>
    </row>
    <row r="159" spans="1:7" s="862" customFormat="1" ht="12.75" customHeight="1" x14ac:dyDescent="0.2">
      <c r="A159" s="874" t="s">
        <v>3317</v>
      </c>
      <c r="B159" s="874" t="s">
        <v>3318</v>
      </c>
      <c r="C159" s="875" t="s">
        <v>3319</v>
      </c>
      <c r="D159" s="876">
        <v>25552.157229999997</v>
      </c>
      <c r="E159" s="876">
        <v>28824.664580000001</v>
      </c>
    </row>
    <row r="160" spans="1:7" s="862" customFormat="1" ht="12.75" customHeight="1" x14ac:dyDescent="0.2">
      <c r="A160" s="874" t="s">
        <v>3320</v>
      </c>
      <c r="B160" s="874" t="s">
        <v>3321</v>
      </c>
      <c r="C160" s="875" t="s">
        <v>3322</v>
      </c>
      <c r="D160" s="876"/>
      <c r="E160" s="876"/>
    </row>
    <row r="161" spans="1:7" s="862" customFormat="1" ht="12.75" customHeight="1" x14ac:dyDescent="0.2">
      <c r="A161" s="874" t="s">
        <v>3323</v>
      </c>
      <c r="B161" s="874" t="s">
        <v>3118</v>
      </c>
      <c r="C161" s="875" t="s">
        <v>3119</v>
      </c>
      <c r="D161" s="876"/>
      <c r="E161" s="876"/>
    </row>
    <row r="162" spans="1:7" s="862" customFormat="1" ht="12.75" customHeight="1" x14ac:dyDescent="0.2">
      <c r="A162" s="874" t="s">
        <v>3324</v>
      </c>
      <c r="B162" s="874" t="s">
        <v>3325</v>
      </c>
      <c r="C162" s="875" t="s">
        <v>3326</v>
      </c>
      <c r="D162" s="876"/>
      <c r="E162" s="876"/>
    </row>
    <row r="163" spans="1:7" s="862" customFormat="1" ht="12.75" customHeight="1" x14ac:dyDescent="0.2">
      <c r="A163" s="874" t="s">
        <v>3327</v>
      </c>
      <c r="B163" s="874" t="s">
        <v>3328</v>
      </c>
      <c r="C163" s="875" t="s">
        <v>3329</v>
      </c>
      <c r="D163" s="876"/>
      <c r="E163" s="876"/>
    </row>
    <row r="164" spans="1:7" s="868" customFormat="1" ht="12.75" customHeight="1" x14ac:dyDescent="0.2">
      <c r="A164" s="874" t="s">
        <v>3330</v>
      </c>
      <c r="B164" s="874" t="s">
        <v>3331</v>
      </c>
      <c r="C164" s="875" t="s">
        <v>3332</v>
      </c>
      <c r="D164" s="876"/>
      <c r="E164" s="876"/>
      <c r="F164" s="862"/>
      <c r="G164" s="862"/>
    </row>
    <row r="165" spans="1:7" s="868" customFormat="1" ht="12.75" customHeight="1" x14ac:dyDescent="0.2">
      <c r="A165" s="874" t="s">
        <v>3333</v>
      </c>
      <c r="B165" s="874" t="s">
        <v>3334</v>
      </c>
      <c r="C165" s="875" t="s">
        <v>3335</v>
      </c>
      <c r="D165" s="876">
        <v>119706.04771000001</v>
      </c>
      <c r="E165" s="876">
        <v>123623.2294</v>
      </c>
      <c r="F165" s="862"/>
      <c r="G165" s="862"/>
    </row>
    <row r="166" spans="1:7" s="868" customFormat="1" ht="12.75" customHeight="1" x14ac:dyDescent="0.2">
      <c r="A166" s="874" t="s">
        <v>3336</v>
      </c>
      <c r="B166" s="877" t="s">
        <v>3133</v>
      </c>
      <c r="C166" s="881" t="s">
        <v>3134</v>
      </c>
      <c r="D166" s="876">
        <v>3.8248699999999998</v>
      </c>
      <c r="E166" s="876"/>
    </row>
    <row r="167" spans="1:7" s="868" customFormat="1" ht="12.75" customHeight="1" x14ac:dyDescent="0.2">
      <c r="A167" s="877" t="s">
        <v>3337</v>
      </c>
      <c r="B167" s="874" t="s">
        <v>3338</v>
      </c>
      <c r="C167" s="875" t="s">
        <v>3339</v>
      </c>
      <c r="D167" s="876">
        <v>22235.25779</v>
      </c>
      <c r="E167" s="876">
        <v>18703.195150000003</v>
      </c>
    </row>
    <row r="168" spans="1:7" s="868" customFormat="1" ht="12.75" customHeight="1" x14ac:dyDescent="0.2">
      <c r="A168" s="877" t="s">
        <v>3340</v>
      </c>
      <c r="B168" s="874" t="s">
        <v>3341</v>
      </c>
      <c r="C168" s="875" t="s">
        <v>3342</v>
      </c>
      <c r="D168" s="876">
        <v>29091.606609999999</v>
      </c>
      <c r="E168" s="876">
        <v>37113.038399999998</v>
      </c>
    </row>
    <row r="169" spans="1:7" s="868" customFormat="1" ht="12.75" customHeight="1" x14ac:dyDescent="0.2">
      <c r="A169" s="877" t="s">
        <v>3343</v>
      </c>
      <c r="B169" s="874" t="s">
        <v>3344</v>
      </c>
      <c r="C169" s="875" t="s">
        <v>3345</v>
      </c>
      <c r="D169" s="876">
        <v>1056442.82259</v>
      </c>
      <c r="E169" s="876">
        <v>1385459.8860299999</v>
      </c>
    </row>
    <row r="170" spans="1:7" s="868" customFormat="1" ht="12.75" customHeight="1" x14ac:dyDescent="0.2">
      <c r="A170" s="906" t="s">
        <v>3346</v>
      </c>
      <c r="B170" s="882" t="s">
        <v>3347</v>
      </c>
      <c r="C170" s="883" t="s">
        <v>3348</v>
      </c>
      <c r="D170" s="884">
        <v>85232.529090000011</v>
      </c>
      <c r="E170" s="884">
        <v>89288.928929999995</v>
      </c>
    </row>
    <row r="171" spans="1:7" s="868" customFormat="1" x14ac:dyDescent="0.2">
      <c r="D171" s="864"/>
      <c r="E171" s="864"/>
      <c r="F171" s="864"/>
      <c r="G171" s="864"/>
    </row>
    <row r="172" spans="1:7" s="868" customFormat="1" x14ac:dyDescent="0.2">
      <c r="D172" s="864"/>
      <c r="E172" s="864"/>
      <c r="F172" s="864"/>
      <c r="G172" s="864"/>
    </row>
    <row r="173" spans="1:7" s="868" customFormat="1" x14ac:dyDescent="0.2">
      <c r="D173" s="864"/>
      <c r="E173" s="864"/>
      <c r="F173" s="864"/>
      <c r="G173" s="864"/>
    </row>
    <row r="174" spans="1:7" s="868" customFormat="1" x14ac:dyDescent="0.2">
      <c r="D174" s="864"/>
      <c r="E174" s="864"/>
      <c r="F174" s="864"/>
      <c r="G174" s="864"/>
    </row>
    <row r="175" spans="1:7" s="868" customFormat="1" x14ac:dyDescent="0.2">
      <c r="D175" s="864"/>
      <c r="E175" s="864"/>
      <c r="F175" s="864"/>
      <c r="G175" s="864"/>
    </row>
    <row r="176" spans="1:7" s="868" customFormat="1" x14ac:dyDescent="0.2">
      <c r="D176" s="864"/>
      <c r="E176" s="864"/>
      <c r="F176" s="864"/>
      <c r="G176" s="864"/>
    </row>
    <row r="177" spans="4:7" s="868" customFormat="1" x14ac:dyDescent="0.2">
      <c r="D177" s="864"/>
      <c r="E177" s="864"/>
      <c r="F177" s="864"/>
      <c r="G177" s="864"/>
    </row>
    <row r="178" spans="4:7" s="868" customFormat="1" x14ac:dyDescent="0.2">
      <c r="D178" s="864"/>
      <c r="E178" s="864"/>
      <c r="F178" s="864"/>
      <c r="G178" s="864"/>
    </row>
    <row r="179" spans="4:7" s="868" customFormat="1" x14ac:dyDescent="0.2">
      <c r="D179" s="864"/>
      <c r="E179" s="864"/>
      <c r="F179" s="864"/>
      <c r="G179" s="864"/>
    </row>
    <row r="180" spans="4:7" s="868" customFormat="1" x14ac:dyDescent="0.2">
      <c r="D180" s="864"/>
      <c r="E180" s="864"/>
      <c r="F180" s="864"/>
      <c r="G180" s="864"/>
    </row>
    <row r="181" spans="4:7" s="868" customFormat="1" x14ac:dyDescent="0.2">
      <c r="D181" s="864"/>
      <c r="E181" s="864"/>
      <c r="F181" s="864"/>
      <c r="G181" s="864"/>
    </row>
    <row r="182" spans="4:7" s="868" customFormat="1" x14ac:dyDescent="0.2">
      <c r="D182" s="864"/>
      <c r="E182" s="864"/>
      <c r="F182" s="864"/>
      <c r="G182" s="864"/>
    </row>
    <row r="183" spans="4:7" s="868" customFormat="1" x14ac:dyDescent="0.2">
      <c r="D183" s="864"/>
      <c r="E183" s="864"/>
      <c r="F183" s="864"/>
      <c r="G183" s="864"/>
    </row>
    <row r="184" spans="4:7" s="868" customFormat="1" x14ac:dyDescent="0.2">
      <c r="D184" s="864"/>
      <c r="E184" s="864"/>
      <c r="F184" s="864"/>
      <c r="G184" s="864"/>
    </row>
    <row r="185" spans="4:7" s="868" customFormat="1" x14ac:dyDescent="0.2">
      <c r="D185" s="864"/>
      <c r="E185" s="864"/>
      <c r="F185" s="864"/>
      <c r="G185" s="864"/>
    </row>
    <row r="186" spans="4:7" s="868" customFormat="1" x14ac:dyDescent="0.2">
      <c r="D186" s="864"/>
      <c r="E186" s="864"/>
      <c r="F186" s="864"/>
      <c r="G186" s="864"/>
    </row>
    <row r="187" spans="4:7" s="868" customFormat="1" x14ac:dyDescent="0.2">
      <c r="D187" s="864"/>
      <c r="E187" s="864"/>
      <c r="F187" s="864"/>
      <c r="G187" s="864"/>
    </row>
    <row r="188" spans="4:7" s="868" customFormat="1" x14ac:dyDescent="0.2">
      <c r="D188" s="864"/>
      <c r="E188" s="864"/>
      <c r="F188" s="864"/>
      <c r="G188" s="864"/>
    </row>
    <row r="189" spans="4:7" s="868" customFormat="1" x14ac:dyDescent="0.2">
      <c r="D189" s="864"/>
      <c r="E189" s="864"/>
      <c r="F189" s="864"/>
      <c r="G189" s="864"/>
    </row>
    <row r="190" spans="4:7" s="868" customFormat="1" x14ac:dyDescent="0.2">
      <c r="D190" s="864"/>
      <c r="E190" s="864"/>
      <c r="F190" s="864"/>
      <c r="G190" s="864"/>
    </row>
    <row r="191" spans="4:7" s="868" customFormat="1" x14ac:dyDescent="0.2">
      <c r="D191" s="864"/>
      <c r="E191" s="864"/>
      <c r="F191" s="864"/>
      <c r="G191" s="864"/>
    </row>
    <row r="192" spans="4:7" s="868" customFormat="1" x14ac:dyDescent="0.2">
      <c r="D192" s="864"/>
      <c r="E192" s="864"/>
      <c r="F192" s="864"/>
      <c r="G192" s="864"/>
    </row>
    <row r="193" spans="4:7" s="868" customFormat="1" x14ac:dyDescent="0.2">
      <c r="D193" s="864"/>
      <c r="E193" s="864"/>
      <c r="F193" s="864"/>
      <c r="G193" s="864"/>
    </row>
    <row r="194" spans="4:7" s="868" customFormat="1" x14ac:dyDescent="0.2">
      <c r="D194" s="864"/>
      <c r="E194" s="864"/>
      <c r="F194" s="864"/>
      <c r="G194" s="864"/>
    </row>
    <row r="195" spans="4:7" s="868" customFormat="1" x14ac:dyDescent="0.2">
      <c r="D195" s="864"/>
      <c r="E195" s="864"/>
      <c r="F195" s="864"/>
      <c r="G195" s="864"/>
    </row>
    <row r="196" spans="4:7" s="868" customFormat="1" x14ac:dyDescent="0.2">
      <c r="D196" s="864"/>
      <c r="E196" s="864"/>
      <c r="F196" s="864"/>
      <c r="G196" s="864"/>
    </row>
    <row r="197" spans="4:7" s="868" customFormat="1" x14ac:dyDescent="0.2">
      <c r="D197" s="864"/>
      <c r="E197" s="864"/>
      <c r="F197" s="864"/>
      <c r="G197" s="864"/>
    </row>
    <row r="198" spans="4:7" s="868" customFormat="1" x14ac:dyDescent="0.2">
      <c r="D198" s="864"/>
      <c r="E198" s="864"/>
      <c r="F198" s="864"/>
      <c r="G198" s="864"/>
    </row>
    <row r="199" spans="4:7" s="868" customFormat="1" x14ac:dyDescent="0.2">
      <c r="D199" s="864"/>
      <c r="E199" s="864"/>
      <c r="F199" s="864"/>
      <c r="G199" s="864"/>
    </row>
    <row r="200" spans="4:7" s="868" customFormat="1" x14ac:dyDescent="0.2">
      <c r="D200" s="864"/>
      <c r="E200" s="864"/>
      <c r="F200" s="864"/>
      <c r="G200" s="864"/>
    </row>
    <row r="201" spans="4:7" s="868" customFormat="1" x14ac:dyDescent="0.2">
      <c r="D201" s="864"/>
      <c r="E201" s="864"/>
      <c r="F201" s="864"/>
      <c r="G201" s="864"/>
    </row>
    <row r="202" spans="4:7" s="868" customFormat="1" x14ac:dyDescent="0.2">
      <c r="D202" s="864"/>
      <c r="E202" s="864"/>
      <c r="F202" s="864"/>
      <c r="G202" s="864"/>
    </row>
    <row r="203" spans="4:7" s="868" customFormat="1" x14ac:dyDescent="0.2">
      <c r="D203" s="864"/>
      <c r="E203" s="864"/>
      <c r="F203" s="864"/>
      <c r="G203" s="864"/>
    </row>
    <row r="204" spans="4:7" s="868" customFormat="1" x14ac:dyDescent="0.2">
      <c r="D204" s="864"/>
      <c r="E204" s="864"/>
      <c r="F204" s="864"/>
      <c r="G204" s="864"/>
    </row>
    <row r="205" spans="4:7" s="868" customFormat="1" x14ac:dyDescent="0.2">
      <c r="D205" s="864"/>
      <c r="E205" s="864"/>
      <c r="F205" s="864"/>
      <c r="G205" s="864"/>
    </row>
    <row r="206" spans="4:7" s="868" customFormat="1" x14ac:dyDescent="0.2">
      <c r="D206" s="864"/>
      <c r="E206" s="864"/>
      <c r="F206" s="864"/>
      <c r="G206" s="864"/>
    </row>
    <row r="207" spans="4:7" s="868" customFormat="1" x14ac:dyDescent="0.2">
      <c r="D207" s="864"/>
      <c r="E207" s="864"/>
      <c r="F207" s="864"/>
      <c r="G207" s="864"/>
    </row>
    <row r="208" spans="4:7" s="868" customFormat="1" x14ac:dyDescent="0.2">
      <c r="D208" s="864"/>
      <c r="E208" s="864"/>
      <c r="F208" s="864"/>
      <c r="G208" s="864"/>
    </row>
    <row r="209" spans="4:7" s="868" customFormat="1" x14ac:dyDescent="0.2">
      <c r="D209" s="864"/>
      <c r="E209" s="864"/>
      <c r="F209" s="864"/>
      <c r="G209" s="864"/>
    </row>
    <row r="210" spans="4:7" s="868" customFormat="1" x14ac:dyDescent="0.2">
      <c r="D210" s="864"/>
      <c r="E210" s="864"/>
      <c r="F210" s="864"/>
      <c r="G210" s="864"/>
    </row>
    <row r="211" spans="4:7" s="868" customFormat="1" x14ac:dyDescent="0.2">
      <c r="D211" s="864"/>
      <c r="E211" s="864"/>
      <c r="F211" s="864"/>
      <c r="G211" s="864"/>
    </row>
    <row r="212" spans="4:7" s="868" customFormat="1" x14ac:dyDescent="0.2">
      <c r="D212" s="864"/>
      <c r="E212" s="864"/>
      <c r="F212" s="864"/>
      <c r="G212" s="864"/>
    </row>
    <row r="213" spans="4:7" s="868" customFormat="1" x14ac:dyDescent="0.2">
      <c r="D213" s="864"/>
      <c r="E213" s="864"/>
      <c r="F213" s="864"/>
      <c r="G213" s="864"/>
    </row>
    <row r="214" spans="4:7" s="868" customFormat="1" x14ac:dyDescent="0.2">
      <c r="D214" s="864"/>
      <c r="E214" s="864"/>
      <c r="F214" s="864"/>
      <c r="G214" s="864"/>
    </row>
    <row r="215" spans="4:7" s="868" customFormat="1" x14ac:dyDescent="0.2">
      <c r="D215" s="907"/>
      <c r="E215" s="907"/>
      <c r="F215" s="907"/>
      <c r="G215" s="907"/>
    </row>
    <row r="216" spans="4:7" s="868" customFormat="1" x14ac:dyDescent="0.2">
      <c r="D216" s="907"/>
      <c r="E216" s="907"/>
      <c r="F216" s="907"/>
      <c r="G216" s="907"/>
    </row>
    <row r="217" spans="4:7" s="868" customFormat="1" x14ac:dyDescent="0.2">
      <c r="D217" s="907"/>
      <c r="E217" s="907"/>
      <c r="F217" s="907"/>
      <c r="G217" s="907"/>
    </row>
    <row r="218" spans="4:7" s="868" customFormat="1" x14ac:dyDescent="0.2">
      <c r="D218" s="907"/>
      <c r="E218" s="907"/>
      <c r="F218" s="907"/>
      <c r="G218" s="907"/>
    </row>
    <row r="219" spans="4:7" s="868" customFormat="1" x14ac:dyDescent="0.2">
      <c r="D219" s="907"/>
      <c r="E219" s="907"/>
      <c r="F219" s="907"/>
      <c r="G219" s="907"/>
    </row>
    <row r="220" spans="4:7" s="868" customFormat="1" x14ac:dyDescent="0.2">
      <c r="D220" s="907"/>
      <c r="E220" s="907"/>
      <c r="F220" s="907"/>
      <c r="G220" s="907"/>
    </row>
    <row r="221" spans="4:7" s="868" customFormat="1" x14ac:dyDescent="0.2">
      <c r="D221" s="907"/>
      <c r="E221" s="907"/>
      <c r="F221" s="907"/>
      <c r="G221" s="907"/>
    </row>
    <row r="222" spans="4:7" s="868" customFormat="1" x14ac:dyDescent="0.2">
      <c r="D222" s="907"/>
      <c r="E222" s="907"/>
      <c r="F222" s="907"/>
      <c r="G222" s="907"/>
    </row>
    <row r="223" spans="4:7" s="868" customFormat="1" x14ac:dyDescent="0.2">
      <c r="D223" s="907"/>
      <c r="E223" s="907"/>
      <c r="F223" s="907"/>
      <c r="G223" s="907"/>
    </row>
    <row r="224" spans="4:7" s="868" customFormat="1" x14ac:dyDescent="0.2">
      <c r="D224" s="907"/>
      <c r="E224" s="907"/>
      <c r="F224" s="907"/>
      <c r="G224" s="907"/>
    </row>
    <row r="225" spans="4:7" s="868" customFormat="1" x14ac:dyDescent="0.2">
      <c r="D225" s="907"/>
      <c r="E225" s="907"/>
      <c r="F225" s="907"/>
      <c r="G225" s="907"/>
    </row>
    <row r="226" spans="4:7" s="868" customFormat="1" x14ac:dyDescent="0.2">
      <c r="D226" s="907"/>
      <c r="E226" s="907"/>
      <c r="F226" s="907"/>
      <c r="G226" s="907"/>
    </row>
    <row r="227" spans="4:7" s="868" customFormat="1" x14ac:dyDescent="0.2">
      <c r="D227" s="907"/>
      <c r="E227" s="907"/>
      <c r="F227" s="907"/>
      <c r="G227" s="907"/>
    </row>
    <row r="228" spans="4:7" s="868" customFormat="1" x14ac:dyDescent="0.2">
      <c r="D228" s="907"/>
      <c r="E228" s="907"/>
      <c r="F228" s="907"/>
      <c r="G228" s="907"/>
    </row>
    <row r="229" spans="4:7" s="868" customFormat="1" x14ac:dyDescent="0.2">
      <c r="D229" s="907"/>
      <c r="E229" s="907"/>
      <c r="F229" s="907"/>
      <c r="G229" s="907"/>
    </row>
    <row r="230" spans="4:7" s="868" customFormat="1" x14ac:dyDescent="0.2">
      <c r="D230" s="907"/>
      <c r="E230" s="907"/>
      <c r="F230" s="907"/>
      <c r="G230" s="907"/>
    </row>
    <row r="231" spans="4:7" s="868" customFormat="1" x14ac:dyDescent="0.2">
      <c r="D231" s="907"/>
      <c r="E231" s="907"/>
      <c r="F231" s="907"/>
      <c r="G231" s="907"/>
    </row>
    <row r="232" spans="4:7" s="868" customFormat="1" x14ac:dyDescent="0.2">
      <c r="D232" s="907"/>
      <c r="E232" s="907"/>
      <c r="F232" s="907"/>
      <c r="G232" s="907"/>
    </row>
    <row r="233" spans="4:7" s="868" customFormat="1" x14ac:dyDescent="0.2">
      <c r="D233" s="907"/>
      <c r="E233" s="907"/>
      <c r="F233" s="907"/>
      <c r="G233" s="907"/>
    </row>
    <row r="234" spans="4:7" s="868" customFormat="1" x14ac:dyDescent="0.2">
      <c r="D234" s="907"/>
      <c r="E234" s="907"/>
      <c r="F234" s="907"/>
      <c r="G234" s="907"/>
    </row>
    <row r="235" spans="4:7" s="868" customFormat="1" x14ac:dyDescent="0.2">
      <c r="D235" s="907"/>
      <c r="E235" s="907"/>
      <c r="F235" s="907"/>
      <c r="G235" s="907"/>
    </row>
    <row r="236" spans="4:7" s="868" customFormat="1" x14ac:dyDescent="0.2">
      <c r="D236" s="907"/>
      <c r="E236" s="907"/>
      <c r="F236" s="907"/>
      <c r="G236" s="907"/>
    </row>
    <row r="237" spans="4:7" s="868" customFormat="1" x14ac:dyDescent="0.2">
      <c r="D237" s="907"/>
      <c r="E237" s="907"/>
      <c r="F237" s="907"/>
      <c r="G237" s="907"/>
    </row>
    <row r="238" spans="4:7" s="868" customFormat="1" x14ac:dyDescent="0.2">
      <c r="D238" s="907"/>
      <c r="E238" s="907"/>
      <c r="F238" s="907"/>
      <c r="G238" s="907"/>
    </row>
    <row r="239" spans="4:7" s="868" customFormat="1" x14ac:dyDescent="0.2">
      <c r="D239" s="907"/>
      <c r="E239" s="907"/>
      <c r="F239" s="907"/>
      <c r="G239" s="907"/>
    </row>
    <row r="240" spans="4:7" s="868" customFormat="1" x14ac:dyDescent="0.2">
      <c r="D240" s="907"/>
      <c r="E240" s="907"/>
      <c r="F240" s="907"/>
      <c r="G240" s="907"/>
    </row>
    <row r="241" spans="4:7" s="868" customFormat="1" x14ac:dyDescent="0.2">
      <c r="D241" s="907"/>
      <c r="E241" s="907"/>
      <c r="F241" s="907"/>
      <c r="G241" s="907"/>
    </row>
    <row r="242" spans="4:7" s="868" customFormat="1" x14ac:dyDescent="0.2">
      <c r="D242" s="907"/>
      <c r="E242" s="907"/>
      <c r="F242" s="907"/>
      <c r="G242" s="907"/>
    </row>
    <row r="243" spans="4:7" s="868" customFormat="1" x14ac:dyDescent="0.2">
      <c r="D243" s="907"/>
      <c r="E243" s="907"/>
      <c r="F243" s="907"/>
      <c r="G243" s="907"/>
    </row>
    <row r="244" spans="4:7" s="868" customFormat="1" x14ac:dyDescent="0.2">
      <c r="D244" s="907"/>
      <c r="E244" s="907"/>
      <c r="F244" s="907"/>
      <c r="G244" s="907"/>
    </row>
    <row r="245" spans="4:7" s="868" customFormat="1" x14ac:dyDescent="0.2">
      <c r="D245" s="907"/>
      <c r="E245" s="907"/>
      <c r="F245" s="907"/>
      <c r="G245" s="907"/>
    </row>
    <row r="246" spans="4:7" s="868" customFormat="1" x14ac:dyDescent="0.2">
      <c r="D246" s="907"/>
      <c r="E246" s="907"/>
      <c r="F246" s="907"/>
      <c r="G246" s="907"/>
    </row>
    <row r="247" spans="4:7" s="868" customFormat="1" x14ac:dyDescent="0.2">
      <c r="D247" s="907"/>
      <c r="E247" s="907"/>
      <c r="F247" s="907"/>
      <c r="G247" s="907"/>
    </row>
    <row r="248" spans="4:7" s="868" customFormat="1" x14ac:dyDescent="0.2">
      <c r="D248" s="907"/>
      <c r="E248" s="907"/>
      <c r="F248" s="907"/>
      <c r="G248" s="907"/>
    </row>
    <row r="249" spans="4:7" s="868" customFormat="1" x14ac:dyDescent="0.2">
      <c r="D249" s="907"/>
      <c r="E249" s="907"/>
      <c r="F249" s="907"/>
      <c r="G249" s="907"/>
    </row>
    <row r="250" spans="4:7" s="868" customFormat="1" x14ac:dyDescent="0.2">
      <c r="D250" s="907"/>
      <c r="E250" s="907"/>
      <c r="F250" s="907"/>
      <c r="G250" s="907"/>
    </row>
    <row r="251" spans="4:7" s="868" customFormat="1" x14ac:dyDescent="0.2">
      <c r="D251" s="907"/>
      <c r="E251" s="907"/>
      <c r="F251" s="907"/>
      <c r="G251" s="907"/>
    </row>
    <row r="252" spans="4:7" s="868" customFormat="1" x14ac:dyDescent="0.2">
      <c r="D252" s="907"/>
      <c r="E252" s="907"/>
      <c r="F252" s="907"/>
      <c r="G252" s="907"/>
    </row>
    <row r="253" spans="4:7" s="868" customFormat="1" x14ac:dyDescent="0.2">
      <c r="D253" s="907"/>
      <c r="E253" s="907"/>
      <c r="F253" s="907"/>
      <c r="G253" s="907"/>
    </row>
    <row r="254" spans="4:7" s="868" customFormat="1" x14ac:dyDescent="0.2">
      <c r="D254" s="907"/>
      <c r="E254" s="907"/>
      <c r="F254" s="907"/>
      <c r="G254" s="907"/>
    </row>
    <row r="255" spans="4:7" s="868" customFormat="1" x14ac:dyDescent="0.2">
      <c r="D255" s="907"/>
      <c r="E255" s="907"/>
      <c r="F255" s="907"/>
      <c r="G255" s="907"/>
    </row>
    <row r="256" spans="4:7" s="868" customFormat="1" x14ac:dyDescent="0.2">
      <c r="D256" s="907"/>
      <c r="E256" s="907"/>
      <c r="F256" s="907"/>
      <c r="G256" s="907"/>
    </row>
    <row r="257" spans="4:7" s="868" customFormat="1" x14ac:dyDescent="0.2">
      <c r="D257" s="907"/>
      <c r="E257" s="907"/>
      <c r="F257" s="907"/>
      <c r="G257" s="907"/>
    </row>
    <row r="258" spans="4:7" s="868" customFormat="1" x14ac:dyDescent="0.2">
      <c r="D258" s="907"/>
      <c r="E258" s="907"/>
      <c r="F258" s="907"/>
      <c r="G258" s="907"/>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512" fitToHeight="2" orientation="portrait" useFirstPageNumber="1" r:id="rId1"/>
  <headerFooter alignWithMargins="0">
    <oddHeader>&amp;L&amp;"Tahoma,Kurzíva"Závěrečný účet za rok 2019&amp;R&amp;"Tahoma,Kurzíva"Tabulka č. 30</oddHeader>
    <oddFooter>&amp;C&amp;"Tahoma,Obyčejné"&amp;P</oddFooter>
  </headerFooter>
  <rowBreaks count="1" manualBreakCount="1">
    <brk id="88"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68CC-5BD5-446B-942F-A62B849B700B}">
  <dimension ref="A1:H258"/>
  <sheetViews>
    <sheetView showGridLines="0" zoomScaleNormal="100" zoomScaleSheetLayoutView="100" workbookViewId="0">
      <selection activeCell="J3" sqref="J3"/>
    </sheetView>
  </sheetViews>
  <sheetFormatPr defaultRowHeight="12.75" x14ac:dyDescent="0.2"/>
  <cols>
    <col min="1" max="1" width="7" style="115" customWidth="1"/>
    <col min="2" max="2" width="45.42578125" style="115" customWidth="1"/>
    <col min="3" max="3" width="8.5703125" style="115" customWidth="1"/>
    <col min="4" max="7" width="13.85546875" style="115" customWidth="1"/>
    <col min="8" max="8" width="4" style="115" customWidth="1"/>
    <col min="9" max="16384" width="9.140625" style="115"/>
  </cols>
  <sheetData>
    <row r="1" spans="1:8" s="861" customFormat="1" ht="18" customHeight="1" x14ac:dyDescent="0.2">
      <c r="A1" s="1224" t="s">
        <v>3349</v>
      </c>
      <c r="B1" s="1224"/>
      <c r="C1" s="1224"/>
      <c r="D1" s="1224"/>
      <c r="E1" s="1224"/>
      <c r="F1" s="1224"/>
      <c r="G1" s="1224"/>
    </row>
    <row r="2" spans="1:8" s="861" customFormat="1" ht="18" customHeight="1" x14ac:dyDescent="0.2">
      <c r="A2" s="1168" t="s">
        <v>3350</v>
      </c>
      <c r="B2" s="1168"/>
      <c r="C2" s="1168"/>
      <c r="D2" s="1168"/>
      <c r="E2" s="1168"/>
      <c r="F2" s="1168"/>
      <c r="G2" s="1168"/>
    </row>
    <row r="3" spans="1:8" s="862" customFormat="1" x14ac:dyDescent="0.2">
      <c r="C3" s="863"/>
      <c r="D3" s="908"/>
      <c r="E3" s="909"/>
      <c r="F3" s="909"/>
      <c r="G3" s="909"/>
    </row>
    <row r="4" spans="1:8" s="868" customFormat="1" x14ac:dyDescent="0.2">
      <c r="A4" s="865"/>
      <c r="B4" s="865"/>
      <c r="C4" s="866"/>
      <c r="D4" s="910">
        <v>1</v>
      </c>
      <c r="E4" s="910">
        <v>2</v>
      </c>
      <c r="F4" s="910">
        <v>3</v>
      </c>
      <c r="G4" s="910">
        <v>4</v>
      </c>
    </row>
    <row r="5" spans="1:8" s="869" customFormat="1" ht="12.75" customHeight="1" x14ac:dyDescent="0.2">
      <c r="A5" s="1225" t="s">
        <v>2908</v>
      </c>
      <c r="B5" s="1226"/>
      <c r="C5" s="1231" t="s">
        <v>2909</v>
      </c>
      <c r="D5" s="1237" t="s">
        <v>2910</v>
      </c>
      <c r="E5" s="1238"/>
      <c r="F5" s="1238"/>
      <c r="G5" s="1239"/>
    </row>
    <row r="6" spans="1:8" s="869" customFormat="1" x14ac:dyDescent="0.2">
      <c r="A6" s="1227"/>
      <c r="B6" s="1228"/>
      <c r="C6" s="1232"/>
      <c r="D6" s="1240" t="s">
        <v>2911</v>
      </c>
      <c r="E6" s="1241"/>
      <c r="F6" s="1242"/>
      <c r="G6" s="1243" t="s">
        <v>2912</v>
      </c>
    </row>
    <row r="7" spans="1:8" s="869" customFormat="1" x14ac:dyDescent="0.2">
      <c r="A7" s="1229"/>
      <c r="B7" s="1230"/>
      <c r="C7" s="1232"/>
      <c r="D7" s="911" t="s">
        <v>2913</v>
      </c>
      <c r="E7" s="911" t="s">
        <v>2914</v>
      </c>
      <c r="F7" s="911" t="s">
        <v>2915</v>
      </c>
      <c r="G7" s="1244"/>
    </row>
    <row r="8" spans="1:8" s="869" customFormat="1" x14ac:dyDescent="0.2">
      <c r="A8" s="912"/>
      <c r="B8" s="912" t="s">
        <v>2916</v>
      </c>
      <c r="C8" s="913" t="s">
        <v>70</v>
      </c>
      <c r="D8" s="873">
        <v>16731152.745170001</v>
      </c>
      <c r="E8" s="873">
        <v>2122635.5675300001</v>
      </c>
      <c r="F8" s="873">
        <v>14608517.177639998</v>
      </c>
      <c r="G8" s="873">
        <v>14072545.613049999</v>
      </c>
    </row>
    <row r="9" spans="1:8" s="869" customFormat="1" x14ac:dyDescent="0.2">
      <c r="A9" s="912" t="s">
        <v>2917</v>
      </c>
      <c r="B9" s="912" t="s">
        <v>2918</v>
      </c>
      <c r="C9" s="913" t="s">
        <v>70</v>
      </c>
      <c r="D9" s="873">
        <v>9558956.0306499992</v>
      </c>
      <c r="E9" s="873">
        <v>2097003.2616199998</v>
      </c>
      <c r="F9" s="873">
        <v>7461952.7690300001</v>
      </c>
      <c r="G9" s="873">
        <v>7784201.0146400006</v>
      </c>
    </row>
    <row r="10" spans="1:8" s="869" customFormat="1" x14ac:dyDescent="0.2">
      <c r="A10" s="912" t="s">
        <v>2919</v>
      </c>
      <c r="B10" s="912" t="s">
        <v>2920</v>
      </c>
      <c r="C10" s="913" t="s">
        <v>70</v>
      </c>
      <c r="D10" s="873">
        <v>266997.27607000002</v>
      </c>
      <c r="E10" s="873">
        <v>180703.47366999998</v>
      </c>
      <c r="F10" s="873">
        <v>86293.8024</v>
      </c>
      <c r="G10" s="873">
        <v>79562.381420000005</v>
      </c>
    </row>
    <row r="11" spans="1:8" s="862" customFormat="1" x14ac:dyDescent="0.2">
      <c r="A11" s="874" t="s">
        <v>2921</v>
      </c>
      <c r="B11" s="874" t="s">
        <v>2922</v>
      </c>
      <c r="C11" s="881" t="s">
        <v>2923</v>
      </c>
      <c r="D11" s="914"/>
      <c r="E11" s="915">
        <v>0</v>
      </c>
      <c r="F11" s="914"/>
      <c r="G11" s="914"/>
      <c r="H11" s="869"/>
    </row>
    <row r="12" spans="1:8" s="862" customFormat="1" x14ac:dyDescent="0.2">
      <c r="A12" s="874" t="s">
        <v>2924</v>
      </c>
      <c r="B12" s="874" t="s">
        <v>2925</v>
      </c>
      <c r="C12" s="881" t="s">
        <v>2926</v>
      </c>
      <c r="D12" s="914">
        <v>203512.21199000001</v>
      </c>
      <c r="E12" s="914">
        <v>133225.25318999999</v>
      </c>
      <c r="F12" s="914">
        <v>70286.958799999993</v>
      </c>
      <c r="G12" s="914">
        <v>64051.348859999998</v>
      </c>
      <c r="H12" s="869"/>
    </row>
    <row r="13" spans="1:8" s="862" customFormat="1" x14ac:dyDescent="0.2">
      <c r="A13" s="874" t="s">
        <v>2927</v>
      </c>
      <c r="B13" s="874" t="s">
        <v>2928</v>
      </c>
      <c r="C13" s="881" t="s">
        <v>2929</v>
      </c>
      <c r="D13" s="914"/>
      <c r="E13" s="914"/>
      <c r="F13" s="914"/>
      <c r="G13" s="914">
        <v>29.748000000000001</v>
      </c>
      <c r="H13" s="869"/>
    </row>
    <row r="14" spans="1:8" s="862" customFormat="1" x14ac:dyDescent="0.2">
      <c r="A14" s="874" t="s">
        <v>2930</v>
      </c>
      <c r="B14" s="874" t="s">
        <v>2931</v>
      </c>
      <c r="C14" s="881" t="s">
        <v>2932</v>
      </c>
      <c r="D14" s="914"/>
      <c r="E14" s="914"/>
      <c r="F14" s="914"/>
      <c r="G14" s="914"/>
      <c r="H14" s="869"/>
    </row>
    <row r="15" spans="1:8" s="862" customFormat="1" x14ac:dyDescent="0.2">
      <c r="A15" s="874" t="s">
        <v>2933</v>
      </c>
      <c r="B15" s="874" t="s">
        <v>2934</v>
      </c>
      <c r="C15" s="881" t="s">
        <v>2935</v>
      </c>
      <c r="D15" s="914">
        <v>16951.717129999997</v>
      </c>
      <c r="E15" s="914">
        <v>16951.717129999997</v>
      </c>
      <c r="F15" s="914"/>
      <c r="G15" s="914"/>
      <c r="H15" s="869"/>
    </row>
    <row r="16" spans="1:8" s="862" customFormat="1" x14ac:dyDescent="0.2">
      <c r="A16" s="874" t="s">
        <v>2936</v>
      </c>
      <c r="B16" s="874" t="s">
        <v>2937</v>
      </c>
      <c r="C16" s="881" t="s">
        <v>2938</v>
      </c>
      <c r="D16" s="914">
        <v>46001.611950000006</v>
      </c>
      <c r="E16" s="914">
        <v>30526.503350000003</v>
      </c>
      <c r="F16" s="914">
        <v>15475.1086</v>
      </c>
      <c r="G16" s="914">
        <v>14926.584919999999</v>
      </c>
      <c r="H16" s="869"/>
    </row>
    <row r="17" spans="1:8" s="862" customFormat="1" x14ac:dyDescent="0.2">
      <c r="A17" s="874" t="s">
        <v>2939</v>
      </c>
      <c r="B17" s="874" t="s">
        <v>2940</v>
      </c>
      <c r="C17" s="881" t="s">
        <v>2941</v>
      </c>
      <c r="D17" s="914">
        <v>531.73500000000001</v>
      </c>
      <c r="E17" s="914"/>
      <c r="F17" s="914">
        <v>531.73500000000001</v>
      </c>
      <c r="G17" s="914">
        <v>554.69964000000004</v>
      </c>
      <c r="H17" s="869"/>
    </row>
    <row r="18" spans="1:8" s="862" customFormat="1" x14ac:dyDescent="0.2">
      <c r="A18" s="877" t="s">
        <v>2942</v>
      </c>
      <c r="B18" s="874" t="s">
        <v>2943</v>
      </c>
      <c r="C18" s="881" t="s">
        <v>2944</v>
      </c>
      <c r="D18" s="914"/>
      <c r="E18" s="914"/>
      <c r="F18" s="914"/>
      <c r="G18" s="914"/>
      <c r="H18" s="869"/>
    </row>
    <row r="19" spans="1:8" s="862" customFormat="1" x14ac:dyDescent="0.2">
      <c r="A19" s="877" t="s">
        <v>2945</v>
      </c>
      <c r="B19" s="874" t="s">
        <v>2946</v>
      </c>
      <c r="C19" s="881" t="s">
        <v>2947</v>
      </c>
      <c r="D19" s="914"/>
      <c r="E19" s="915">
        <v>0</v>
      </c>
      <c r="F19" s="914"/>
      <c r="G19" s="914"/>
      <c r="H19" s="869"/>
    </row>
    <row r="20" spans="1:8" s="869" customFormat="1" x14ac:dyDescent="0.2">
      <c r="A20" s="916" t="s">
        <v>2948</v>
      </c>
      <c r="B20" s="916" t="s">
        <v>2949</v>
      </c>
      <c r="C20" s="917" t="s">
        <v>70</v>
      </c>
      <c r="D20" s="873">
        <v>6198527.5953199994</v>
      </c>
      <c r="E20" s="918">
        <v>1654570.9839399999</v>
      </c>
      <c r="F20" s="873">
        <v>4543956.6113799997</v>
      </c>
      <c r="G20" s="873">
        <v>4162792.3078999999</v>
      </c>
    </row>
    <row r="21" spans="1:8" s="862" customFormat="1" x14ac:dyDescent="0.2">
      <c r="A21" s="874" t="s">
        <v>2950</v>
      </c>
      <c r="B21" s="874" t="s">
        <v>384</v>
      </c>
      <c r="C21" s="881" t="s">
        <v>2951</v>
      </c>
      <c r="D21" s="914">
        <v>113185.1379</v>
      </c>
      <c r="E21" s="915">
        <v>0</v>
      </c>
      <c r="F21" s="914">
        <v>113185.1379</v>
      </c>
      <c r="G21" s="914">
        <v>128400.40373000001</v>
      </c>
      <c r="H21" s="869"/>
    </row>
    <row r="22" spans="1:8" s="862" customFormat="1" x14ac:dyDescent="0.2">
      <c r="A22" s="874" t="s">
        <v>2952</v>
      </c>
      <c r="B22" s="874" t="s">
        <v>2953</v>
      </c>
      <c r="C22" s="881" t="s">
        <v>2954</v>
      </c>
      <c r="D22" s="914">
        <v>11569</v>
      </c>
      <c r="E22" s="915">
        <v>0</v>
      </c>
      <c r="F22" s="914">
        <v>11569</v>
      </c>
      <c r="G22" s="914">
        <v>11569</v>
      </c>
      <c r="H22" s="869"/>
    </row>
    <row r="23" spans="1:8" s="862" customFormat="1" x14ac:dyDescent="0.2">
      <c r="A23" s="874" t="s">
        <v>2955</v>
      </c>
      <c r="B23" s="874" t="s">
        <v>2956</v>
      </c>
      <c r="C23" s="881" t="s">
        <v>2957</v>
      </c>
      <c r="D23" s="914">
        <v>3150923.3489299999</v>
      </c>
      <c r="E23" s="915">
        <v>657913.66154999996</v>
      </c>
      <c r="F23" s="914">
        <v>2493009.68738</v>
      </c>
      <c r="G23" s="914">
        <v>2356545.8066199999</v>
      </c>
      <c r="H23" s="869"/>
    </row>
    <row r="24" spans="1:8" s="862" customFormat="1" ht="21" x14ac:dyDescent="0.2">
      <c r="A24" s="874" t="s">
        <v>2958</v>
      </c>
      <c r="B24" s="874" t="s">
        <v>2959</v>
      </c>
      <c r="C24" s="881" t="s">
        <v>2960</v>
      </c>
      <c r="D24" s="914">
        <v>1541608.6446700001</v>
      </c>
      <c r="E24" s="915">
        <v>826867.11438000004</v>
      </c>
      <c r="F24" s="914">
        <v>714741.53028999991</v>
      </c>
      <c r="G24" s="914">
        <v>764486.75303999998</v>
      </c>
      <c r="H24" s="869"/>
    </row>
    <row r="25" spans="1:8" s="862" customFormat="1" x14ac:dyDescent="0.2">
      <c r="A25" s="874" t="s">
        <v>2961</v>
      </c>
      <c r="B25" s="874" t="s">
        <v>2962</v>
      </c>
      <c r="C25" s="881" t="s">
        <v>2963</v>
      </c>
      <c r="D25" s="914"/>
      <c r="E25" s="915">
        <v>0</v>
      </c>
      <c r="F25" s="914"/>
      <c r="G25" s="914"/>
      <c r="H25" s="869"/>
    </row>
    <row r="26" spans="1:8" s="862" customFormat="1" x14ac:dyDescent="0.2">
      <c r="A26" s="874" t="s">
        <v>2964</v>
      </c>
      <c r="B26" s="874" t="s">
        <v>2965</v>
      </c>
      <c r="C26" s="881" t="s">
        <v>2966</v>
      </c>
      <c r="D26" s="914">
        <v>169633.62500999999</v>
      </c>
      <c r="E26" s="915">
        <v>169633.62500999999</v>
      </c>
      <c r="F26" s="914"/>
      <c r="G26" s="914"/>
      <c r="H26" s="869"/>
    </row>
    <row r="27" spans="1:8" s="862" customFormat="1" x14ac:dyDescent="0.2">
      <c r="A27" s="874" t="s">
        <v>2967</v>
      </c>
      <c r="B27" s="874" t="s">
        <v>2968</v>
      </c>
      <c r="C27" s="881" t="s">
        <v>2969</v>
      </c>
      <c r="D27" s="914">
        <v>1130.0916000000002</v>
      </c>
      <c r="E27" s="915">
        <v>156.583</v>
      </c>
      <c r="F27" s="914">
        <v>973.5086</v>
      </c>
      <c r="G27" s="914">
        <v>642.65260000000001</v>
      </c>
      <c r="H27" s="869"/>
    </row>
    <row r="28" spans="1:8" s="862" customFormat="1" x14ac:dyDescent="0.2">
      <c r="A28" s="874" t="s">
        <v>2970</v>
      </c>
      <c r="B28" s="874" t="s">
        <v>2971</v>
      </c>
      <c r="C28" s="881" t="s">
        <v>2972</v>
      </c>
      <c r="D28" s="914">
        <v>1113225.8532100001</v>
      </c>
      <c r="E28" s="915">
        <v>0</v>
      </c>
      <c r="F28" s="914">
        <v>1113225.8532100001</v>
      </c>
      <c r="G28" s="914">
        <v>885939.42990999995</v>
      </c>
      <c r="H28" s="869"/>
    </row>
    <row r="29" spans="1:8" s="862" customFormat="1" x14ac:dyDescent="0.2">
      <c r="A29" s="877" t="s">
        <v>2973</v>
      </c>
      <c r="B29" s="874" t="s">
        <v>2974</v>
      </c>
      <c r="C29" s="881" t="s">
        <v>2975</v>
      </c>
      <c r="D29" s="914">
        <v>12369.164000000001</v>
      </c>
      <c r="E29" s="915">
        <v>0</v>
      </c>
      <c r="F29" s="914">
        <v>12369.164000000001</v>
      </c>
      <c r="G29" s="914">
        <v>11706.962</v>
      </c>
      <c r="H29" s="869"/>
    </row>
    <row r="30" spans="1:8" s="862" customFormat="1" x14ac:dyDescent="0.2">
      <c r="A30" s="877" t="s">
        <v>2976</v>
      </c>
      <c r="B30" s="874" t="s">
        <v>2977</v>
      </c>
      <c r="C30" s="881" t="s">
        <v>2978</v>
      </c>
      <c r="D30" s="914">
        <v>84882.73</v>
      </c>
      <c r="E30" s="915">
        <v>0</v>
      </c>
      <c r="F30" s="914">
        <v>84882.73</v>
      </c>
      <c r="G30" s="914">
        <v>3501.3</v>
      </c>
      <c r="H30" s="869"/>
    </row>
    <row r="31" spans="1:8" s="869" customFormat="1" x14ac:dyDescent="0.2">
      <c r="A31" s="912" t="s">
        <v>2979</v>
      </c>
      <c r="B31" s="912" t="s">
        <v>2980</v>
      </c>
      <c r="C31" s="913" t="s">
        <v>70</v>
      </c>
      <c r="D31" s="873">
        <v>1254980.2859499999</v>
      </c>
      <c r="E31" s="918">
        <v>261728.80400999999</v>
      </c>
      <c r="F31" s="873">
        <v>993251.48194000009</v>
      </c>
      <c r="G31" s="873">
        <v>1278433.55268</v>
      </c>
    </row>
    <row r="32" spans="1:8" s="862" customFormat="1" x14ac:dyDescent="0.2">
      <c r="A32" s="874" t="s">
        <v>2981</v>
      </c>
      <c r="B32" s="874" t="s">
        <v>2982</v>
      </c>
      <c r="C32" s="881" t="s">
        <v>2983</v>
      </c>
      <c r="D32" s="914">
        <v>905883.36135999998</v>
      </c>
      <c r="E32" s="915">
        <v>261728.80400999999</v>
      </c>
      <c r="F32" s="914">
        <v>644154.55735000002</v>
      </c>
      <c r="G32" s="914">
        <v>730120.57834999997</v>
      </c>
      <c r="H32" s="869"/>
    </row>
    <row r="33" spans="1:8" s="862" customFormat="1" x14ac:dyDescent="0.2">
      <c r="A33" s="874" t="s">
        <v>2984</v>
      </c>
      <c r="B33" s="874" t="s">
        <v>2985</v>
      </c>
      <c r="C33" s="881" t="s">
        <v>2986</v>
      </c>
      <c r="D33" s="914">
        <v>6767.5959999999995</v>
      </c>
      <c r="E33" s="915">
        <v>0</v>
      </c>
      <c r="F33" s="914">
        <v>6767.5959999999995</v>
      </c>
      <c r="G33" s="914">
        <v>6767.5959999999995</v>
      </c>
      <c r="H33" s="869"/>
    </row>
    <row r="34" spans="1:8" s="862" customFormat="1" x14ac:dyDescent="0.2">
      <c r="A34" s="874" t="s">
        <v>2987</v>
      </c>
      <c r="B34" s="874" t="s">
        <v>2988</v>
      </c>
      <c r="C34" s="881" t="s">
        <v>2989</v>
      </c>
      <c r="D34" s="914">
        <v>200400</v>
      </c>
      <c r="E34" s="915">
        <v>0</v>
      </c>
      <c r="F34" s="914">
        <v>200400</v>
      </c>
      <c r="G34" s="914">
        <v>200400</v>
      </c>
      <c r="H34" s="869"/>
    </row>
    <row r="35" spans="1:8" s="862" customFormat="1" x14ac:dyDescent="0.2">
      <c r="A35" s="874" t="s">
        <v>2990</v>
      </c>
      <c r="B35" s="874" t="s">
        <v>2991</v>
      </c>
      <c r="C35" s="881" t="s">
        <v>2992</v>
      </c>
      <c r="D35" s="914">
        <v>8000</v>
      </c>
      <c r="E35" s="915">
        <v>0</v>
      </c>
      <c r="F35" s="914">
        <v>8000</v>
      </c>
      <c r="G35" s="914"/>
      <c r="H35" s="869"/>
    </row>
    <row r="36" spans="1:8" s="862" customFormat="1" x14ac:dyDescent="0.2">
      <c r="A36" s="874" t="s">
        <v>2993</v>
      </c>
      <c r="B36" s="874" t="s">
        <v>2994</v>
      </c>
      <c r="C36" s="881" t="s">
        <v>2995</v>
      </c>
      <c r="D36" s="914"/>
      <c r="E36" s="915">
        <v>0</v>
      </c>
      <c r="F36" s="914"/>
      <c r="G36" s="914"/>
      <c r="H36" s="869"/>
    </row>
    <row r="37" spans="1:8" s="862" customFormat="1" x14ac:dyDescent="0.2">
      <c r="A37" s="874" t="s">
        <v>2996</v>
      </c>
      <c r="B37" s="874" t="s">
        <v>2997</v>
      </c>
      <c r="C37" s="881" t="s">
        <v>2998</v>
      </c>
      <c r="D37" s="914">
        <v>133929.32858999999</v>
      </c>
      <c r="E37" s="915">
        <v>0</v>
      </c>
      <c r="F37" s="914">
        <v>133929.32858999999</v>
      </c>
      <c r="G37" s="914">
        <v>341145.37832999998</v>
      </c>
      <c r="H37" s="869"/>
    </row>
    <row r="38" spans="1:8" s="862" customFormat="1" x14ac:dyDescent="0.2">
      <c r="A38" s="874" t="s">
        <v>2999</v>
      </c>
      <c r="B38" s="874" t="s">
        <v>3000</v>
      </c>
      <c r="C38" s="881" t="s">
        <v>3001</v>
      </c>
      <c r="D38" s="914"/>
      <c r="E38" s="915">
        <v>0</v>
      </c>
      <c r="F38" s="914"/>
      <c r="G38" s="914"/>
      <c r="H38" s="869"/>
    </row>
    <row r="39" spans="1:8" s="862" customFormat="1" x14ac:dyDescent="0.2">
      <c r="A39" s="874" t="s">
        <v>3002</v>
      </c>
      <c r="B39" s="874" t="s">
        <v>3003</v>
      </c>
      <c r="C39" s="881" t="s">
        <v>3004</v>
      </c>
      <c r="D39" s="914"/>
      <c r="E39" s="915">
        <v>0</v>
      </c>
      <c r="F39" s="914"/>
      <c r="G39" s="914"/>
      <c r="H39" s="869"/>
    </row>
    <row r="40" spans="1:8" s="862" customFormat="1" x14ac:dyDescent="0.2">
      <c r="A40" s="871" t="s">
        <v>3005</v>
      </c>
      <c r="B40" s="871" t="s">
        <v>3006</v>
      </c>
      <c r="C40" s="919" t="s">
        <v>70</v>
      </c>
      <c r="D40" s="873">
        <v>1838450.8733099999</v>
      </c>
      <c r="E40" s="873">
        <v>0</v>
      </c>
      <c r="F40" s="873">
        <v>1838450.8733099999</v>
      </c>
      <c r="G40" s="873">
        <v>2263412.7726400001</v>
      </c>
      <c r="H40" s="869"/>
    </row>
    <row r="41" spans="1:8" s="869" customFormat="1" x14ac:dyDescent="0.2">
      <c r="A41" s="880" t="s">
        <v>3007</v>
      </c>
      <c r="B41" s="880" t="s">
        <v>3008</v>
      </c>
      <c r="C41" s="920" t="s">
        <v>3009</v>
      </c>
      <c r="D41" s="914">
        <v>64162.747200000005</v>
      </c>
      <c r="E41" s="915">
        <v>0</v>
      </c>
      <c r="F41" s="914">
        <v>64162.747200000005</v>
      </c>
      <c r="G41" s="914">
        <v>102088.59426000001</v>
      </c>
    </row>
    <row r="42" spans="1:8" s="862" customFormat="1" x14ac:dyDescent="0.2">
      <c r="A42" s="874" t="s">
        <v>3010</v>
      </c>
      <c r="B42" s="874" t="s">
        <v>3011</v>
      </c>
      <c r="C42" s="881" t="s">
        <v>3012</v>
      </c>
      <c r="D42" s="914"/>
      <c r="E42" s="915">
        <v>0</v>
      </c>
      <c r="F42" s="914"/>
      <c r="G42" s="914"/>
      <c r="H42" s="869"/>
    </row>
    <row r="43" spans="1:8" s="862" customFormat="1" x14ac:dyDescent="0.2">
      <c r="A43" s="874" t="s">
        <v>3013</v>
      </c>
      <c r="B43" s="874" t="s">
        <v>3014</v>
      </c>
      <c r="C43" s="881" t="s">
        <v>3015</v>
      </c>
      <c r="D43" s="914"/>
      <c r="E43" s="915">
        <v>0</v>
      </c>
      <c r="F43" s="914"/>
      <c r="G43" s="914"/>
      <c r="H43" s="869"/>
    </row>
    <row r="44" spans="1:8" s="862" customFormat="1" x14ac:dyDescent="0.2">
      <c r="A44" s="874" t="s">
        <v>3016</v>
      </c>
      <c r="B44" s="874" t="s">
        <v>3017</v>
      </c>
      <c r="C44" s="881" t="s">
        <v>3018</v>
      </c>
      <c r="D44" s="914"/>
      <c r="E44" s="915">
        <v>0</v>
      </c>
      <c r="F44" s="914"/>
      <c r="G44" s="914"/>
      <c r="H44" s="869"/>
    </row>
    <row r="45" spans="1:8" s="862" customFormat="1" x14ac:dyDescent="0.2">
      <c r="A45" s="874" t="s">
        <v>3019</v>
      </c>
      <c r="B45" s="874" t="s">
        <v>3020</v>
      </c>
      <c r="C45" s="881" t="s">
        <v>3021</v>
      </c>
      <c r="D45" s="914">
        <v>937794.57497000007</v>
      </c>
      <c r="E45" s="915">
        <v>0</v>
      </c>
      <c r="F45" s="914">
        <v>937794.57497000007</v>
      </c>
      <c r="G45" s="914">
        <v>964804.25883000006</v>
      </c>
      <c r="H45" s="869"/>
    </row>
    <row r="46" spans="1:8" s="862" customFormat="1" x14ac:dyDescent="0.2">
      <c r="A46" s="874" t="s">
        <v>3022</v>
      </c>
      <c r="B46" s="874" t="s">
        <v>3023</v>
      </c>
      <c r="C46" s="881" t="s">
        <v>3024</v>
      </c>
      <c r="D46" s="914">
        <v>836493.55114</v>
      </c>
      <c r="E46" s="915">
        <v>0</v>
      </c>
      <c r="F46" s="914">
        <v>836493.55114</v>
      </c>
      <c r="G46" s="914">
        <v>1196519.91955</v>
      </c>
      <c r="H46" s="869"/>
    </row>
    <row r="47" spans="1:8" s="862" customFormat="1" x14ac:dyDescent="0.2">
      <c r="A47" s="871" t="s">
        <v>3025</v>
      </c>
      <c r="B47" s="871" t="s">
        <v>3026</v>
      </c>
      <c r="C47" s="919" t="s">
        <v>70</v>
      </c>
      <c r="D47" s="873">
        <v>7172196.7145200009</v>
      </c>
      <c r="E47" s="918">
        <v>25632.305909999999</v>
      </c>
      <c r="F47" s="873">
        <v>7146564.4086099993</v>
      </c>
      <c r="G47" s="873">
        <v>6288344.5984100001</v>
      </c>
      <c r="H47" s="869"/>
    </row>
    <row r="48" spans="1:8" s="862" customFormat="1" x14ac:dyDescent="0.2">
      <c r="A48" s="871" t="s">
        <v>3027</v>
      </c>
      <c r="B48" s="871" t="s">
        <v>3028</v>
      </c>
      <c r="C48" s="919" t="s">
        <v>70</v>
      </c>
      <c r="D48" s="873">
        <v>1507.7482299999999</v>
      </c>
      <c r="E48" s="873">
        <v>0</v>
      </c>
      <c r="F48" s="873">
        <v>1507.7482299999999</v>
      </c>
      <c r="G48" s="873">
        <v>3145.8643700000002</v>
      </c>
      <c r="H48" s="869"/>
    </row>
    <row r="49" spans="1:8" s="862" customFormat="1" x14ac:dyDescent="0.2">
      <c r="A49" s="874" t="s">
        <v>3029</v>
      </c>
      <c r="B49" s="874" t="s">
        <v>3030</v>
      </c>
      <c r="C49" s="881" t="s">
        <v>3031</v>
      </c>
      <c r="D49" s="914"/>
      <c r="E49" s="915">
        <v>0</v>
      </c>
      <c r="F49" s="914"/>
      <c r="G49" s="914"/>
      <c r="H49" s="869"/>
    </row>
    <row r="50" spans="1:8" s="862" customFormat="1" x14ac:dyDescent="0.2">
      <c r="A50" s="874" t="s">
        <v>3032</v>
      </c>
      <c r="B50" s="874" t="s">
        <v>3033</v>
      </c>
      <c r="C50" s="881" t="s">
        <v>3034</v>
      </c>
      <c r="D50" s="914">
        <v>1507.7482299999999</v>
      </c>
      <c r="E50" s="915">
        <v>0</v>
      </c>
      <c r="F50" s="914">
        <v>1507.7482299999999</v>
      </c>
      <c r="G50" s="914">
        <v>3145.8643700000002</v>
      </c>
      <c r="H50" s="869"/>
    </row>
    <row r="51" spans="1:8" s="862" customFormat="1" x14ac:dyDescent="0.2">
      <c r="A51" s="874" t="s">
        <v>3035</v>
      </c>
      <c r="B51" s="874" t="s">
        <v>3036</v>
      </c>
      <c r="C51" s="881" t="s">
        <v>3037</v>
      </c>
      <c r="D51" s="915">
        <v>0</v>
      </c>
      <c r="E51" s="915"/>
      <c r="F51" s="915"/>
      <c r="G51" s="915"/>
      <c r="H51" s="869"/>
    </row>
    <row r="52" spans="1:8" s="862" customFormat="1" x14ac:dyDescent="0.2">
      <c r="A52" s="874" t="s">
        <v>3038</v>
      </c>
      <c r="B52" s="874" t="s">
        <v>3039</v>
      </c>
      <c r="C52" s="881" t="s">
        <v>3040</v>
      </c>
      <c r="D52" s="914"/>
      <c r="E52" s="915"/>
      <c r="F52" s="914"/>
      <c r="G52" s="914"/>
      <c r="H52" s="869"/>
    </row>
    <row r="53" spans="1:8" s="862" customFormat="1" x14ac:dyDescent="0.2">
      <c r="A53" s="874" t="s">
        <v>3041</v>
      </c>
      <c r="B53" s="874" t="s">
        <v>3042</v>
      </c>
      <c r="C53" s="881" t="s">
        <v>3043</v>
      </c>
      <c r="D53" s="914"/>
      <c r="E53" s="915"/>
      <c r="F53" s="914"/>
      <c r="G53" s="914"/>
      <c r="H53" s="869"/>
    </row>
    <row r="54" spans="1:8" s="862" customFormat="1" x14ac:dyDescent="0.2">
      <c r="A54" s="874" t="s">
        <v>3044</v>
      </c>
      <c r="B54" s="874" t="s">
        <v>3045</v>
      </c>
      <c r="C54" s="881" t="s">
        <v>3046</v>
      </c>
      <c r="D54" s="914"/>
      <c r="E54" s="915"/>
      <c r="F54" s="914"/>
      <c r="G54" s="914"/>
      <c r="H54" s="869"/>
    </row>
    <row r="55" spans="1:8" s="862" customFormat="1" x14ac:dyDescent="0.2">
      <c r="A55" s="874" t="s">
        <v>3047</v>
      </c>
      <c r="B55" s="874" t="s">
        <v>3048</v>
      </c>
      <c r="C55" s="881" t="s">
        <v>3049</v>
      </c>
      <c r="D55" s="914"/>
      <c r="E55" s="915"/>
      <c r="F55" s="914"/>
      <c r="G55" s="914"/>
      <c r="H55" s="869"/>
    </row>
    <row r="56" spans="1:8" s="862" customFormat="1" x14ac:dyDescent="0.2">
      <c r="A56" s="874" t="s">
        <v>3050</v>
      </c>
      <c r="B56" s="874" t="s">
        <v>3051</v>
      </c>
      <c r="C56" s="881" t="s">
        <v>3052</v>
      </c>
      <c r="D56" s="914"/>
      <c r="E56" s="915"/>
      <c r="F56" s="914"/>
      <c r="G56" s="914"/>
      <c r="H56" s="869"/>
    </row>
    <row r="57" spans="1:8" s="862" customFormat="1" x14ac:dyDescent="0.2">
      <c r="A57" s="874" t="s">
        <v>3053</v>
      </c>
      <c r="B57" s="874" t="s">
        <v>3054</v>
      </c>
      <c r="C57" s="881" t="s">
        <v>3055</v>
      </c>
      <c r="D57" s="914"/>
      <c r="E57" s="915"/>
      <c r="F57" s="914"/>
      <c r="G57" s="914"/>
      <c r="H57" s="869"/>
    </row>
    <row r="58" spans="1:8" s="862" customFormat="1" x14ac:dyDescent="0.2">
      <c r="A58" s="874" t="s">
        <v>3056</v>
      </c>
      <c r="B58" s="874" t="s">
        <v>3057</v>
      </c>
      <c r="C58" s="881" t="s">
        <v>3058</v>
      </c>
      <c r="D58" s="914"/>
      <c r="E58" s="915"/>
      <c r="F58" s="914"/>
      <c r="G58" s="914"/>
      <c r="H58" s="869"/>
    </row>
    <row r="59" spans="1:8" s="862" customFormat="1" x14ac:dyDescent="0.2">
      <c r="A59" s="871" t="s">
        <v>3059</v>
      </c>
      <c r="B59" s="871" t="s">
        <v>3060</v>
      </c>
      <c r="C59" s="919" t="s">
        <v>70</v>
      </c>
      <c r="D59" s="873">
        <v>2785980.4866999998</v>
      </c>
      <c r="E59" s="918">
        <v>25632.305909999999</v>
      </c>
      <c r="F59" s="873">
        <v>2760348.1807900001</v>
      </c>
      <c r="G59" s="873">
        <v>2573006.7082500001</v>
      </c>
      <c r="H59" s="869"/>
    </row>
    <row r="60" spans="1:8" s="862" customFormat="1" x14ac:dyDescent="0.2">
      <c r="A60" s="874" t="s">
        <v>3061</v>
      </c>
      <c r="B60" s="874" t="s">
        <v>3062</v>
      </c>
      <c r="C60" s="881" t="s">
        <v>3063</v>
      </c>
      <c r="D60" s="914">
        <v>35358.14374</v>
      </c>
      <c r="E60" s="915">
        <v>13430.048060000001</v>
      </c>
      <c r="F60" s="914">
        <v>21928.095679999999</v>
      </c>
      <c r="G60" s="914">
        <v>20013.18002</v>
      </c>
      <c r="H60" s="869"/>
    </row>
    <row r="61" spans="1:8" s="862" customFormat="1" x14ac:dyDescent="0.2">
      <c r="A61" s="874" t="s">
        <v>3064</v>
      </c>
      <c r="B61" s="874" t="s">
        <v>3065</v>
      </c>
      <c r="C61" s="881" t="s">
        <v>3066</v>
      </c>
      <c r="D61" s="914"/>
      <c r="E61" s="915"/>
      <c r="F61" s="914"/>
      <c r="G61" s="914"/>
      <c r="H61" s="869"/>
    </row>
    <row r="62" spans="1:8" s="862" customFormat="1" x14ac:dyDescent="0.2">
      <c r="A62" s="874" t="s">
        <v>3067</v>
      </c>
      <c r="B62" s="874" t="s">
        <v>3068</v>
      </c>
      <c r="C62" s="881" t="s">
        <v>3069</v>
      </c>
      <c r="D62" s="914"/>
      <c r="E62" s="915"/>
      <c r="F62" s="914"/>
      <c r="G62" s="914"/>
      <c r="H62" s="869"/>
    </row>
    <row r="63" spans="1:8" s="862" customFormat="1" x14ac:dyDescent="0.2">
      <c r="A63" s="874" t="s">
        <v>3070</v>
      </c>
      <c r="B63" s="874" t="s">
        <v>3071</v>
      </c>
      <c r="C63" s="881" t="s">
        <v>3072</v>
      </c>
      <c r="D63" s="914">
        <v>4725.4737999999998</v>
      </c>
      <c r="E63" s="915">
        <v>0</v>
      </c>
      <c r="F63" s="914">
        <v>4725.4737999999998</v>
      </c>
      <c r="G63" s="914">
        <v>2728.1137999999996</v>
      </c>
      <c r="H63" s="869"/>
    </row>
    <row r="64" spans="1:8" s="862" customFormat="1" x14ac:dyDescent="0.2">
      <c r="A64" s="874" t="s">
        <v>3073</v>
      </c>
      <c r="B64" s="874" t="s">
        <v>3074</v>
      </c>
      <c r="C64" s="881" t="s">
        <v>3075</v>
      </c>
      <c r="D64" s="914">
        <v>27282.99252</v>
      </c>
      <c r="E64" s="915">
        <v>11723.1126</v>
      </c>
      <c r="F64" s="914">
        <v>15559.879919999999</v>
      </c>
      <c r="G64" s="914">
        <v>16356.211369999999</v>
      </c>
      <c r="H64" s="869"/>
    </row>
    <row r="65" spans="1:8" s="862" customFormat="1" x14ac:dyDescent="0.2">
      <c r="A65" s="874" t="s">
        <v>3076</v>
      </c>
      <c r="B65" s="874" t="s">
        <v>3077</v>
      </c>
      <c r="C65" s="881" t="s">
        <v>3078</v>
      </c>
      <c r="D65" s="914">
        <v>63899.525450000001</v>
      </c>
      <c r="E65" s="915">
        <v>0</v>
      </c>
      <c r="F65" s="914">
        <v>63899.525450000001</v>
      </c>
      <c r="G65" s="914">
        <v>58599.564829999996</v>
      </c>
      <c r="H65" s="869"/>
    </row>
    <row r="66" spans="1:8" s="862" customFormat="1" x14ac:dyDescent="0.2">
      <c r="A66" s="874" t="s">
        <v>3079</v>
      </c>
      <c r="B66" s="874" t="s">
        <v>3080</v>
      </c>
      <c r="C66" s="881" t="s">
        <v>3081</v>
      </c>
      <c r="D66" s="914"/>
      <c r="E66" s="915"/>
      <c r="F66" s="914"/>
      <c r="G66" s="914"/>
      <c r="H66" s="869"/>
    </row>
    <row r="67" spans="1:8" s="862" customFormat="1" x14ac:dyDescent="0.2">
      <c r="A67" s="874" t="s">
        <v>3082</v>
      </c>
      <c r="B67" s="874" t="s">
        <v>3083</v>
      </c>
      <c r="C67" s="881" t="s">
        <v>3084</v>
      </c>
      <c r="D67" s="914"/>
      <c r="E67" s="915"/>
      <c r="F67" s="914"/>
      <c r="G67" s="914"/>
      <c r="H67" s="869"/>
    </row>
    <row r="68" spans="1:8" s="862" customFormat="1" x14ac:dyDescent="0.2">
      <c r="A68" s="874" t="s">
        <v>3085</v>
      </c>
      <c r="B68" s="874" t="s">
        <v>3086</v>
      </c>
      <c r="C68" s="881" t="s">
        <v>3087</v>
      </c>
      <c r="D68" s="914">
        <v>2.6</v>
      </c>
      <c r="E68" s="915">
        <v>0</v>
      </c>
      <c r="F68" s="914">
        <v>2.6</v>
      </c>
      <c r="G68" s="914">
        <v>5.0490000000000004</v>
      </c>
      <c r="H68" s="869"/>
    </row>
    <row r="69" spans="1:8" s="862" customFormat="1" x14ac:dyDescent="0.2">
      <c r="A69" s="874" t="s">
        <v>3088</v>
      </c>
      <c r="B69" s="874" t="s">
        <v>3089</v>
      </c>
      <c r="C69" s="881" t="s">
        <v>3090</v>
      </c>
      <c r="D69" s="914"/>
      <c r="E69" s="915">
        <v>0</v>
      </c>
      <c r="F69" s="914"/>
      <c r="G69" s="914"/>
      <c r="H69" s="869"/>
    </row>
    <row r="70" spans="1:8" s="862" customFormat="1" x14ac:dyDescent="0.2">
      <c r="A70" s="874" t="s">
        <v>3091</v>
      </c>
      <c r="B70" s="874" t="s">
        <v>3092</v>
      </c>
      <c r="C70" s="881" t="s">
        <v>3093</v>
      </c>
      <c r="D70" s="915">
        <v>0</v>
      </c>
      <c r="E70" s="915">
        <v>0</v>
      </c>
      <c r="F70" s="915">
        <v>0</v>
      </c>
      <c r="G70" s="915">
        <v>0</v>
      </c>
      <c r="H70" s="869"/>
    </row>
    <row r="71" spans="1:8" s="862" customFormat="1" x14ac:dyDescent="0.2">
      <c r="A71" s="874" t="s">
        <v>3094</v>
      </c>
      <c r="B71" s="874" t="s">
        <v>3095</v>
      </c>
      <c r="C71" s="881" t="s">
        <v>3096</v>
      </c>
      <c r="D71" s="914"/>
      <c r="E71" s="915">
        <v>0</v>
      </c>
      <c r="F71" s="914"/>
      <c r="G71" s="914"/>
      <c r="H71" s="869"/>
    </row>
    <row r="72" spans="1:8" s="862" customFormat="1" x14ac:dyDescent="0.2">
      <c r="A72" s="874" t="s">
        <v>3097</v>
      </c>
      <c r="B72" s="874" t="s">
        <v>3098</v>
      </c>
      <c r="C72" s="881" t="s">
        <v>3099</v>
      </c>
      <c r="D72" s="915">
        <v>0</v>
      </c>
      <c r="E72" s="915">
        <v>0</v>
      </c>
      <c r="F72" s="915">
        <v>0</v>
      </c>
      <c r="G72" s="915">
        <v>0</v>
      </c>
      <c r="H72" s="869"/>
    </row>
    <row r="73" spans="1:8" s="862" customFormat="1" x14ac:dyDescent="0.2">
      <c r="A73" s="874" t="s">
        <v>3100</v>
      </c>
      <c r="B73" s="874" t="s">
        <v>3101</v>
      </c>
      <c r="C73" s="881" t="s">
        <v>3102</v>
      </c>
      <c r="D73" s="914"/>
      <c r="E73" s="915">
        <v>0</v>
      </c>
      <c r="F73" s="914"/>
      <c r="G73" s="914"/>
      <c r="H73" s="869"/>
    </row>
    <row r="74" spans="1:8" s="862" customFormat="1" x14ac:dyDescent="0.2">
      <c r="A74" s="874" t="s">
        <v>3103</v>
      </c>
      <c r="B74" s="874" t="s">
        <v>76</v>
      </c>
      <c r="C74" s="881" t="s">
        <v>3104</v>
      </c>
      <c r="D74" s="915">
        <v>0</v>
      </c>
      <c r="E74" s="915">
        <v>0</v>
      </c>
      <c r="F74" s="915">
        <v>0</v>
      </c>
      <c r="G74" s="915">
        <v>0</v>
      </c>
      <c r="H74" s="869"/>
    </row>
    <row r="75" spans="1:8" s="862" customFormat="1" x14ac:dyDescent="0.2">
      <c r="A75" s="874" t="s">
        <v>3105</v>
      </c>
      <c r="B75" s="874" t="s">
        <v>3106</v>
      </c>
      <c r="C75" s="881" t="s">
        <v>3107</v>
      </c>
      <c r="D75" s="914"/>
      <c r="E75" s="915">
        <v>0</v>
      </c>
      <c r="F75" s="914"/>
      <c r="G75" s="914"/>
      <c r="H75" s="869"/>
    </row>
    <row r="76" spans="1:8" s="862" customFormat="1" x14ac:dyDescent="0.2">
      <c r="A76" s="874" t="s">
        <v>3108</v>
      </c>
      <c r="B76" s="874" t="s">
        <v>3109</v>
      </c>
      <c r="C76" s="881" t="s">
        <v>3110</v>
      </c>
      <c r="D76" s="915">
        <v>0</v>
      </c>
      <c r="E76" s="915">
        <v>0</v>
      </c>
      <c r="F76" s="915">
        <v>0</v>
      </c>
      <c r="G76" s="915">
        <v>0</v>
      </c>
      <c r="H76" s="869"/>
    </row>
    <row r="77" spans="1:8" s="862" customFormat="1" x14ac:dyDescent="0.2">
      <c r="A77" s="874" t="s">
        <v>3111</v>
      </c>
      <c r="B77" s="874" t="s">
        <v>3112</v>
      </c>
      <c r="C77" s="881" t="s">
        <v>3113</v>
      </c>
      <c r="D77" s="914">
        <v>8616.9449999999997</v>
      </c>
      <c r="E77" s="915">
        <v>0</v>
      </c>
      <c r="F77" s="914">
        <v>8616.9449999999997</v>
      </c>
      <c r="G77" s="914">
        <v>11515.73207</v>
      </c>
      <c r="H77" s="869"/>
    </row>
    <row r="78" spans="1:8" s="862" customFormat="1" x14ac:dyDescent="0.2">
      <c r="A78" s="877" t="s">
        <v>3114</v>
      </c>
      <c r="B78" s="877" t="s">
        <v>3115</v>
      </c>
      <c r="C78" s="921" t="s">
        <v>3116</v>
      </c>
      <c r="D78" s="915">
        <v>0</v>
      </c>
      <c r="E78" s="915">
        <v>0</v>
      </c>
      <c r="F78" s="915">
        <v>0</v>
      </c>
      <c r="G78" s="915">
        <v>0</v>
      </c>
      <c r="H78" s="869"/>
    </row>
    <row r="79" spans="1:8" s="862" customFormat="1" x14ac:dyDescent="0.2">
      <c r="A79" s="877" t="s">
        <v>3117</v>
      </c>
      <c r="B79" s="877" t="s">
        <v>3118</v>
      </c>
      <c r="C79" s="921" t="s">
        <v>3119</v>
      </c>
      <c r="D79" s="914"/>
      <c r="E79" s="915">
        <v>0</v>
      </c>
      <c r="F79" s="914"/>
      <c r="G79" s="914"/>
      <c r="H79" s="869"/>
    </row>
    <row r="80" spans="1:8" s="862" customFormat="1" x14ac:dyDescent="0.2">
      <c r="A80" s="877" t="s">
        <v>3120</v>
      </c>
      <c r="B80" s="877" t="s">
        <v>3121</v>
      </c>
      <c r="C80" s="921" t="s">
        <v>3122</v>
      </c>
      <c r="D80" s="914"/>
      <c r="E80" s="915">
        <v>0</v>
      </c>
      <c r="F80" s="914"/>
      <c r="G80" s="914"/>
      <c r="H80" s="869"/>
    </row>
    <row r="81" spans="1:8" s="862" customFormat="1" x14ac:dyDescent="0.2">
      <c r="A81" s="877" t="s">
        <v>3123</v>
      </c>
      <c r="B81" s="877" t="s">
        <v>3124</v>
      </c>
      <c r="C81" s="921" t="s">
        <v>3125</v>
      </c>
      <c r="D81" s="915">
        <v>0</v>
      </c>
      <c r="E81" s="915">
        <v>0</v>
      </c>
      <c r="F81" s="915">
        <v>0</v>
      </c>
      <c r="G81" s="915">
        <v>0</v>
      </c>
      <c r="H81" s="869"/>
    </row>
    <row r="82" spans="1:8" s="862" customFormat="1" x14ac:dyDescent="0.2">
      <c r="A82" s="877" t="s">
        <v>3126</v>
      </c>
      <c r="B82" s="877" t="s">
        <v>3127</v>
      </c>
      <c r="C82" s="921" t="s">
        <v>3128</v>
      </c>
      <c r="D82" s="914"/>
      <c r="E82" s="915">
        <v>0</v>
      </c>
      <c r="F82" s="914"/>
      <c r="G82" s="914"/>
      <c r="H82" s="869"/>
    </row>
    <row r="83" spans="1:8" s="862" customFormat="1" x14ac:dyDescent="0.2">
      <c r="A83" s="877" t="s">
        <v>3129</v>
      </c>
      <c r="B83" s="874" t="s">
        <v>3130</v>
      </c>
      <c r="C83" s="881" t="s">
        <v>3131</v>
      </c>
      <c r="D83" s="915">
        <v>187727.63462</v>
      </c>
      <c r="E83" s="915">
        <v>0</v>
      </c>
      <c r="F83" s="915">
        <v>187727.63462</v>
      </c>
      <c r="G83" s="915">
        <v>125393.97512</v>
      </c>
      <c r="H83" s="869"/>
    </row>
    <row r="84" spans="1:8" s="862" customFormat="1" x14ac:dyDescent="0.2">
      <c r="A84" s="877" t="s">
        <v>3132</v>
      </c>
      <c r="B84" s="877" t="s">
        <v>3133</v>
      </c>
      <c r="C84" s="881" t="s">
        <v>3134</v>
      </c>
      <c r="D84" s="914"/>
      <c r="E84" s="915"/>
      <c r="F84" s="914"/>
      <c r="G84" s="914"/>
      <c r="H84" s="869"/>
    </row>
    <row r="85" spans="1:8" s="862" customFormat="1" x14ac:dyDescent="0.2">
      <c r="A85" s="877" t="s">
        <v>3135</v>
      </c>
      <c r="B85" s="874" t="s">
        <v>3136</v>
      </c>
      <c r="C85" s="881" t="s">
        <v>3137</v>
      </c>
      <c r="D85" s="915">
        <v>16546.485699999997</v>
      </c>
      <c r="E85" s="915">
        <v>0</v>
      </c>
      <c r="F85" s="915">
        <v>16546.485699999997</v>
      </c>
      <c r="G85" s="915">
        <v>16334.199349999999</v>
      </c>
      <c r="H85" s="869"/>
    </row>
    <row r="86" spans="1:8" s="869" customFormat="1" x14ac:dyDescent="0.2">
      <c r="A86" s="877" t="s">
        <v>3138</v>
      </c>
      <c r="B86" s="874" t="s">
        <v>3139</v>
      </c>
      <c r="C86" s="881" t="s">
        <v>3140</v>
      </c>
      <c r="D86" s="914">
        <v>3480.6576700000001</v>
      </c>
      <c r="E86" s="915">
        <v>0</v>
      </c>
      <c r="F86" s="914">
        <v>3480.6576700000001</v>
      </c>
      <c r="G86" s="914">
        <v>1983.0165099999999</v>
      </c>
    </row>
    <row r="87" spans="1:8" s="862" customFormat="1" x14ac:dyDescent="0.2">
      <c r="A87" s="922" t="s">
        <v>3141</v>
      </c>
      <c r="B87" s="880" t="s">
        <v>3142</v>
      </c>
      <c r="C87" s="920" t="s">
        <v>3143</v>
      </c>
      <c r="D87" s="915">
        <v>2437725.65765</v>
      </c>
      <c r="E87" s="915">
        <v>0</v>
      </c>
      <c r="F87" s="915">
        <v>2437725.65765</v>
      </c>
      <c r="G87" s="915">
        <v>2319947.59883</v>
      </c>
      <c r="H87" s="869"/>
    </row>
    <row r="88" spans="1:8" s="862" customFormat="1" x14ac:dyDescent="0.2">
      <c r="A88" s="906" t="s">
        <v>3144</v>
      </c>
      <c r="B88" s="882" t="s">
        <v>3145</v>
      </c>
      <c r="C88" s="883" t="s">
        <v>3146</v>
      </c>
      <c r="D88" s="923">
        <v>614.37055000000009</v>
      </c>
      <c r="E88" s="924">
        <v>479.14524999999998</v>
      </c>
      <c r="F88" s="923">
        <v>135.22529999999998</v>
      </c>
      <c r="G88" s="923">
        <v>130.06735</v>
      </c>
      <c r="H88" s="869"/>
    </row>
    <row r="89" spans="1:8" s="862" customFormat="1" x14ac:dyDescent="0.2">
      <c r="A89" s="871" t="s">
        <v>3147</v>
      </c>
      <c r="B89" s="871" t="s">
        <v>3148</v>
      </c>
      <c r="C89" s="919" t="s">
        <v>70</v>
      </c>
      <c r="D89" s="873">
        <v>4384708.4795900006</v>
      </c>
      <c r="E89" s="873">
        <v>0</v>
      </c>
      <c r="F89" s="873">
        <v>4384708.4795900006</v>
      </c>
      <c r="G89" s="873">
        <v>3712192.0257899999</v>
      </c>
      <c r="H89" s="869"/>
    </row>
    <row r="90" spans="1:8" s="862" customFormat="1" x14ac:dyDescent="0.2">
      <c r="A90" s="885" t="s">
        <v>3149</v>
      </c>
      <c r="B90" s="885" t="s">
        <v>3150</v>
      </c>
      <c r="C90" s="925" t="s">
        <v>3151</v>
      </c>
      <c r="D90" s="926">
        <v>0</v>
      </c>
      <c r="E90" s="926">
        <v>0</v>
      </c>
      <c r="F90" s="926">
        <v>0</v>
      </c>
      <c r="G90" s="926">
        <v>0</v>
      </c>
      <c r="H90" s="869"/>
    </row>
    <row r="91" spans="1:8" s="862" customFormat="1" x14ac:dyDescent="0.2">
      <c r="A91" s="874" t="s">
        <v>3152</v>
      </c>
      <c r="B91" s="874" t="s">
        <v>3153</v>
      </c>
      <c r="C91" s="881" t="s">
        <v>3154</v>
      </c>
      <c r="D91" s="914"/>
      <c r="E91" s="915">
        <v>0</v>
      </c>
      <c r="F91" s="914"/>
      <c r="G91" s="914"/>
      <c r="H91" s="869"/>
    </row>
    <row r="92" spans="1:8" s="862" customFormat="1" x14ac:dyDescent="0.2">
      <c r="A92" s="874" t="s">
        <v>3155</v>
      </c>
      <c r="B92" s="874" t="s">
        <v>3156</v>
      </c>
      <c r="C92" s="881" t="s">
        <v>3157</v>
      </c>
      <c r="D92" s="915">
        <v>0</v>
      </c>
      <c r="E92" s="915">
        <v>0</v>
      </c>
      <c r="F92" s="915">
        <v>0</v>
      </c>
      <c r="G92" s="915">
        <v>0</v>
      </c>
      <c r="H92" s="869"/>
    </row>
    <row r="93" spans="1:8" s="862" customFormat="1" x14ac:dyDescent="0.2">
      <c r="A93" s="874" t="s">
        <v>3158</v>
      </c>
      <c r="B93" s="874" t="s">
        <v>3159</v>
      </c>
      <c r="C93" s="881" t="s">
        <v>3160</v>
      </c>
      <c r="D93" s="915">
        <v>896156.11894000007</v>
      </c>
      <c r="E93" s="915">
        <v>0</v>
      </c>
      <c r="F93" s="915">
        <v>896156.11894000007</v>
      </c>
      <c r="G93" s="915">
        <v>946215.19660999998</v>
      </c>
      <c r="H93" s="869"/>
    </row>
    <row r="94" spans="1:8" s="862" customFormat="1" x14ac:dyDescent="0.2">
      <c r="A94" s="874" t="s">
        <v>3161</v>
      </c>
      <c r="B94" s="874" t="s">
        <v>3162</v>
      </c>
      <c r="C94" s="881" t="s">
        <v>3163</v>
      </c>
      <c r="D94" s="915">
        <v>5442.6925000000001</v>
      </c>
      <c r="E94" s="915">
        <v>0</v>
      </c>
      <c r="F94" s="915">
        <v>5442.6925000000001</v>
      </c>
      <c r="G94" s="915">
        <v>6413.9925000000003</v>
      </c>
      <c r="H94" s="869"/>
    </row>
    <row r="95" spans="1:8" s="862" customFormat="1" x14ac:dyDescent="0.2">
      <c r="A95" s="874" t="s">
        <v>3164</v>
      </c>
      <c r="B95" s="874" t="s">
        <v>3165</v>
      </c>
      <c r="C95" s="881" t="s">
        <v>3166</v>
      </c>
      <c r="D95" s="915">
        <v>7134.3992900000003</v>
      </c>
      <c r="E95" s="915">
        <v>0</v>
      </c>
      <c r="F95" s="915">
        <v>7134.3992900000003</v>
      </c>
      <c r="G95" s="915">
        <v>110.98586</v>
      </c>
      <c r="H95" s="869"/>
    </row>
    <row r="96" spans="1:8" s="862" customFormat="1" x14ac:dyDescent="0.2">
      <c r="A96" s="874" t="s">
        <v>3170</v>
      </c>
      <c r="B96" s="874" t="s">
        <v>3171</v>
      </c>
      <c r="C96" s="881" t="s">
        <v>3172</v>
      </c>
      <c r="D96" s="915">
        <v>2103979.6337299999</v>
      </c>
      <c r="E96" s="915">
        <v>0</v>
      </c>
      <c r="F96" s="915">
        <v>2103979.6337299999</v>
      </c>
      <c r="G96" s="915">
        <v>1786834.6392600001</v>
      </c>
      <c r="H96" s="869"/>
    </row>
    <row r="97" spans="1:8" s="862" customFormat="1" x14ac:dyDescent="0.2">
      <c r="A97" s="874" t="s">
        <v>3173</v>
      </c>
      <c r="B97" s="874" t="s">
        <v>3174</v>
      </c>
      <c r="C97" s="881" t="s">
        <v>3175</v>
      </c>
      <c r="D97" s="915">
        <v>1371640.5544200002</v>
      </c>
      <c r="E97" s="915">
        <v>0</v>
      </c>
      <c r="F97" s="915">
        <v>1371640.5544200002</v>
      </c>
      <c r="G97" s="915">
        <v>972370.38564999995</v>
      </c>
      <c r="H97" s="869"/>
    </row>
    <row r="98" spans="1:8" s="868" customFormat="1" x14ac:dyDescent="0.2">
      <c r="A98" s="874" t="s">
        <v>3176</v>
      </c>
      <c r="B98" s="874" t="s">
        <v>3177</v>
      </c>
      <c r="C98" s="881" t="s">
        <v>3178</v>
      </c>
      <c r="D98" s="915">
        <v>55.256</v>
      </c>
      <c r="E98" s="915">
        <v>0</v>
      </c>
      <c r="F98" s="915">
        <v>55.256</v>
      </c>
      <c r="G98" s="915">
        <v>70.81</v>
      </c>
      <c r="H98" s="869"/>
    </row>
    <row r="99" spans="1:8" s="868" customFormat="1" x14ac:dyDescent="0.2">
      <c r="A99" s="874" t="s">
        <v>3179</v>
      </c>
      <c r="B99" s="874" t="s">
        <v>3180</v>
      </c>
      <c r="C99" s="881" t="s">
        <v>3181</v>
      </c>
      <c r="D99" s="915">
        <v>0</v>
      </c>
      <c r="E99" s="915">
        <v>0</v>
      </c>
      <c r="F99" s="915">
        <v>0</v>
      </c>
      <c r="G99" s="915">
        <v>0</v>
      </c>
      <c r="H99" s="869"/>
    </row>
    <row r="100" spans="1:8" s="868" customFormat="1" x14ac:dyDescent="0.2">
      <c r="A100" s="882" t="s">
        <v>3182</v>
      </c>
      <c r="B100" s="882" t="s">
        <v>3183</v>
      </c>
      <c r="C100" s="883" t="s">
        <v>3184</v>
      </c>
      <c r="D100" s="923">
        <v>299.82471000000004</v>
      </c>
      <c r="E100" s="924">
        <v>0</v>
      </c>
      <c r="F100" s="923">
        <v>299.82471000000004</v>
      </c>
      <c r="G100" s="923">
        <v>176.01590999999999</v>
      </c>
      <c r="H100" s="869"/>
    </row>
    <row r="101" spans="1:8" s="868" customFormat="1" x14ac:dyDescent="0.2"/>
    <row r="102" spans="1:8" s="868" customFormat="1" ht="12.75" customHeight="1" x14ac:dyDescent="0.2"/>
    <row r="103" spans="1:8" s="869" customFormat="1" ht="12.75" customHeight="1" x14ac:dyDescent="0.2">
      <c r="A103" s="927"/>
      <c r="B103" s="928"/>
      <c r="C103" s="929"/>
      <c r="D103" s="930">
        <v>1</v>
      </c>
      <c r="E103" s="930">
        <v>2</v>
      </c>
      <c r="F103" s="862"/>
      <c r="G103" s="862"/>
    </row>
    <row r="104" spans="1:8" s="869" customFormat="1" x14ac:dyDescent="0.2">
      <c r="A104" s="1225" t="s">
        <v>2908</v>
      </c>
      <c r="B104" s="1226"/>
      <c r="C104" s="1231" t="s">
        <v>2909</v>
      </c>
      <c r="D104" s="1222" t="s">
        <v>2910</v>
      </c>
      <c r="E104" s="1223"/>
    </row>
    <row r="105" spans="1:8" s="869" customFormat="1" x14ac:dyDescent="0.2">
      <c r="A105" s="1229"/>
      <c r="B105" s="1230"/>
      <c r="C105" s="1236"/>
      <c r="D105" s="931" t="s">
        <v>2911</v>
      </c>
      <c r="E105" s="903" t="s">
        <v>2912</v>
      </c>
    </row>
    <row r="106" spans="1:8" s="869" customFormat="1" x14ac:dyDescent="0.2">
      <c r="A106" s="912"/>
      <c r="B106" s="912" t="s">
        <v>3185</v>
      </c>
      <c r="C106" s="913" t="s">
        <v>70</v>
      </c>
      <c r="D106" s="873">
        <v>14608517.177639998</v>
      </c>
      <c r="E106" s="873">
        <v>14072545.613049999</v>
      </c>
    </row>
    <row r="107" spans="1:8" s="869" customFormat="1" x14ac:dyDescent="0.2">
      <c r="A107" s="912" t="s">
        <v>3186</v>
      </c>
      <c r="B107" s="912" t="s">
        <v>3187</v>
      </c>
      <c r="C107" s="913" t="s">
        <v>70</v>
      </c>
      <c r="D107" s="873">
        <v>8853116.3580900002</v>
      </c>
      <c r="E107" s="873">
        <v>8069654.8570900001</v>
      </c>
    </row>
    <row r="108" spans="1:8" s="862" customFormat="1" x14ac:dyDescent="0.2">
      <c r="A108" s="912" t="s">
        <v>3188</v>
      </c>
      <c r="B108" s="912" t="s">
        <v>3189</v>
      </c>
      <c r="C108" s="913" t="s">
        <v>70</v>
      </c>
      <c r="D108" s="873">
        <v>-534152.28436000005</v>
      </c>
      <c r="E108" s="873">
        <v>532702.87672000006</v>
      </c>
      <c r="F108" s="869"/>
      <c r="G108" s="869"/>
    </row>
    <row r="109" spans="1:8" s="862" customFormat="1" x14ac:dyDescent="0.2">
      <c r="A109" s="874" t="s">
        <v>3190</v>
      </c>
      <c r="B109" s="874" t="s">
        <v>3191</v>
      </c>
      <c r="C109" s="881" t="s">
        <v>3192</v>
      </c>
      <c r="D109" s="914">
        <v>-2245934.1863699998</v>
      </c>
      <c r="E109" s="914">
        <v>-954748.93588999996</v>
      </c>
    </row>
    <row r="110" spans="1:8" s="862" customFormat="1" x14ac:dyDescent="0.2">
      <c r="A110" s="874" t="s">
        <v>3193</v>
      </c>
      <c r="B110" s="874" t="s">
        <v>3194</v>
      </c>
      <c r="C110" s="881" t="s">
        <v>3195</v>
      </c>
      <c r="D110" s="914">
        <v>2842454.8984300001</v>
      </c>
      <c r="E110" s="914">
        <v>2689657.3586300001</v>
      </c>
    </row>
    <row r="111" spans="1:8" s="862" customFormat="1" x14ac:dyDescent="0.2">
      <c r="A111" s="874" t="s">
        <v>3196</v>
      </c>
      <c r="B111" s="874" t="s">
        <v>3197</v>
      </c>
      <c r="C111" s="881" t="s">
        <v>3198</v>
      </c>
      <c r="D111" s="914"/>
      <c r="E111" s="914"/>
    </row>
    <row r="112" spans="1:8" s="862" customFormat="1" x14ac:dyDescent="0.2">
      <c r="A112" s="874" t="s">
        <v>3199</v>
      </c>
      <c r="B112" s="874" t="s">
        <v>3200</v>
      </c>
      <c r="C112" s="881" t="s">
        <v>3201</v>
      </c>
      <c r="D112" s="914">
        <v>-1201274.2319200002</v>
      </c>
      <c r="E112" s="914">
        <v>-1201274.2319200002</v>
      </c>
    </row>
    <row r="113" spans="1:7" s="862" customFormat="1" x14ac:dyDescent="0.2">
      <c r="A113" s="874" t="s">
        <v>3202</v>
      </c>
      <c r="B113" s="874" t="s">
        <v>3203</v>
      </c>
      <c r="C113" s="881" t="s">
        <v>3204</v>
      </c>
      <c r="D113" s="914">
        <v>73266.511099999989</v>
      </c>
      <c r="E113" s="914">
        <v>2023.634</v>
      </c>
    </row>
    <row r="114" spans="1:7" s="869" customFormat="1" x14ac:dyDescent="0.2">
      <c r="A114" s="874" t="s">
        <v>3205</v>
      </c>
      <c r="B114" s="874" t="s">
        <v>3206</v>
      </c>
      <c r="C114" s="881" t="s">
        <v>3207</v>
      </c>
      <c r="D114" s="914">
        <v>-2665.2755999999999</v>
      </c>
      <c r="E114" s="914">
        <v>-2954.9481000000001</v>
      </c>
      <c r="F114" s="862"/>
      <c r="G114" s="862"/>
    </row>
    <row r="115" spans="1:7" s="862" customFormat="1" x14ac:dyDescent="0.2">
      <c r="A115" s="912" t="s">
        <v>3208</v>
      </c>
      <c r="B115" s="912" t="s">
        <v>3209</v>
      </c>
      <c r="C115" s="913" t="s">
        <v>70</v>
      </c>
      <c r="D115" s="873">
        <v>1579668.0090300001</v>
      </c>
      <c r="E115" s="873">
        <v>1171507.5401300001</v>
      </c>
      <c r="F115" s="869"/>
      <c r="G115" s="869"/>
    </row>
    <row r="116" spans="1:7" s="869" customFormat="1" x14ac:dyDescent="0.2">
      <c r="A116" s="874" t="s">
        <v>3225</v>
      </c>
      <c r="B116" s="874" t="s">
        <v>3226</v>
      </c>
      <c r="C116" s="881" t="s">
        <v>3227</v>
      </c>
      <c r="D116" s="914">
        <v>1579668.0090300001</v>
      </c>
      <c r="E116" s="914">
        <v>1171507.5401300001</v>
      </c>
      <c r="F116" s="862"/>
      <c r="G116" s="862"/>
    </row>
    <row r="117" spans="1:7" s="862" customFormat="1" x14ac:dyDescent="0.2">
      <c r="A117" s="912" t="s">
        <v>3228</v>
      </c>
      <c r="B117" s="912" t="s">
        <v>3229</v>
      </c>
      <c r="C117" s="913" t="s">
        <v>70</v>
      </c>
      <c r="D117" s="873">
        <v>7807600.6334199999</v>
      </c>
      <c r="E117" s="873">
        <v>6365444.4402399994</v>
      </c>
      <c r="F117" s="869"/>
      <c r="G117" s="869"/>
    </row>
    <row r="118" spans="1:7" s="862" customFormat="1" x14ac:dyDescent="0.2">
      <c r="A118" s="874" t="s">
        <v>3230</v>
      </c>
      <c r="B118" s="874" t="s">
        <v>3231</v>
      </c>
      <c r="C118" s="881" t="s">
        <v>70</v>
      </c>
      <c r="D118" s="914">
        <v>1442156.1931800002</v>
      </c>
      <c r="E118" s="914">
        <v>1242160.58742</v>
      </c>
    </row>
    <row r="119" spans="1:7" s="862" customFormat="1" x14ac:dyDescent="0.2">
      <c r="A119" s="874" t="s">
        <v>3232</v>
      </c>
      <c r="B119" s="874" t="s">
        <v>3233</v>
      </c>
      <c r="C119" s="881" t="s">
        <v>3234</v>
      </c>
      <c r="D119" s="914"/>
      <c r="E119" s="914"/>
    </row>
    <row r="120" spans="1:7" s="869" customFormat="1" x14ac:dyDescent="0.2">
      <c r="A120" s="874" t="s">
        <v>3235</v>
      </c>
      <c r="B120" s="874" t="s">
        <v>3236</v>
      </c>
      <c r="C120" s="881" t="s">
        <v>3237</v>
      </c>
      <c r="D120" s="914">
        <v>6365444.4402399994</v>
      </c>
      <c r="E120" s="914">
        <v>5123283.8528199997</v>
      </c>
      <c r="F120" s="862"/>
      <c r="G120" s="862"/>
    </row>
    <row r="121" spans="1:7" s="869" customFormat="1" x14ac:dyDescent="0.2">
      <c r="A121" s="912" t="s">
        <v>3238</v>
      </c>
      <c r="B121" s="912" t="s">
        <v>3239</v>
      </c>
      <c r="C121" s="913" t="s">
        <v>70</v>
      </c>
      <c r="D121" s="873">
        <v>5755400.8195500001</v>
      </c>
      <c r="E121" s="873">
        <v>6002890.7559599997</v>
      </c>
    </row>
    <row r="122" spans="1:7" s="862" customFormat="1" x14ac:dyDescent="0.2">
      <c r="A122" s="912" t="s">
        <v>3240</v>
      </c>
      <c r="B122" s="912" t="s">
        <v>3241</v>
      </c>
      <c r="C122" s="913" t="s">
        <v>70</v>
      </c>
      <c r="D122" s="873">
        <v>0</v>
      </c>
      <c r="E122" s="873">
        <v>0</v>
      </c>
      <c r="F122" s="869"/>
      <c r="G122" s="869"/>
    </row>
    <row r="123" spans="1:7" s="869" customFormat="1" x14ac:dyDescent="0.2">
      <c r="A123" s="874" t="s">
        <v>3242</v>
      </c>
      <c r="B123" s="874" t="s">
        <v>3241</v>
      </c>
      <c r="C123" s="881" t="s">
        <v>3243</v>
      </c>
      <c r="D123" s="914"/>
      <c r="E123" s="914"/>
      <c r="F123" s="862"/>
      <c r="G123" s="862"/>
    </row>
    <row r="124" spans="1:7" s="862" customFormat="1" x14ac:dyDescent="0.2">
      <c r="A124" s="912" t="s">
        <v>3244</v>
      </c>
      <c r="B124" s="912" t="s">
        <v>3245</v>
      </c>
      <c r="C124" s="913" t="s">
        <v>70</v>
      </c>
      <c r="D124" s="873">
        <v>4466230.5767600005</v>
      </c>
      <c r="E124" s="873">
        <v>4381713.2104599997</v>
      </c>
      <c r="F124" s="869"/>
      <c r="G124" s="869"/>
    </row>
    <row r="125" spans="1:7" s="862" customFormat="1" x14ac:dyDescent="0.2">
      <c r="A125" s="874" t="s">
        <v>3246</v>
      </c>
      <c r="B125" s="874" t="s">
        <v>3247</v>
      </c>
      <c r="C125" s="881" t="s">
        <v>3248</v>
      </c>
      <c r="D125" s="914">
        <v>2184067.6431999998</v>
      </c>
      <c r="E125" s="914">
        <v>2116114.4614400002</v>
      </c>
    </row>
    <row r="126" spans="1:7" s="862" customFormat="1" x14ac:dyDescent="0.2">
      <c r="A126" s="874" t="s">
        <v>3249</v>
      </c>
      <c r="B126" s="874" t="s">
        <v>3250</v>
      </c>
      <c r="C126" s="881" t="s">
        <v>3251</v>
      </c>
      <c r="D126" s="914"/>
      <c r="E126" s="914"/>
    </row>
    <row r="127" spans="1:7" s="862" customFormat="1" x14ac:dyDescent="0.2">
      <c r="A127" s="874" t="s">
        <v>3252</v>
      </c>
      <c r="B127" s="874" t="s">
        <v>3253</v>
      </c>
      <c r="C127" s="881" t="s">
        <v>3254</v>
      </c>
      <c r="D127" s="914"/>
      <c r="E127" s="914"/>
    </row>
    <row r="128" spans="1:7" s="862" customFormat="1" x14ac:dyDescent="0.2">
      <c r="A128" s="874" t="s">
        <v>3255</v>
      </c>
      <c r="B128" s="874" t="s">
        <v>3256</v>
      </c>
      <c r="C128" s="881" t="s">
        <v>3257</v>
      </c>
      <c r="D128" s="914"/>
      <c r="E128" s="914"/>
    </row>
    <row r="129" spans="1:7" s="862" customFormat="1" x14ac:dyDescent="0.2">
      <c r="A129" s="874" t="s">
        <v>3258</v>
      </c>
      <c r="B129" s="874" t="s">
        <v>3259</v>
      </c>
      <c r="C129" s="881" t="s">
        <v>3260</v>
      </c>
      <c r="D129" s="914"/>
      <c r="E129" s="914"/>
    </row>
    <row r="130" spans="1:7" s="862" customFormat="1" x14ac:dyDescent="0.2">
      <c r="A130" s="874" t="s">
        <v>3261</v>
      </c>
      <c r="B130" s="874" t="s">
        <v>3262</v>
      </c>
      <c r="C130" s="881" t="s">
        <v>3263</v>
      </c>
      <c r="D130" s="914"/>
      <c r="E130" s="914"/>
    </row>
    <row r="131" spans="1:7" s="862" customFormat="1" x14ac:dyDescent="0.2">
      <c r="A131" s="874" t="s">
        <v>3264</v>
      </c>
      <c r="B131" s="874" t="s">
        <v>3265</v>
      </c>
      <c r="C131" s="881" t="s">
        <v>3266</v>
      </c>
      <c r="D131" s="914">
        <v>224834.71189999999</v>
      </c>
      <c r="E131" s="914">
        <v>256394.28590000002</v>
      </c>
    </row>
    <row r="132" spans="1:7" s="862" customFormat="1" x14ac:dyDescent="0.2">
      <c r="A132" s="874" t="s">
        <v>3267</v>
      </c>
      <c r="B132" s="874" t="s">
        <v>3268</v>
      </c>
      <c r="C132" s="881" t="s">
        <v>3269</v>
      </c>
      <c r="D132" s="914">
        <v>2057328.22166</v>
      </c>
      <c r="E132" s="914">
        <v>2009204.46312</v>
      </c>
    </row>
    <row r="133" spans="1:7" s="862" customFormat="1" x14ac:dyDescent="0.2">
      <c r="A133" s="912" t="s">
        <v>3270</v>
      </c>
      <c r="B133" s="912" t="s">
        <v>3271</v>
      </c>
      <c r="C133" s="913" t="s">
        <v>70</v>
      </c>
      <c r="D133" s="873">
        <v>1289170.24279</v>
      </c>
      <c r="E133" s="873">
        <v>1621177.5455</v>
      </c>
      <c r="F133" s="869"/>
      <c r="G133" s="869"/>
    </row>
    <row r="134" spans="1:7" s="862" customFormat="1" x14ac:dyDescent="0.2">
      <c r="A134" s="874" t="s">
        <v>3272</v>
      </c>
      <c r="B134" s="874" t="s">
        <v>3273</v>
      </c>
      <c r="C134" s="881" t="s">
        <v>3274</v>
      </c>
      <c r="D134" s="914"/>
      <c r="E134" s="914"/>
    </row>
    <row r="135" spans="1:7" s="862" customFormat="1" x14ac:dyDescent="0.2">
      <c r="A135" s="874" t="s">
        <v>3275</v>
      </c>
      <c r="B135" s="874" t="s">
        <v>3276</v>
      </c>
      <c r="C135" s="881" t="s">
        <v>3277</v>
      </c>
      <c r="D135" s="914"/>
      <c r="E135" s="914"/>
    </row>
    <row r="136" spans="1:7" s="862" customFormat="1" x14ac:dyDescent="0.2">
      <c r="A136" s="874" t="s">
        <v>3278</v>
      </c>
      <c r="B136" s="874" t="s">
        <v>3279</v>
      </c>
      <c r="C136" s="881" t="s">
        <v>3280</v>
      </c>
      <c r="D136" s="914"/>
      <c r="E136" s="914"/>
    </row>
    <row r="137" spans="1:7" s="862" customFormat="1" x14ac:dyDescent="0.2">
      <c r="A137" s="874" t="s">
        <v>3281</v>
      </c>
      <c r="B137" s="874" t="s">
        <v>3282</v>
      </c>
      <c r="C137" s="881" t="s">
        <v>3283</v>
      </c>
      <c r="D137" s="914"/>
      <c r="E137" s="914"/>
    </row>
    <row r="138" spans="1:7" s="862" customFormat="1" x14ac:dyDescent="0.2">
      <c r="A138" s="874" t="s">
        <v>3284</v>
      </c>
      <c r="B138" s="874" t="s">
        <v>3285</v>
      </c>
      <c r="C138" s="881" t="s">
        <v>3286</v>
      </c>
      <c r="D138" s="914">
        <v>139781.27587000001</v>
      </c>
      <c r="E138" s="914">
        <v>170801.52518999999</v>
      </c>
    </row>
    <row r="139" spans="1:7" s="862" customFormat="1" x14ac:dyDescent="0.2">
      <c r="A139" s="874" t="s">
        <v>3287</v>
      </c>
      <c r="B139" s="874" t="s">
        <v>3288</v>
      </c>
      <c r="C139" s="881" t="s">
        <v>3289</v>
      </c>
      <c r="D139" s="914"/>
      <c r="E139" s="914"/>
    </row>
    <row r="140" spans="1:7" s="862" customFormat="1" x14ac:dyDescent="0.2">
      <c r="A140" s="874" t="s">
        <v>3290</v>
      </c>
      <c r="B140" s="874" t="s">
        <v>3291</v>
      </c>
      <c r="C140" s="881" t="s">
        <v>3292</v>
      </c>
      <c r="D140" s="914">
        <v>35.982680000000002</v>
      </c>
      <c r="E140" s="914">
        <v>17.48218</v>
      </c>
    </row>
    <row r="141" spans="1:7" s="862" customFormat="1" x14ac:dyDescent="0.2">
      <c r="A141" s="874" t="s">
        <v>3293</v>
      </c>
      <c r="B141" s="874" t="s">
        <v>3294</v>
      </c>
      <c r="C141" s="881" t="s">
        <v>3295</v>
      </c>
      <c r="D141" s="914"/>
      <c r="E141" s="914"/>
    </row>
    <row r="142" spans="1:7" s="862" customFormat="1" x14ac:dyDescent="0.2">
      <c r="A142" s="874" t="s">
        <v>3296</v>
      </c>
      <c r="B142" s="874" t="s">
        <v>3297</v>
      </c>
      <c r="C142" s="881" t="s">
        <v>3298</v>
      </c>
      <c r="D142" s="914"/>
      <c r="E142" s="914"/>
    </row>
    <row r="143" spans="1:7" s="862" customFormat="1" ht="12.75" customHeight="1" x14ac:dyDescent="0.2">
      <c r="A143" s="874" t="s">
        <v>3299</v>
      </c>
      <c r="B143" s="874" t="s">
        <v>3300</v>
      </c>
      <c r="C143" s="881" t="s">
        <v>3301</v>
      </c>
      <c r="D143" s="914">
        <v>53.665999999999997</v>
      </c>
      <c r="E143" s="914">
        <v>90.286000000000001</v>
      </c>
    </row>
    <row r="144" spans="1:7" s="862" customFormat="1" ht="12.75" customHeight="1" x14ac:dyDescent="0.2">
      <c r="A144" s="874" t="s">
        <v>3302</v>
      </c>
      <c r="B144" s="874" t="s">
        <v>3303</v>
      </c>
      <c r="C144" s="881" t="s">
        <v>3304</v>
      </c>
      <c r="D144" s="914">
        <v>21721.575000000001</v>
      </c>
      <c r="E144" s="914">
        <v>20112.345000000001</v>
      </c>
    </row>
    <row r="145" spans="1:5" s="862" customFormat="1" ht="12.75" customHeight="1" x14ac:dyDescent="0.2">
      <c r="A145" s="874" t="s">
        <v>3305</v>
      </c>
      <c r="B145" s="874" t="s">
        <v>3089</v>
      </c>
      <c r="C145" s="881" t="s">
        <v>3090</v>
      </c>
      <c r="D145" s="914">
        <v>8638.9989999999998</v>
      </c>
      <c r="E145" s="914">
        <v>7960.3630000000003</v>
      </c>
    </row>
    <row r="146" spans="1:5" s="862" customFormat="1" ht="12.75" customHeight="1" x14ac:dyDescent="0.2">
      <c r="A146" s="874" t="s">
        <v>3306</v>
      </c>
      <c r="B146" s="874" t="s">
        <v>3092</v>
      </c>
      <c r="C146" s="881" t="s">
        <v>3093</v>
      </c>
      <c r="D146" s="914">
        <v>3905.8429999999998</v>
      </c>
      <c r="E146" s="914">
        <v>3581.1320000000001</v>
      </c>
    </row>
    <row r="147" spans="1:5" s="862" customFormat="1" ht="12.75" customHeight="1" x14ac:dyDescent="0.2">
      <c r="A147" s="874" t="s">
        <v>3307</v>
      </c>
      <c r="B147" s="874" t="s">
        <v>3095</v>
      </c>
      <c r="C147" s="881" t="s">
        <v>3096</v>
      </c>
      <c r="D147" s="914"/>
      <c r="E147" s="914"/>
    </row>
    <row r="148" spans="1:5" s="862" customFormat="1" ht="12.75" customHeight="1" x14ac:dyDescent="0.2">
      <c r="A148" s="874" t="s">
        <v>3308</v>
      </c>
      <c r="B148" s="874" t="s">
        <v>3098</v>
      </c>
      <c r="C148" s="881" t="s">
        <v>3099</v>
      </c>
      <c r="D148" s="914"/>
      <c r="E148" s="914"/>
    </row>
    <row r="149" spans="1:5" s="862" customFormat="1" ht="12.75" customHeight="1" x14ac:dyDescent="0.2">
      <c r="A149" s="874" t="s">
        <v>3309</v>
      </c>
      <c r="B149" s="874" t="s">
        <v>3101</v>
      </c>
      <c r="C149" s="881" t="s">
        <v>3102</v>
      </c>
      <c r="D149" s="914">
        <v>3905.9679999999998</v>
      </c>
      <c r="E149" s="914">
        <v>3511.8910000000001</v>
      </c>
    </row>
    <row r="150" spans="1:5" s="862" customFormat="1" ht="12.75" customHeight="1" x14ac:dyDescent="0.2">
      <c r="A150" s="874" t="s">
        <v>3310</v>
      </c>
      <c r="B150" s="874" t="s">
        <v>76</v>
      </c>
      <c r="C150" s="881" t="s">
        <v>3104</v>
      </c>
      <c r="D150" s="914">
        <v>7124.6989999999996</v>
      </c>
      <c r="E150" s="914">
        <v>12250.022999999999</v>
      </c>
    </row>
    <row r="151" spans="1:5" s="862" customFormat="1" ht="12.75" customHeight="1" x14ac:dyDescent="0.2">
      <c r="A151" s="874" t="s">
        <v>3311</v>
      </c>
      <c r="B151" s="874" t="s">
        <v>3312</v>
      </c>
      <c r="C151" s="881" t="s">
        <v>3313</v>
      </c>
      <c r="D151" s="914">
        <v>84406.437609999994</v>
      </c>
      <c r="E151" s="914">
        <v>48405.554899999996</v>
      </c>
    </row>
    <row r="152" spans="1:5" s="862" customFormat="1" ht="12.75" customHeight="1" x14ac:dyDescent="0.2">
      <c r="A152" s="874" t="s">
        <v>3314</v>
      </c>
      <c r="B152" s="874" t="s">
        <v>3315</v>
      </c>
      <c r="C152" s="881" t="s">
        <v>3316</v>
      </c>
      <c r="D152" s="914">
        <v>9589.0910000000003</v>
      </c>
      <c r="E152" s="914">
        <v>9589.0910000000003</v>
      </c>
    </row>
    <row r="153" spans="1:5" s="862" customFormat="1" ht="12.75" customHeight="1" x14ac:dyDescent="0.2">
      <c r="A153" s="874" t="s">
        <v>3317</v>
      </c>
      <c r="B153" s="874" t="s">
        <v>3318</v>
      </c>
      <c r="C153" s="881" t="s">
        <v>3319</v>
      </c>
      <c r="D153" s="914">
        <v>24636.198929999999</v>
      </c>
      <c r="E153" s="914">
        <v>26944.165059999999</v>
      </c>
    </row>
    <row r="154" spans="1:5" s="862" customFormat="1" ht="12.75" customHeight="1" x14ac:dyDescent="0.2">
      <c r="A154" s="874" t="s">
        <v>3320</v>
      </c>
      <c r="B154" s="874" t="s">
        <v>3321</v>
      </c>
      <c r="C154" s="881" t="s">
        <v>3322</v>
      </c>
      <c r="D154" s="914"/>
      <c r="E154" s="914"/>
    </row>
    <row r="155" spans="1:5" s="862" customFormat="1" ht="12.75" customHeight="1" x14ac:dyDescent="0.2">
      <c r="A155" s="874" t="s">
        <v>3323</v>
      </c>
      <c r="B155" s="874" t="s">
        <v>3118</v>
      </c>
      <c r="C155" s="881" t="s">
        <v>3119</v>
      </c>
      <c r="D155" s="914"/>
      <c r="E155" s="914"/>
    </row>
    <row r="156" spans="1:5" s="862" customFormat="1" ht="12.75" customHeight="1" x14ac:dyDescent="0.2">
      <c r="A156" s="874" t="s">
        <v>3324</v>
      </c>
      <c r="B156" s="874" t="s">
        <v>3325</v>
      </c>
      <c r="C156" s="881" t="s">
        <v>3326</v>
      </c>
      <c r="D156" s="914"/>
      <c r="E156" s="914"/>
    </row>
    <row r="157" spans="1:5" s="862" customFormat="1" ht="12.75" customHeight="1" x14ac:dyDescent="0.2">
      <c r="A157" s="874" t="s">
        <v>3327</v>
      </c>
      <c r="B157" s="874" t="s">
        <v>3328</v>
      </c>
      <c r="C157" s="881" t="s">
        <v>3329</v>
      </c>
      <c r="D157" s="914"/>
      <c r="E157" s="914"/>
    </row>
    <row r="158" spans="1:5" s="862" customFormat="1" ht="12.75" customHeight="1" x14ac:dyDescent="0.2">
      <c r="A158" s="874" t="s">
        <v>3330</v>
      </c>
      <c r="B158" s="874" t="s">
        <v>3331</v>
      </c>
      <c r="C158" s="881" t="s">
        <v>3332</v>
      </c>
      <c r="D158" s="914"/>
      <c r="E158" s="914"/>
    </row>
    <row r="159" spans="1:5" s="862" customFormat="1" ht="12.75" customHeight="1" x14ac:dyDescent="0.2">
      <c r="A159" s="874" t="s">
        <v>3333</v>
      </c>
      <c r="B159" s="874" t="s">
        <v>3334</v>
      </c>
      <c r="C159" s="881" t="s">
        <v>3335</v>
      </c>
      <c r="D159" s="914">
        <v>30035.010449999998</v>
      </c>
      <c r="E159" s="914">
        <v>42029.444210000001</v>
      </c>
    </row>
    <row r="160" spans="1:5" s="862" customFormat="1" ht="12.75" customHeight="1" x14ac:dyDescent="0.2">
      <c r="A160" s="874" t="s">
        <v>3336</v>
      </c>
      <c r="B160" s="877" t="s">
        <v>3133</v>
      </c>
      <c r="C160" s="881" t="s">
        <v>3134</v>
      </c>
      <c r="D160" s="914">
        <v>3.8248699999999998</v>
      </c>
      <c r="E160" s="914"/>
    </row>
    <row r="161" spans="1:7" s="862" customFormat="1" ht="12.75" customHeight="1" x14ac:dyDescent="0.2">
      <c r="A161" s="877" t="s">
        <v>3337</v>
      </c>
      <c r="B161" s="874" t="s">
        <v>3338</v>
      </c>
      <c r="C161" s="881" t="s">
        <v>3339</v>
      </c>
      <c r="D161" s="914">
        <v>2550.6799999999998</v>
      </c>
      <c r="E161" s="914">
        <v>1584.3718000000001</v>
      </c>
    </row>
    <row r="162" spans="1:7" s="862" customFormat="1" ht="12.75" customHeight="1" x14ac:dyDescent="0.2">
      <c r="A162" s="877" t="s">
        <v>3340</v>
      </c>
      <c r="B162" s="874" t="s">
        <v>3341</v>
      </c>
      <c r="C162" s="881" t="s">
        <v>3342</v>
      </c>
      <c r="D162" s="914"/>
      <c r="E162" s="914"/>
    </row>
    <row r="163" spans="1:7" s="862" customFormat="1" ht="12.75" customHeight="1" x14ac:dyDescent="0.2">
      <c r="A163" s="877" t="s">
        <v>3343</v>
      </c>
      <c r="B163" s="874" t="s">
        <v>3344</v>
      </c>
      <c r="C163" s="881" t="s">
        <v>3345</v>
      </c>
      <c r="D163" s="914">
        <v>945530.50138000003</v>
      </c>
      <c r="E163" s="914">
        <v>1265242.3659699999</v>
      </c>
    </row>
    <row r="164" spans="1:7" s="868" customFormat="1" ht="12.75" customHeight="1" x14ac:dyDescent="0.2">
      <c r="A164" s="906" t="s">
        <v>3346</v>
      </c>
      <c r="B164" s="882" t="s">
        <v>3347</v>
      </c>
      <c r="C164" s="883" t="s">
        <v>3348</v>
      </c>
      <c r="D164" s="923">
        <v>7250.49</v>
      </c>
      <c r="E164" s="923">
        <v>9057.5051899999999</v>
      </c>
      <c r="F164" s="862"/>
      <c r="G164" s="862"/>
    </row>
    <row r="165" spans="1:7" s="868" customFormat="1" x14ac:dyDescent="0.2"/>
    <row r="166" spans="1:7" s="868" customFormat="1" x14ac:dyDescent="0.2"/>
    <row r="167" spans="1:7" s="868" customFormat="1" x14ac:dyDescent="0.2"/>
    <row r="168" spans="1:7" s="868" customFormat="1" x14ac:dyDescent="0.2"/>
    <row r="169" spans="1:7" s="868" customFormat="1" x14ac:dyDescent="0.2"/>
    <row r="170" spans="1:7" s="868" customFormat="1" x14ac:dyDescent="0.2"/>
    <row r="171" spans="1:7" s="868" customFormat="1" x14ac:dyDescent="0.2"/>
    <row r="172" spans="1:7" s="868" customFormat="1" x14ac:dyDescent="0.2"/>
    <row r="173" spans="1:7" s="868" customFormat="1" x14ac:dyDescent="0.2"/>
    <row r="174" spans="1:7" s="868" customFormat="1" x14ac:dyDescent="0.2"/>
    <row r="175" spans="1:7" s="868" customFormat="1" x14ac:dyDescent="0.2"/>
    <row r="176" spans="1:7" s="868" customFormat="1" x14ac:dyDescent="0.2"/>
    <row r="177" s="868" customFormat="1" x14ac:dyDescent="0.2"/>
    <row r="178" s="868" customFormat="1" x14ac:dyDescent="0.2"/>
    <row r="179" s="868" customFormat="1" x14ac:dyDescent="0.2"/>
    <row r="180" s="868" customFormat="1" x14ac:dyDescent="0.2"/>
    <row r="181" s="868" customFormat="1" x14ac:dyDescent="0.2"/>
    <row r="182" s="868" customFormat="1" x14ac:dyDescent="0.2"/>
    <row r="183" s="868" customFormat="1" x14ac:dyDescent="0.2"/>
    <row r="184" s="868" customFormat="1" x14ac:dyDescent="0.2"/>
    <row r="185" s="868" customFormat="1" x14ac:dyDescent="0.2"/>
    <row r="186" s="868" customFormat="1" x14ac:dyDescent="0.2"/>
    <row r="187" s="868" customFormat="1" x14ac:dyDescent="0.2"/>
    <row r="188" s="868" customFormat="1" x14ac:dyDescent="0.2"/>
    <row r="189" s="868" customFormat="1" x14ac:dyDescent="0.2"/>
    <row r="190" s="868" customFormat="1" x14ac:dyDescent="0.2"/>
    <row r="191" s="868" customFormat="1" x14ac:dyDescent="0.2"/>
    <row r="192" s="868" customFormat="1" x14ac:dyDescent="0.2"/>
    <row r="193" s="868" customFormat="1" x14ac:dyDescent="0.2"/>
    <row r="194" s="868" customFormat="1" x14ac:dyDescent="0.2"/>
    <row r="195" s="868" customFormat="1" x14ac:dyDescent="0.2"/>
    <row r="196" s="868" customFormat="1" x14ac:dyDescent="0.2"/>
    <row r="197" s="868" customFormat="1" x14ac:dyDescent="0.2"/>
    <row r="198" s="868" customFormat="1" x14ac:dyDescent="0.2"/>
    <row r="199" s="868" customFormat="1" x14ac:dyDescent="0.2"/>
    <row r="200" s="868" customFormat="1" x14ac:dyDescent="0.2"/>
    <row r="201" s="868" customFormat="1" x14ac:dyDescent="0.2"/>
    <row r="202" s="868" customFormat="1" x14ac:dyDescent="0.2"/>
    <row r="203" s="868" customFormat="1" x14ac:dyDescent="0.2"/>
    <row r="204" s="868" customFormat="1" x14ac:dyDescent="0.2"/>
    <row r="205" s="868" customFormat="1" x14ac:dyDescent="0.2"/>
    <row r="206" s="868" customFormat="1" x14ac:dyDescent="0.2"/>
    <row r="207" s="868" customFormat="1" x14ac:dyDescent="0.2"/>
    <row r="208" s="868" customFormat="1" x14ac:dyDescent="0.2"/>
    <row r="209" s="868" customFormat="1" x14ac:dyDescent="0.2"/>
    <row r="210" s="868" customFormat="1" x14ac:dyDescent="0.2"/>
    <row r="211" s="868" customFormat="1" x14ac:dyDescent="0.2"/>
    <row r="212" s="868" customFormat="1" x14ac:dyDescent="0.2"/>
    <row r="213" s="868" customFormat="1" x14ac:dyDescent="0.2"/>
    <row r="214" s="868" customFormat="1" x14ac:dyDescent="0.2"/>
    <row r="215" s="868" customFormat="1" x14ac:dyDescent="0.2"/>
    <row r="216" s="868" customFormat="1" x14ac:dyDescent="0.2"/>
    <row r="217" s="868" customFormat="1" x14ac:dyDescent="0.2"/>
    <row r="218" s="868" customFormat="1" x14ac:dyDescent="0.2"/>
    <row r="219" s="868" customFormat="1" x14ac:dyDescent="0.2"/>
    <row r="220" s="868" customFormat="1" x14ac:dyDescent="0.2"/>
    <row r="221" s="868" customFormat="1" x14ac:dyDescent="0.2"/>
    <row r="222" s="868" customFormat="1" x14ac:dyDescent="0.2"/>
    <row r="223" s="868" customFormat="1" x14ac:dyDescent="0.2"/>
    <row r="224" s="868" customFormat="1" x14ac:dyDescent="0.2"/>
    <row r="225" s="868" customFormat="1" x14ac:dyDescent="0.2"/>
    <row r="226" s="868" customFormat="1" x14ac:dyDescent="0.2"/>
    <row r="227" s="868" customFormat="1" x14ac:dyDescent="0.2"/>
    <row r="228" s="868" customFormat="1" x14ac:dyDescent="0.2"/>
    <row r="229" s="868" customFormat="1" x14ac:dyDescent="0.2"/>
    <row r="230" s="868" customFormat="1" x14ac:dyDescent="0.2"/>
    <row r="231" s="868" customFormat="1" x14ac:dyDescent="0.2"/>
    <row r="232" s="868" customFormat="1" x14ac:dyDescent="0.2"/>
    <row r="233" s="868" customFormat="1" x14ac:dyDescent="0.2"/>
    <row r="234" s="868" customFormat="1" x14ac:dyDescent="0.2"/>
    <row r="235" s="868" customFormat="1" x14ac:dyDescent="0.2"/>
    <row r="236" s="868" customFormat="1" x14ac:dyDescent="0.2"/>
    <row r="237" s="868" customFormat="1" x14ac:dyDescent="0.2"/>
    <row r="238" s="868" customFormat="1" x14ac:dyDescent="0.2"/>
    <row r="239" s="868" customFormat="1" x14ac:dyDescent="0.2"/>
    <row r="240" s="868" customFormat="1" x14ac:dyDescent="0.2"/>
    <row r="241" s="868" customFormat="1" x14ac:dyDescent="0.2"/>
    <row r="242" s="868" customFormat="1" x14ac:dyDescent="0.2"/>
    <row r="243" s="868" customFormat="1" x14ac:dyDescent="0.2"/>
    <row r="244" s="868" customFormat="1" x14ac:dyDescent="0.2"/>
    <row r="245" s="868" customFormat="1" x14ac:dyDescent="0.2"/>
    <row r="246" s="868" customFormat="1" x14ac:dyDescent="0.2"/>
    <row r="247" s="868" customFormat="1" x14ac:dyDescent="0.2"/>
    <row r="248" s="868" customFormat="1" x14ac:dyDescent="0.2"/>
    <row r="249" s="868" customFormat="1" x14ac:dyDescent="0.2"/>
    <row r="250" s="868" customFormat="1" x14ac:dyDescent="0.2"/>
    <row r="251" s="868" customFormat="1" x14ac:dyDescent="0.2"/>
    <row r="252" s="868" customFormat="1" x14ac:dyDescent="0.2"/>
    <row r="253" s="868" customFormat="1" x14ac:dyDescent="0.2"/>
    <row r="254" s="868" customFormat="1" x14ac:dyDescent="0.2"/>
    <row r="255" s="868" customFormat="1" x14ac:dyDescent="0.2"/>
    <row r="256" s="868" customFormat="1" x14ac:dyDescent="0.2"/>
    <row r="257" s="868" customFormat="1" x14ac:dyDescent="0.2"/>
    <row r="258" s="868"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6" firstPageNumber="514" fitToHeight="2" orientation="portrait" useFirstPageNumber="1" r:id="rId1"/>
  <headerFooter alignWithMargins="0">
    <oddHeader>&amp;L&amp;"Tahoma,Kurzíva"Závěrečný účet za rok 2019&amp;R&amp;"Tahoma,Kurzíva"Tabulka č. 31</oddHeader>
    <oddFooter>&amp;C&amp;"Tahoma,Obyčejné"&amp;P</oddFooter>
  </headerFooter>
  <rowBreaks count="1" manualBreakCount="1">
    <brk id="88"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D1FF-187D-4ED0-ABE5-102BAD103012}">
  <dimension ref="A1:G211"/>
  <sheetViews>
    <sheetView showGridLines="0" zoomScaleNormal="100" zoomScaleSheetLayoutView="100" workbookViewId="0">
      <selection activeCell="I4" sqref="I4"/>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8" width="9.140625" style="868" customWidth="1"/>
    <col min="9" max="16384" width="9.140625" style="868"/>
  </cols>
  <sheetData>
    <row r="1" spans="1:7" s="892" customFormat="1" ht="18" customHeight="1" x14ac:dyDescent="0.2">
      <c r="A1" s="1224" t="s">
        <v>2906</v>
      </c>
      <c r="B1" s="1224"/>
      <c r="C1" s="1224"/>
      <c r="D1" s="1224"/>
      <c r="E1" s="1224"/>
      <c r="F1" s="1224"/>
      <c r="G1" s="1224"/>
    </row>
    <row r="2" spans="1:7" s="892" customFormat="1" ht="18" customHeight="1" x14ac:dyDescent="0.2">
      <c r="A2" s="1168" t="s">
        <v>3351</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57378823.424010001</v>
      </c>
      <c r="E8" s="873">
        <v>15544575.95555</v>
      </c>
      <c r="F8" s="873">
        <v>41834247.468460001</v>
      </c>
      <c r="G8" s="873">
        <v>40281866.192809999</v>
      </c>
    </row>
    <row r="9" spans="1:7" s="933" customFormat="1" x14ac:dyDescent="0.2">
      <c r="A9" s="912" t="s">
        <v>2917</v>
      </c>
      <c r="B9" s="912" t="s">
        <v>2918</v>
      </c>
      <c r="C9" s="913" t="s">
        <v>70</v>
      </c>
      <c r="D9" s="873">
        <v>53519447.679019995</v>
      </c>
      <c r="E9" s="873">
        <v>15537761.067090001</v>
      </c>
      <c r="F9" s="873">
        <v>37981686.611929998</v>
      </c>
      <c r="G9" s="873">
        <v>36680868.210430004</v>
      </c>
    </row>
    <row r="10" spans="1:7" s="933" customFormat="1" x14ac:dyDescent="0.2">
      <c r="A10" s="912" t="s">
        <v>2919</v>
      </c>
      <c r="B10" s="912" t="s">
        <v>2920</v>
      </c>
      <c r="C10" s="913" t="s">
        <v>70</v>
      </c>
      <c r="D10" s="873">
        <v>359242.27197</v>
      </c>
      <c r="E10" s="873">
        <v>256564.15156999999</v>
      </c>
      <c r="F10" s="873">
        <v>102678.1204</v>
      </c>
      <c r="G10" s="873">
        <v>36514.285029999999</v>
      </c>
    </row>
    <row r="11" spans="1:7" s="862" customFormat="1" x14ac:dyDescent="0.2">
      <c r="A11" s="874" t="s">
        <v>2921</v>
      </c>
      <c r="B11" s="874" t="s">
        <v>2922</v>
      </c>
      <c r="C11" s="881" t="s">
        <v>2923</v>
      </c>
      <c r="D11" s="934">
        <v>275.25</v>
      </c>
      <c r="E11" s="934">
        <v>269.09249999999997</v>
      </c>
      <c r="F11" s="934">
        <v>6.1574999999999998</v>
      </c>
      <c r="G11" s="934">
        <v>10.262499999999999</v>
      </c>
    </row>
    <row r="12" spans="1:7" s="862" customFormat="1" x14ac:dyDescent="0.2">
      <c r="A12" s="874" t="s">
        <v>2924</v>
      </c>
      <c r="B12" s="874" t="s">
        <v>2925</v>
      </c>
      <c r="C12" s="881" t="s">
        <v>2926</v>
      </c>
      <c r="D12" s="876">
        <v>258676.18943999999</v>
      </c>
      <c r="E12" s="934">
        <v>160016.43668000001</v>
      </c>
      <c r="F12" s="876">
        <v>98659.752760000003</v>
      </c>
      <c r="G12" s="934">
        <v>31736.90396</v>
      </c>
    </row>
    <row r="13" spans="1:7" s="862" customFormat="1" x14ac:dyDescent="0.2">
      <c r="A13" s="874" t="s">
        <v>2927</v>
      </c>
      <c r="B13" s="874" t="s">
        <v>2928</v>
      </c>
      <c r="C13" s="881" t="s">
        <v>2929</v>
      </c>
      <c r="D13" s="876">
        <v>741.73304000000007</v>
      </c>
      <c r="E13" s="934">
        <v>127.42400000000001</v>
      </c>
      <c r="F13" s="876">
        <v>614.30903999999998</v>
      </c>
      <c r="G13" s="934">
        <v>299.38903999999997</v>
      </c>
    </row>
    <row r="14" spans="1:7" s="862" customFormat="1" x14ac:dyDescent="0.2">
      <c r="A14" s="874" t="s">
        <v>2930</v>
      </c>
      <c r="B14" s="874" t="s">
        <v>2931</v>
      </c>
      <c r="C14" s="881" t="s">
        <v>2932</v>
      </c>
      <c r="D14" s="876"/>
      <c r="E14" s="934">
        <v>0</v>
      </c>
      <c r="F14" s="876"/>
      <c r="G14" s="934">
        <v>0</v>
      </c>
    </row>
    <row r="15" spans="1:7" s="862" customFormat="1" x14ac:dyDescent="0.2">
      <c r="A15" s="874" t="s">
        <v>2933</v>
      </c>
      <c r="B15" s="874" t="s">
        <v>2934</v>
      </c>
      <c r="C15" s="881" t="s">
        <v>2935</v>
      </c>
      <c r="D15" s="876">
        <v>86560.168989999991</v>
      </c>
      <c r="E15" s="934">
        <v>86560.168989999991</v>
      </c>
      <c r="F15" s="876"/>
      <c r="G15" s="934">
        <v>0</v>
      </c>
    </row>
    <row r="16" spans="1:7" s="862" customFormat="1" x14ac:dyDescent="0.2">
      <c r="A16" s="874" t="s">
        <v>2936</v>
      </c>
      <c r="B16" s="874" t="s">
        <v>2937</v>
      </c>
      <c r="C16" s="881" t="s">
        <v>2938</v>
      </c>
      <c r="D16" s="876">
        <v>10645.537199999999</v>
      </c>
      <c r="E16" s="934">
        <v>7627.1994000000004</v>
      </c>
      <c r="F16" s="876">
        <v>3018.3377999999998</v>
      </c>
      <c r="G16" s="934">
        <v>3306.5643</v>
      </c>
    </row>
    <row r="17" spans="1:7" s="862" customFormat="1" x14ac:dyDescent="0.2">
      <c r="A17" s="874" t="s">
        <v>2939</v>
      </c>
      <c r="B17" s="874" t="s">
        <v>2940</v>
      </c>
      <c r="C17" s="881" t="s">
        <v>2941</v>
      </c>
      <c r="D17" s="876">
        <v>2343.3932999999997</v>
      </c>
      <c r="E17" s="934">
        <v>1963.83</v>
      </c>
      <c r="F17" s="876">
        <v>379.56329999999997</v>
      </c>
      <c r="G17" s="934">
        <v>1161.1652300000001</v>
      </c>
    </row>
    <row r="18" spans="1:7" s="862" customFormat="1" x14ac:dyDescent="0.2">
      <c r="A18" s="874" t="s">
        <v>2942</v>
      </c>
      <c r="B18" s="874" t="s">
        <v>2943</v>
      </c>
      <c r="C18" s="881" t="s">
        <v>2944</v>
      </c>
      <c r="D18" s="876"/>
      <c r="E18" s="934"/>
      <c r="F18" s="876"/>
      <c r="G18" s="934">
        <v>0</v>
      </c>
    </row>
    <row r="19" spans="1:7" s="862" customFormat="1" x14ac:dyDescent="0.2">
      <c r="A19" s="877" t="s">
        <v>2945</v>
      </c>
      <c r="B19" s="874" t="s">
        <v>2946</v>
      </c>
      <c r="C19" s="881" t="s">
        <v>2947</v>
      </c>
      <c r="D19" s="876"/>
      <c r="E19" s="934"/>
      <c r="F19" s="876"/>
      <c r="G19" s="934">
        <v>0</v>
      </c>
    </row>
    <row r="20" spans="1:7" s="933" customFormat="1" x14ac:dyDescent="0.2">
      <c r="A20" s="912" t="s">
        <v>2948</v>
      </c>
      <c r="B20" s="912" t="s">
        <v>2949</v>
      </c>
      <c r="C20" s="913" t="s">
        <v>70</v>
      </c>
      <c r="D20" s="873">
        <v>53157458.150169998</v>
      </c>
      <c r="E20" s="873">
        <v>15281196.915520001</v>
      </c>
      <c r="F20" s="873">
        <v>37876261.234650001</v>
      </c>
      <c r="G20" s="873">
        <v>36640975.251940005</v>
      </c>
    </row>
    <row r="21" spans="1:7" s="862" customFormat="1" x14ac:dyDescent="0.2">
      <c r="A21" s="874" t="s">
        <v>2950</v>
      </c>
      <c r="B21" s="874" t="s">
        <v>384</v>
      </c>
      <c r="C21" s="881" t="s">
        <v>2951</v>
      </c>
      <c r="D21" s="934">
        <v>4616674.69637</v>
      </c>
      <c r="E21" s="934">
        <v>0</v>
      </c>
      <c r="F21" s="934">
        <v>4616674.69637</v>
      </c>
      <c r="G21" s="934">
        <v>4590143.2034700001</v>
      </c>
    </row>
    <row r="22" spans="1:7" s="862" customFormat="1" x14ac:dyDescent="0.2">
      <c r="A22" s="874" t="s">
        <v>2952</v>
      </c>
      <c r="B22" s="874" t="s">
        <v>2953</v>
      </c>
      <c r="C22" s="881" t="s">
        <v>2954</v>
      </c>
      <c r="D22" s="876">
        <v>20657.433649999999</v>
      </c>
      <c r="E22" s="934">
        <v>0</v>
      </c>
      <c r="F22" s="876">
        <v>20657.433649999999</v>
      </c>
      <c r="G22" s="934">
        <v>15919.96465</v>
      </c>
    </row>
    <row r="23" spans="1:7" s="862" customFormat="1" x14ac:dyDescent="0.2">
      <c r="A23" s="874" t="s">
        <v>2955</v>
      </c>
      <c r="B23" s="874" t="s">
        <v>2956</v>
      </c>
      <c r="C23" s="881" t="s">
        <v>2957</v>
      </c>
      <c r="D23" s="876">
        <v>37947142.294080004</v>
      </c>
      <c r="E23" s="934">
        <v>7495444.4749799995</v>
      </c>
      <c r="F23" s="876">
        <v>30451697.8191</v>
      </c>
      <c r="G23" s="934">
        <v>29588208.349009998</v>
      </c>
    </row>
    <row r="24" spans="1:7" s="862" customFormat="1" ht="21" x14ac:dyDescent="0.2">
      <c r="A24" s="874" t="s">
        <v>2958</v>
      </c>
      <c r="B24" s="874" t="s">
        <v>2959</v>
      </c>
      <c r="C24" s="881" t="s">
        <v>2960</v>
      </c>
      <c r="D24" s="876">
        <v>6858587.4180100001</v>
      </c>
      <c r="E24" s="934">
        <v>4671538.8204199998</v>
      </c>
      <c r="F24" s="876">
        <v>2187048.5975900004</v>
      </c>
      <c r="G24" s="934">
        <v>2002401.5018199999</v>
      </c>
    </row>
    <row r="25" spans="1:7" s="862" customFormat="1" x14ac:dyDescent="0.2">
      <c r="A25" s="874" t="s">
        <v>2961</v>
      </c>
      <c r="B25" s="874" t="s">
        <v>2962</v>
      </c>
      <c r="C25" s="881" t="s">
        <v>2963</v>
      </c>
      <c r="D25" s="876"/>
      <c r="E25" s="934"/>
      <c r="F25" s="876"/>
      <c r="G25" s="934">
        <v>0</v>
      </c>
    </row>
    <row r="26" spans="1:7" s="862" customFormat="1" x14ac:dyDescent="0.2">
      <c r="A26" s="874" t="s">
        <v>2964</v>
      </c>
      <c r="B26" s="874" t="s">
        <v>2965</v>
      </c>
      <c r="C26" s="881" t="s">
        <v>2966</v>
      </c>
      <c r="D26" s="876">
        <v>3113878.98012</v>
      </c>
      <c r="E26" s="934">
        <v>3113878.98012</v>
      </c>
      <c r="F26" s="876"/>
      <c r="G26" s="934">
        <v>0</v>
      </c>
    </row>
    <row r="27" spans="1:7" s="862" customFormat="1" x14ac:dyDescent="0.2">
      <c r="A27" s="874" t="s">
        <v>2967</v>
      </c>
      <c r="B27" s="874" t="s">
        <v>2968</v>
      </c>
      <c r="C27" s="881" t="s">
        <v>2969</v>
      </c>
      <c r="D27" s="876">
        <v>450.15440999999998</v>
      </c>
      <c r="E27" s="934">
        <v>220.416</v>
      </c>
      <c r="F27" s="876">
        <v>229.73841000000002</v>
      </c>
      <c r="G27" s="934">
        <v>261.33515</v>
      </c>
    </row>
    <row r="28" spans="1:7" s="862" customFormat="1" x14ac:dyDescent="0.2">
      <c r="A28" s="874" t="s">
        <v>2970</v>
      </c>
      <c r="B28" s="874" t="s">
        <v>2971</v>
      </c>
      <c r="C28" s="881" t="s">
        <v>2972</v>
      </c>
      <c r="D28" s="876">
        <v>599230.43753</v>
      </c>
      <c r="E28" s="934">
        <v>114.224</v>
      </c>
      <c r="F28" s="876">
        <v>599116.21352999995</v>
      </c>
      <c r="G28" s="934">
        <v>443266.23277</v>
      </c>
    </row>
    <row r="29" spans="1:7" s="862" customFormat="1" x14ac:dyDescent="0.2">
      <c r="A29" s="874" t="s">
        <v>2973</v>
      </c>
      <c r="B29" s="874" t="s">
        <v>2974</v>
      </c>
      <c r="C29" s="881" t="s">
        <v>2975</v>
      </c>
      <c r="D29" s="876">
        <v>836.73599999999999</v>
      </c>
      <c r="E29" s="934">
        <v>0</v>
      </c>
      <c r="F29" s="876">
        <v>836.73599999999999</v>
      </c>
      <c r="G29" s="934">
        <v>774.6650699999999</v>
      </c>
    </row>
    <row r="30" spans="1:7" s="862" customFormat="1" x14ac:dyDescent="0.2">
      <c r="A30" s="877" t="s">
        <v>2976</v>
      </c>
      <c r="B30" s="874" t="s">
        <v>2977</v>
      </c>
      <c r="C30" s="881" t="s">
        <v>2978</v>
      </c>
      <c r="D30" s="876"/>
      <c r="E30" s="876"/>
      <c r="F30" s="876"/>
      <c r="G30" s="876"/>
    </row>
    <row r="31" spans="1:7" s="933" customFormat="1" x14ac:dyDescent="0.2">
      <c r="A31" s="912" t="s">
        <v>2979</v>
      </c>
      <c r="B31" s="912" t="s">
        <v>2980</v>
      </c>
      <c r="C31" s="913" t="s">
        <v>70</v>
      </c>
      <c r="D31" s="873">
        <v>299.68571999999995</v>
      </c>
      <c r="E31" s="873">
        <v>0</v>
      </c>
      <c r="F31" s="873">
        <v>299.68571999999995</v>
      </c>
      <c r="G31" s="873">
        <v>299.55412000000001</v>
      </c>
    </row>
    <row r="32" spans="1:7" s="862" customFormat="1" x14ac:dyDescent="0.2">
      <c r="A32" s="874" t="s">
        <v>2981</v>
      </c>
      <c r="B32" s="874" t="s">
        <v>2982</v>
      </c>
      <c r="C32" s="881" t="s">
        <v>2983</v>
      </c>
      <c r="D32" s="934">
        <v>0</v>
      </c>
      <c r="E32" s="934">
        <v>0</v>
      </c>
      <c r="F32" s="934">
        <v>0</v>
      </c>
      <c r="G32" s="934">
        <v>0</v>
      </c>
    </row>
    <row r="33" spans="1:7" s="862"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v>0</v>
      </c>
      <c r="F35" s="876"/>
      <c r="G35" s="934">
        <v>0</v>
      </c>
    </row>
    <row r="36" spans="1:7" s="862" customFormat="1" x14ac:dyDescent="0.2">
      <c r="A36" s="874" t="s">
        <v>2996</v>
      </c>
      <c r="B36" s="874" t="s">
        <v>2997</v>
      </c>
      <c r="C36" s="881" t="s">
        <v>2998</v>
      </c>
      <c r="D36" s="876">
        <v>299.68571999999995</v>
      </c>
      <c r="E36" s="934">
        <v>0</v>
      </c>
      <c r="F36" s="876">
        <v>299.68571999999995</v>
      </c>
      <c r="G36" s="934">
        <v>299.55412000000001</v>
      </c>
    </row>
    <row r="37" spans="1:7" s="933" customFormat="1" x14ac:dyDescent="0.2">
      <c r="A37" s="912" t="s">
        <v>3005</v>
      </c>
      <c r="B37" s="912" t="s">
        <v>3006</v>
      </c>
      <c r="C37" s="913" t="s">
        <v>70</v>
      </c>
      <c r="D37" s="873">
        <v>2447.57116</v>
      </c>
      <c r="E37" s="873">
        <v>0</v>
      </c>
      <c r="F37" s="873">
        <v>2447.57116</v>
      </c>
      <c r="G37" s="873">
        <v>3079.1193399999997</v>
      </c>
    </row>
    <row r="38" spans="1:7" s="862" customFormat="1" x14ac:dyDescent="0.2">
      <c r="A38" s="874" t="s">
        <v>3007</v>
      </c>
      <c r="B38" s="874" t="s">
        <v>3008</v>
      </c>
      <c r="C38" s="881" t="s">
        <v>3009</v>
      </c>
      <c r="D38" s="876"/>
      <c r="E38" s="934">
        <v>0</v>
      </c>
      <c r="F38" s="876"/>
      <c r="G38" s="934">
        <v>0</v>
      </c>
    </row>
    <row r="39" spans="1:7" s="862" customFormat="1" x14ac:dyDescent="0.2">
      <c r="A39" s="874" t="s">
        <v>3010</v>
      </c>
      <c r="B39" s="874" t="s">
        <v>3011</v>
      </c>
      <c r="C39" s="881" t="s">
        <v>3012</v>
      </c>
      <c r="D39" s="876"/>
      <c r="E39" s="934">
        <v>0</v>
      </c>
      <c r="F39" s="876"/>
      <c r="G39" s="934">
        <v>0</v>
      </c>
    </row>
    <row r="40" spans="1:7" s="862" customFormat="1" x14ac:dyDescent="0.2">
      <c r="A40" s="874" t="s">
        <v>3013</v>
      </c>
      <c r="B40" s="874" t="s">
        <v>3014</v>
      </c>
      <c r="C40" s="881" t="s">
        <v>3015</v>
      </c>
      <c r="D40" s="876">
        <v>737.88234999999997</v>
      </c>
      <c r="E40" s="934">
        <v>0</v>
      </c>
      <c r="F40" s="876">
        <v>737.88234999999997</v>
      </c>
      <c r="G40" s="934">
        <v>654.44399999999996</v>
      </c>
    </row>
    <row r="41" spans="1:7" s="862" customFormat="1" x14ac:dyDescent="0.2">
      <c r="A41" s="874" t="s">
        <v>3019</v>
      </c>
      <c r="B41" s="874" t="s">
        <v>3020</v>
      </c>
      <c r="C41" s="881" t="s">
        <v>3021</v>
      </c>
      <c r="D41" s="876">
        <v>1709.6888100000001</v>
      </c>
      <c r="E41" s="934">
        <v>0</v>
      </c>
      <c r="F41" s="876">
        <v>1709.6888100000001</v>
      </c>
      <c r="G41" s="934">
        <v>2424.6753399999998</v>
      </c>
    </row>
    <row r="42" spans="1:7" s="862" customFormat="1" x14ac:dyDescent="0.2">
      <c r="A42" s="874" t="s">
        <v>3022</v>
      </c>
      <c r="B42" s="880" t="s">
        <v>3023</v>
      </c>
      <c r="C42" s="920" t="s">
        <v>3024</v>
      </c>
      <c r="D42" s="876"/>
      <c r="E42" s="934">
        <v>0</v>
      </c>
      <c r="F42" s="876"/>
      <c r="G42" s="934">
        <v>0</v>
      </c>
    </row>
    <row r="43" spans="1:7" s="933" customFormat="1" x14ac:dyDescent="0.2">
      <c r="A43" s="912" t="s">
        <v>3025</v>
      </c>
      <c r="B43" s="912" t="s">
        <v>3026</v>
      </c>
      <c r="C43" s="913" t="s">
        <v>70</v>
      </c>
      <c r="D43" s="873">
        <v>3859375.7449899996</v>
      </c>
      <c r="E43" s="873">
        <v>6814.8884600000001</v>
      </c>
      <c r="F43" s="873">
        <v>3852560.85653</v>
      </c>
      <c r="G43" s="873">
        <v>3600997.9823799999</v>
      </c>
    </row>
    <row r="44" spans="1:7" s="862" customFormat="1" x14ac:dyDescent="0.2">
      <c r="A44" s="871" t="s">
        <v>3027</v>
      </c>
      <c r="B44" s="871" t="s">
        <v>3028</v>
      </c>
      <c r="C44" s="919" t="s">
        <v>70</v>
      </c>
      <c r="D44" s="873">
        <v>340983.90369999997</v>
      </c>
      <c r="E44" s="873">
        <v>0</v>
      </c>
      <c r="F44" s="873">
        <v>340983.90369999997</v>
      </c>
      <c r="G44" s="873">
        <v>326122.22008</v>
      </c>
    </row>
    <row r="45" spans="1:7" s="862" customFormat="1" x14ac:dyDescent="0.2">
      <c r="A45" s="874" t="s">
        <v>3029</v>
      </c>
      <c r="B45" s="874" t="s">
        <v>3030</v>
      </c>
      <c r="C45" s="881" t="s">
        <v>3031</v>
      </c>
      <c r="D45" s="876"/>
      <c r="E45" s="934">
        <v>0</v>
      </c>
      <c r="F45" s="876"/>
      <c r="G45" s="934">
        <v>0</v>
      </c>
    </row>
    <row r="46" spans="1:7" s="862" customFormat="1" x14ac:dyDescent="0.2">
      <c r="A46" s="874" t="s">
        <v>3032</v>
      </c>
      <c r="B46" s="874" t="s">
        <v>3033</v>
      </c>
      <c r="C46" s="881" t="s">
        <v>3034</v>
      </c>
      <c r="D46" s="876">
        <v>269759.32526000001</v>
      </c>
      <c r="E46" s="934">
        <v>0</v>
      </c>
      <c r="F46" s="876">
        <v>269759.32526000001</v>
      </c>
      <c r="G46" s="934">
        <v>262020.99807</v>
      </c>
    </row>
    <row r="47" spans="1:7" s="862" customFormat="1" x14ac:dyDescent="0.2">
      <c r="A47" s="874" t="s">
        <v>3035</v>
      </c>
      <c r="B47" s="874" t="s">
        <v>3036</v>
      </c>
      <c r="C47" s="881" t="s">
        <v>3037</v>
      </c>
      <c r="D47" s="876">
        <v>2020.6515400000001</v>
      </c>
      <c r="E47" s="934">
        <v>0</v>
      </c>
      <c r="F47" s="876">
        <v>2020.6515400000001</v>
      </c>
      <c r="G47" s="934">
        <v>1517.3119799999999</v>
      </c>
    </row>
    <row r="48" spans="1:7" s="862" customFormat="1" x14ac:dyDescent="0.2">
      <c r="A48" s="874" t="s">
        <v>3038</v>
      </c>
      <c r="B48" s="874" t="s">
        <v>3039</v>
      </c>
      <c r="C48" s="881" t="s">
        <v>3040</v>
      </c>
      <c r="D48" s="876">
        <v>7248.1003499999997</v>
      </c>
      <c r="E48" s="934">
        <v>0</v>
      </c>
      <c r="F48" s="876">
        <v>7248.1003499999997</v>
      </c>
      <c r="G48" s="934">
        <v>7092.9361100000006</v>
      </c>
    </row>
    <row r="49" spans="1:7" s="862" customFormat="1" x14ac:dyDescent="0.2">
      <c r="A49" s="874" t="s">
        <v>3041</v>
      </c>
      <c r="B49" s="874" t="s">
        <v>3042</v>
      </c>
      <c r="C49" s="881" t="s">
        <v>3043</v>
      </c>
      <c r="D49" s="876"/>
      <c r="E49" s="934">
        <v>0</v>
      </c>
      <c r="F49" s="876"/>
      <c r="G49" s="934">
        <v>0</v>
      </c>
    </row>
    <row r="50" spans="1:7" s="862" customFormat="1" x14ac:dyDescent="0.2">
      <c r="A50" s="874" t="s">
        <v>3044</v>
      </c>
      <c r="B50" s="874" t="s">
        <v>3045</v>
      </c>
      <c r="C50" s="881" t="s">
        <v>3046</v>
      </c>
      <c r="D50" s="876">
        <v>16535.101340000001</v>
      </c>
      <c r="E50" s="934">
        <v>0</v>
      </c>
      <c r="F50" s="876">
        <v>16535.101340000001</v>
      </c>
      <c r="G50" s="934">
        <v>12275.716050000001</v>
      </c>
    </row>
    <row r="51" spans="1:7" s="862" customFormat="1" x14ac:dyDescent="0.2">
      <c r="A51" s="874" t="s">
        <v>3047</v>
      </c>
      <c r="B51" s="874" t="s">
        <v>3048</v>
      </c>
      <c r="C51" s="881" t="s">
        <v>3049</v>
      </c>
      <c r="D51" s="876"/>
      <c r="E51" s="934">
        <v>0</v>
      </c>
      <c r="F51" s="876"/>
      <c r="G51" s="934">
        <v>0</v>
      </c>
    </row>
    <row r="52" spans="1:7" s="862" customFormat="1" x14ac:dyDescent="0.2">
      <c r="A52" s="874" t="s">
        <v>3050</v>
      </c>
      <c r="B52" s="874" t="s">
        <v>3051</v>
      </c>
      <c r="C52" s="881" t="s">
        <v>3052</v>
      </c>
      <c r="D52" s="876">
        <v>42874.988920000003</v>
      </c>
      <c r="E52" s="934">
        <v>0</v>
      </c>
      <c r="F52" s="876">
        <v>42874.988920000003</v>
      </c>
      <c r="G52" s="934">
        <v>40834.677950000005</v>
      </c>
    </row>
    <row r="53" spans="1:7" s="862" customFormat="1" x14ac:dyDescent="0.2">
      <c r="A53" s="874" t="s">
        <v>3053</v>
      </c>
      <c r="B53" s="874" t="s">
        <v>3054</v>
      </c>
      <c r="C53" s="881" t="s">
        <v>3055</v>
      </c>
      <c r="D53" s="876">
        <v>94.493700000000004</v>
      </c>
      <c r="E53" s="934">
        <v>0</v>
      </c>
      <c r="F53" s="876">
        <v>94.493700000000004</v>
      </c>
      <c r="G53" s="934">
        <v>24.900400000000001</v>
      </c>
    </row>
    <row r="54" spans="1:7" s="933" customFormat="1" x14ac:dyDescent="0.2">
      <c r="A54" s="880" t="s">
        <v>3056</v>
      </c>
      <c r="B54" s="880" t="s">
        <v>3057</v>
      </c>
      <c r="C54" s="920" t="s">
        <v>3058</v>
      </c>
      <c r="D54" s="876">
        <v>2451.2425899999998</v>
      </c>
      <c r="E54" s="934">
        <v>0</v>
      </c>
      <c r="F54" s="876">
        <v>2451.2425899999998</v>
      </c>
      <c r="G54" s="934">
        <v>2355.6795200000001</v>
      </c>
    </row>
    <row r="55" spans="1:7" s="862" customFormat="1" x14ac:dyDescent="0.2">
      <c r="A55" s="871" t="s">
        <v>3059</v>
      </c>
      <c r="B55" s="871" t="s">
        <v>3060</v>
      </c>
      <c r="C55" s="919" t="s">
        <v>70</v>
      </c>
      <c r="D55" s="873">
        <v>1138453.14512</v>
      </c>
      <c r="E55" s="873">
        <v>6814.8884600000001</v>
      </c>
      <c r="F55" s="873">
        <v>1131638.2566600002</v>
      </c>
      <c r="G55" s="873">
        <v>1135751.4758299999</v>
      </c>
    </row>
    <row r="56" spans="1:7" s="862" customFormat="1" x14ac:dyDescent="0.2">
      <c r="A56" s="885" t="s">
        <v>3061</v>
      </c>
      <c r="B56" s="885" t="s">
        <v>3062</v>
      </c>
      <c r="C56" s="925" t="s">
        <v>3063</v>
      </c>
      <c r="D56" s="876">
        <v>564940.27202000003</v>
      </c>
      <c r="E56" s="934">
        <v>3769.52387</v>
      </c>
      <c r="F56" s="876">
        <v>561170.74815</v>
      </c>
      <c r="G56" s="934">
        <v>519954.73100999999</v>
      </c>
    </row>
    <row r="57" spans="1:7" s="862" customFormat="1" x14ac:dyDescent="0.2">
      <c r="A57" s="874" t="s">
        <v>3070</v>
      </c>
      <c r="B57" s="874" t="s">
        <v>3071</v>
      </c>
      <c r="C57" s="881" t="s">
        <v>3072</v>
      </c>
      <c r="D57" s="876">
        <v>30017.965250000001</v>
      </c>
      <c r="E57" s="934">
        <v>0</v>
      </c>
      <c r="F57" s="876">
        <v>30017.965250000001</v>
      </c>
      <c r="G57" s="934">
        <v>29551.337230000001</v>
      </c>
    </row>
    <row r="58" spans="1:7" s="862" customFormat="1" x14ac:dyDescent="0.2">
      <c r="A58" s="874" t="s">
        <v>3073</v>
      </c>
      <c r="B58" s="874" t="s">
        <v>3074</v>
      </c>
      <c r="C58" s="881" t="s">
        <v>3075</v>
      </c>
      <c r="D58" s="876">
        <v>13161.00158</v>
      </c>
      <c r="E58" s="934">
        <v>0</v>
      </c>
      <c r="F58" s="876">
        <v>13161.00158</v>
      </c>
      <c r="G58" s="934">
        <v>17859.110720000001</v>
      </c>
    </row>
    <row r="59" spans="1:7" s="862" customFormat="1" x14ac:dyDescent="0.2">
      <c r="A59" s="874" t="s">
        <v>3076</v>
      </c>
      <c r="B59" s="874" t="s">
        <v>3077</v>
      </c>
      <c r="C59" s="881" t="s">
        <v>3078</v>
      </c>
      <c r="D59" s="876"/>
      <c r="E59" s="934">
        <v>0</v>
      </c>
      <c r="F59" s="876"/>
      <c r="G59" s="934">
        <v>0</v>
      </c>
    </row>
    <row r="60" spans="1:7" s="862" customFormat="1" x14ac:dyDescent="0.2">
      <c r="A60" s="874" t="s">
        <v>3085</v>
      </c>
      <c r="B60" s="874" t="s">
        <v>3086</v>
      </c>
      <c r="C60" s="881" t="s">
        <v>3087</v>
      </c>
      <c r="D60" s="876">
        <v>3249.4818</v>
      </c>
      <c r="E60" s="934">
        <v>0</v>
      </c>
      <c r="F60" s="876">
        <v>3249.4818</v>
      </c>
      <c r="G60" s="934">
        <v>3081.4701600000003</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5880.1949999999997</v>
      </c>
      <c r="E64" s="934">
        <v>0</v>
      </c>
      <c r="F64" s="934">
        <v>5880.1949999999997</v>
      </c>
      <c r="G64" s="934">
        <v>6327.7370000000001</v>
      </c>
    </row>
    <row r="65" spans="1:7" s="862" customFormat="1" x14ac:dyDescent="0.2">
      <c r="A65" s="874" t="s">
        <v>3100</v>
      </c>
      <c r="B65" s="874" t="s">
        <v>3101</v>
      </c>
      <c r="C65" s="881" t="s">
        <v>3102</v>
      </c>
      <c r="D65" s="934">
        <v>87.094999999999999</v>
      </c>
      <c r="E65" s="934">
        <v>0</v>
      </c>
      <c r="F65" s="934">
        <v>87.094999999999999</v>
      </c>
      <c r="G65" s="934">
        <v>1.0089999999999999</v>
      </c>
    </row>
    <row r="66" spans="1:7" s="862" customFormat="1" x14ac:dyDescent="0.2">
      <c r="A66" s="874" t="s">
        <v>3103</v>
      </c>
      <c r="B66" s="874" t="s">
        <v>76</v>
      </c>
      <c r="C66" s="881" t="s">
        <v>3104</v>
      </c>
      <c r="D66" s="934">
        <v>8222.4495100000004</v>
      </c>
      <c r="E66" s="934">
        <v>0</v>
      </c>
      <c r="F66" s="934">
        <v>8222.4495100000004</v>
      </c>
      <c r="G66" s="934">
        <v>10096.95616</v>
      </c>
    </row>
    <row r="67" spans="1:7" s="862" customFormat="1" x14ac:dyDescent="0.2">
      <c r="A67" s="874" t="s">
        <v>3105</v>
      </c>
      <c r="B67" s="874" t="s">
        <v>3106</v>
      </c>
      <c r="C67" s="881" t="s">
        <v>3107</v>
      </c>
      <c r="D67" s="934">
        <v>60.8</v>
      </c>
      <c r="E67" s="934">
        <v>0</v>
      </c>
      <c r="F67" s="934">
        <v>60.8</v>
      </c>
      <c r="G67" s="934">
        <v>648.70546999999999</v>
      </c>
    </row>
    <row r="68" spans="1:7" s="862" customFormat="1" x14ac:dyDescent="0.2">
      <c r="A68" s="874" t="s">
        <v>3108</v>
      </c>
      <c r="B68" s="874" t="s">
        <v>3109</v>
      </c>
      <c r="C68" s="881" t="s">
        <v>3110</v>
      </c>
      <c r="D68" s="934">
        <v>2503.6406200000001</v>
      </c>
      <c r="E68" s="934">
        <v>0</v>
      </c>
      <c r="F68" s="934">
        <v>2503.6406200000001</v>
      </c>
      <c r="G68" s="934">
        <v>3511.80908</v>
      </c>
    </row>
    <row r="69" spans="1:7" s="862" customFormat="1" x14ac:dyDescent="0.2">
      <c r="A69" s="874" t="s">
        <v>3111</v>
      </c>
      <c r="B69" s="874" t="s">
        <v>3112</v>
      </c>
      <c r="C69" s="881" t="s">
        <v>3113</v>
      </c>
      <c r="D69" s="934">
        <v>38083.26354</v>
      </c>
      <c r="E69" s="934">
        <v>0</v>
      </c>
      <c r="F69" s="934">
        <v>38083.26354</v>
      </c>
      <c r="G69" s="934">
        <v>27634.768949999998</v>
      </c>
    </row>
    <row r="70" spans="1:7" s="862" customFormat="1" x14ac:dyDescent="0.2">
      <c r="A70" s="874" t="s">
        <v>3129</v>
      </c>
      <c r="B70" s="874" t="s">
        <v>3130</v>
      </c>
      <c r="C70" s="881" t="s">
        <v>3131</v>
      </c>
      <c r="D70" s="934">
        <v>582.99941999999999</v>
      </c>
      <c r="E70" s="934">
        <v>0</v>
      </c>
      <c r="F70" s="934">
        <v>582.99941999999999</v>
      </c>
      <c r="G70" s="934">
        <v>369.8605</v>
      </c>
    </row>
    <row r="71" spans="1:7" s="862" customFormat="1" x14ac:dyDescent="0.2">
      <c r="A71" s="874" t="s">
        <v>3135</v>
      </c>
      <c r="B71" s="874" t="s">
        <v>3136</v>
      </c>
      <c r="C71" s="881" t="s">
        <v>3137</v>
      </c>
      <c r="D71" s="934">
        <v>21123.984640000002</v>
      </c>
      <c r="E71" s="934">
        <v>0</v>
      </c>
      <c r="F71" s="934">
        <v>21123.984640000002</v>
      </c>
      <c r="G71" s="934">
        <v>21092.498179999999</v>
      </c>
    </row>
    <row r="72" spans="1:7" s="862" customFormat="1" x14ac:dyDescent="0.2">
      <c r="A72" s="874" t="s">
        <v>3138</v>
      </c>
      <c r="B72" s="874" t="s">
        <v>3139</v>
      </c>
      <c r="C72" s="881" t="s">
        <v>3140</v>
      </c>
      <c r="D72" s="934">
        <v>4730.6381799999999</v>
      </c>
      <c r="E72" s="934">
        <v>0</v>
      </c>
      <c r="F72" s="934">
        <v>4730.6381799999999</v>
      </c>
      <c r="G72" s="934">
        <v>2589.16147</v>
      </c>
    </row>
    <row r="73" spans="1:7" s="862" customFormat="1" x14ac:dyDescent="0.2">
      <c r="A73" s="874" t="s">
        <v>3141</v>
      </c>
      <c r="B73" s="874" t="s">
        <v>3142</v>
      </c>
      <c r="C73" s="881" t="s">
        <v>3143</v>
      </c>
      <c r="D73" s="934">
        <v>411801.64139</v>
      </c>
      <c r="E73" s="934">
        <v>0</v>
      </c>
      <c r="F73" s="934">
        <v>411801.64139</v>
      </c>
      <c r="G73" s="934">
        <v>455112.66733999999</v>
      </c>
    </row>
    <row r="74" spans="1:7" s="933" customFormat="1" x14ac:dyDescent="0.2">
      <c r="A74" s="935" t="s">
        <v>3144</v>
      </c>
      <c r="B74" s="935" t="s">
        <v>3145</v>
      </c>
      <c r="C74" s="936" t="s">
        <v>3146</v>
      </c>
      <c r="D74" s="937">
        <v>34007.717170000004</v>
      </c>
      <c r="E74" s="937">
        <v>3045.3645899999997</v>
      </c>
      <c r="F74" s="937">
        <v>30962.352579999999</v>
      </c>
      <c r="G74" s="937">
        <v>37919.653559999999</v>
      </c>
    </row>
    <row r="75" spans="1:7" s="933" customFormat="1" x14ac:dyDescent="0.2">
      <c r="A75" s="912" t="s">
        <v>3147</v>
      </c>
      <c r="B75" s="912" t="s">
        <v>3148</v>
      </c>
      <c r="C75" s="913" t="s">
        <v>70</v>
      </c>
      <c r="D75" s="873">
        <v>2379938.6961699999</v>
      </c>
      <c r="E75" s="873">
        <v>0</v>
      </c>
      <c r="F75" s="873">
        <v>2379938.6961699999</v>
      </c>
      <c r="G75" s="873">
        <v>2139124.2864700002</v>
      </c>
    </row>
    <row r="76" spans="1:7" s="933" customFormat="1" x14ac:dyDescent="0.2">
      <c r="A76" s="880" t="s">
        <v>3149</v>
      </c>
      <c r="B76" s="880" t="s">
        <v>3150</v>
      </c>
      <c r="C76" s="920" t="s">
        <v>3151</v>
      </c>
      <c r="D76" s="876"/>
      <c r="E76" s="876"/>
      <c r="F76" s="876"/>
      <c r="G76" s="876"/>
    </row>
    <row r="77" spans="1:7" s="862" customFormat="1" x14ac:dyDescent="0.2">
      <c r="A77" s="874" t="s">
        <v>3152</v>
      </c>
      <c r="B77" s="874" t="s">
        <v>3153</v>
      </c>
      <c r="C77" s="881" t="s">
        <v>3154</v>
      </c>
      <c r="D77" s="876"/>
      <c r="E77" s="876"/>
      <c r="F77" s="876"/>
      <c r="G77" s="876"/>
    </row>
    <row r="78" spans="1:7" s="862" customFormat="1" x14ac:dyDescent="0.2">
      <c r="A78" s="874" t="s">
        <v>3155</v>
      </c>
      <c r="B78" s="874" t="s">
        <v>3156</v>
      </c>
      <c r="C78" s="881" t="s">
        <v>3157</v>
      </c>
      <c r="D78" s="876"/>
      <c r="E78" s="876"/>
      <c r="F78" s="876"/>
      <c r="G78" s="876"/>
    </row>
    <row r="79" spans="1:7" s="862" customFormat="1" x14ac:dyDescent="0.2">
      <c r="A79" s="874" t="s">
        <v>3158</v>
      </c>
      <c r="B79" s="874" t="s">
        <v>3159</v>
      </c>
      <c r="C79" s="881" t="s">
        <v>3160</v>
      </c>
      <c r="D79" s="876">
        <v>6490.8177599999999</v>
      </c>
      <c r="E79" s="876"/>
      <c r="F79" s="876">
        <v>6490.8177599999999</v>
      </c>
      <c r="G79" s="876">
        <v>9925.3559100000002</v>
      </c>
    </row>
    <row r="80" spans="1:7" s="862" customFormat="1" x14ac:dyDescent="0.2">
      <c r="A80" s="874" t="s">
        <v>3161</v>
      </c>
      <c r="B80" s="874" t="s">
        <v>3162</v>
      </c>
      <c r="C80" s="881" t="s">
        <v>3163</v>
      </c>
      <c r="D80" s="876">
        <v>51379.154750000002</v>
      </c>
      <c r="E80" s="876"/>
      <c r="F80" s="876">
        <v>51379.154750000002</v>
      </c>
      <c r="G80" s="876">
        <v>52042.606979999997</v>
      </c>
    </row>
    <row r="81" spans="1:7" s="862" customFormat="1" x14ac:dyDescent="0.2">
      <c r="A81" s="874" t="s">
        <v>3164</v>
      </c>
      <c r="B81" s="874" t="s">
        <v>3165</v>
      </c>
      <c r="C81" s="881" t="s">
        <v>3166</v>
      </c>
      <c r="D81" s="876">
        <v>2237828.5881599998</v>
      </c>
      <c r="E81" s="876"/>
      <c r="F81" s="876">
        <v>2237828.5881599998</v>
      </c>
      <c r="G81" s="876">
        <v>2000272.23695</v>
      </c>
    </row>
    <row r="82" spans="1:7" s="862" customFormat="1" x14ac:dyDescent="0.2">
      <c r="A82" s="874" t="s">
        <v>3167</v>
      </c>
      <c r="B82" s="874" t="s">
        <v>3168</v>
      </c>
      <c r="C82" s="881" t="s">
        <v>3169</v>
      </c>
      <c r="D82" s="876">
        <v>69113.120469999994</v>
      </c>
      <c r="E82" s="876"/>
      <c r="F82" s="876">
        <v>69113.120469999994</v>
      </c>
      <c r="G82" s="876">
        <v>62320.609640000002</v>
      </c>
    </row>
    <row r="83" spans="1:7" s="862" customFormat="1" x14ac:dyDescent="0.2">
      <c r="A83" s="874" t="s">
        <v>3176</v>
      </c>
      <c r="B83" s="874" t="s">
        <v>3177</v>
      </c>
      <c r="C83" s="881" t="s">
        <v>3178</v>
      </c>
      <c r="D83" s="876">
        <v>2906.5590400000001</v>
      </c>
      <c r="E83" s="876"/>
      <c r="F83" s="876">
        <v>2906.5590400000001</v>
      </c>
      <c r="G83" s="876">
        <v>2911.2530699999998</v>
      </c>
    </row>
    <row r="84" spans="1:7" s="862" customFormat="1" x14ac:dyDescent="0.2">
      <c r="A84" s="874" t="s">
        <v>3179</v>
      </c>
      <c r="B84" s="874" t="s">
        <v>3180</v>
      </c>
      <c r="C84" s="881" t="s">
        <v>3181</v>
      </c>
      <c r="D84" s="876">
        <v>3.121</v>
      </c>
      <c r="E84" s="876"/>
      <c r="F84" s="876">
        <v>3.121</v>
      </c>
      <c r="G84" s="876">
        <v>86.722999999999999</v>
      </c>
    </row>
    <row r="85" spans="1:7" s="862" customFormat="1" x14ac:dyDescent="0.2">
      <c r="A85" s="882" t="s">
        <v>3182</v>
      </c>
      <c r="B85" s="882" t="s">
        <v>3183</v>
      </c>
      <c r="C85" s="883" t="s">
        <v>3184</v>
      </c>
      <c r="D85" s="884">
        <v>12217.334989999999</v>
      </c>
      <c r="E85" s="884"/>
      <c r="F85" s="884">
        <v>12217.334989999999</v>
      </c>
      <c r="G85" s="884">
        <v>11565.50092</v>
      </c>
    </row>
    <row r="86" spans="1:7" s="941" customFormat="1" x14ac:dyDescent="0.2">
      <c r="A86" s="938"/>
      <c r="B86" s="938"/>
      <c r="C86" s="938"/>
      <c r="D86" s="939"/>
      <c r="E86" s="940"/>
      <c r="F86" s="939"/>
      <c r="G86" s="939"/>
    </row>
    <row r="87" spans="1:7" s="941" customFormat="1" x14ac:dyDescent="0.2">
      <c r="A87" s="938"/>
      <c r="B87" s="938"/>
      <c r="C87" s="938"/>
      <c r="D87" s="939"/>
      <c r="E87" s="940"/>
      <c r="F87" s="939"/>
      <c r="G87" s="939"/>
    </row>
    <row r="88" spans="1:7" ht="12.75" customHeight="1" x14ac:dyDescent="0.2">
      <c r="A88" s="927"/>
      <c r="B88" s="928"/>
      <c r="C88" s="929"/>
      <c r="D88" s="897">
        <v>1</v>
      </c>
      <c r="E88" s="897">
        <v>2</v>
      </c>
      <c r="F88" s="900"/>
      <c r="G88" s="901"/>
    </row>
    <row r="89" spans="1:7" s="869" customFormat="1" ht="14.25" customHeight="1" x14ac:dyDescent="0.2">
      <c r="A89" s="1225" t="s">
        <v>2908</v>
      </c>
      <c r="B89" s="1226"/>
      <c r="C89" s="1231" t="s">
        <v>2909</v>
      </c>
      <c r="D89" s="1245" t="s">
        <v>2910</v>
      </c>
      <c r="E89" s="1245"/>
      <c r="F89" s="900"/>
      <c r="G89" s="901"/>
    </row>
    <row r="90" spans="1:7" s="869" customFormat="1" x14ac:dyDescent="0.2">
      <c r="A90" s="1229"/>
      <c r="B90" s="1230"/>
      <c r="C90" s="1236"/>
      <c r="D90" s="902" t="s">
        <v>2911</v>
      </c>
      <c r="E90" s="903" t="s">
        <v>2912</v>
      </c>
      <c r="F90" s="900"/>
      <c r="G90" s="901"/>
    </row>
    <row r="91" spans="1:7" s="933" customFormat="1" x14ac:dyDescent="0.2">
      <c r="A91" s="912"/>
      <c r="B91" s="912" t="s">
        <v>3185</v>
      </c>
      <c r="C91" s="913" t="s">
        <v>70</v>
      </c>
      <c r="D91" s="873">
        <v>41834247.468460001</v>
      </c>
      <c r="E91" s="873">
        <v>40281866.192809999</v>
      </c>
      <c r="F91" s="898"/>
      <c r="G91" s="899"/>
    </row>
    <row r="92" spans="1:7" s="933" customFormat="1" x14ac:dyDescent="0.2">
      <c r="A92" s="912" t="s">
        <v>3186</v>
      </c>
      <c r="B92" s="912" t="s">
        <v>3187</v>
      </c>
      <c r="C92" s="913" t="s">
        <v>70</v>
      </c>
      <c r="D92" s="873">
        <v>39148862.292180002</v>
      </c>
      <c r="E92" s="873">
        <v>37717869.648989998</v>
      </c>
      <c r="F92" s="898"/>
      <c r="G92" s="899"/>
    </row>
    <row r="93" spans="1:7" s="933" customFormat="1" x14ac:dyDescent="0.2">
      <c r="A93" s="912" t="s">
        <v>3188</v>
      </c>
      <c r="B93" s="912" t="s">
        <v>3189</v>
      </c>
      <c r="C93" s="913" t="s">
        <v>70</v>
      </c>
      <c r="D93" s="873">
        <v>38617816.213720001</v>
      </c>
      <c r="E93" s="873">
        <v>37153610.628529996</v>
      </c>
      <c r="F93" s="898"/>
      <c r="G93" s="899"/>
    </row>
    <row r="94" spans="1:7" s="862" customFormat="1" x14ac:dyDescent="0.2">
      <c r="A94" s="874" t="s">
        <v>3190</v>
      </c>
      <c r="B94" s="874" t="s">
        <v>3191</v>
      </c>
      <c r="C94" s="881" t="s">
        <v>3192</v>
      </c>
      <c r="D94" s="876">
        <v>31617619.650389999</v>
      </c>
      <c r="E94" s="876">
        <v>30712520.904909998</v>
      </c>
      <c r="F94" s="900"/>
      <c r="G94" s="901"/>
    </row>
    <row r="95" spans="1:7" s="862" customFormat="1" x14ac:dyDescent="0.2">
      <c r="A95" s="874" t="s">
        <v>3193</v>
      </c>
      <c r="B95" s="874" t="s">
        <v>3194</v>
      </c>
      <c r="C95" s="881" t="s">
        <v>3195</v>
      </c>
      <c r="D95" s="934">
        <v>7622773.7531099999</v>
      </c>
      <c r="E95" s="934">
        <v>7062329.4790900005</v>
      </c>
      <c r="F95" s="900"/>
      <c r="G95" s="891"/>
    </row>
    <row r="96" spans="1:7" s="862" customFormat="1" x14ac:dyDescent="0.2">
      <c r="A96" s="874" t="s">
        <v>3196</v>
      </c>
      <c r="B96" s="874" t="s">
        <v>3197</v>
      </c>
      <c r="C96" s="881" t="s">
        <v>3198</v>
      </c>
      <c r="D96" s="934">
        <v>0</v>
      </c>
      <c r="E96" s="934">
        <v>0</v>
      </c>
      <c r="F96" s="904"/>
      <c r="G96" s="891"/>
    </row>
    <row r="97" spans="1:7" s="862" customFormat="1" x14ac:dyDescent="0.2">
      <c r="A97" s="874" t="s">
        <v>3199</v>
      </c>
      <c r="B97" s="874" t="s">
        <v>3200</v>
      </c>
      <c r="C97" s="881" t="s">
        <v>3201</v>
      </c>
      <c r="D97" s="934">
        <v>-633663.70501000003</v>
      </c>
      <c r="E97" s="934">
        <v>-633663.70501000003</v>
      </c>
      <c r="F97" s="904"/>
      <c r="G97" s="891"/>
    </row>
    <row r="98" spans="1:7" s="862" customFormat="1" x14ac:dyDescent="0.2">
      <c r="A98" s="874" t="s">
        <v>3202</v>
      </c>
      <c r="B98" s="874" t="s">
        <v>3203</v>
      </c>
      <c r="C98" s="881" t="s">
        <v>3204</v>
      </c>
      <c r="D98" s="934">
        <v>0</v>
      </c>
      <c r="E98" s="934">
        <v>0</v>
      </c>
      <c r="F98" s="904"/>
      <c r="G98" s="891"/>
    </row>
    <row r="99" spans="1:7" s="862" customFormat="1" x14ac:dyDescent="0.2">
      <c r="A99" s="874" t="s">
        <v>3205</v>
      </c>
      <c r="B99" s="874" t="s">
        <v>3206</v>
      </c>
      <c r="C99" s="881" t="s">
        <v>3207</v>
      </c>
      <c r="D99" s="934">
        <v>11086.515230000001</v>
      </c>
      <c r="E99" s="934">
        <v>12423.94954</v>
      </c>
      <c r="F99" s="904"/>
      <c r="G99" s="891"/>
    </row>
    <row r="100" spans="1:7" s="933" customFormat="1" x14ac:dyDescent="0.2">
      <c r="A100" s="912" t="s">
        <v>3208</v>
      </c>
      <c r="B100" s="912" t="s">
        <v>3209</v>
      </c>
      <c r="C100" s="913" t="s">
        <v>70</v>
      </c>
      <c r="D100" s="873">
        <v>998067.36688999995</v>
      </c>
      <c r="E100" s="873">
        <v>949662.30091999995</v>
      </c>
      <c r="F100" s="898"/>
      <c r="G100" s="899"/>
    </row>
    <row r="101" spans="1:7" s="862" customFormat="1" x14ac:dyDescent="0.2">
      <c r="A101" s="874" t="s">
        <v>3210</v>
      </c>
      <c r="B101" s="874" t="s">
        <v>3211</v>
      </c>
      <c r="C101" s="881" t="s">
        <v>3212</v>
      </c>
      <c r="D101" s="876">
        <v>66124.10153</v>
      </c>
      <c r="E101" s="876">
        <v>59513.36118</v>
      </c>
      <c r="F101" s="900"/>
      <c r="G101" s="901"/>
    </row>
    <row r="102" spans="1:7" s="862" customFormat="1" x14ac:dyDescent="0.2">
      <c r="A102" s="874" t="s">
        <v>3213</v>
      </c>
      <c r="B102" s="874" t="s">
        <v>3214</v>
      </c>
      <c r="C102" s="881" t="s">
        <v>3215</v>
      </c>
      <c r="D102" s="934">
        <v>79476.370819999996</v>
      </c>
      <c r="E102" s="934">
        <v>70230.624790000002</v>
      </c>
      <c r="F102" s="900"/>
      <c r="G102" s="901"/>
    </row>
    <row r="103" spans="1:7" s="862" customFormat="1" ht="13.5" customHeight="1" x14ac:dyDescent="0.2">
      <c r="A103" s="874" t="s">
        <v>3216</v>
      </c>
      <c r="B103" s="874" t="s">
        <v>3217</v>
      </c>
      <c r="C103" s="881" t="s">
        <v>3218</v>
      </c>
      <c r="D103" s="934">
        <v>174276.03441999998</v>
      </c>
      <c r="E103" s="934">
        <v>168508.37483000002</v>
      </c>
      <c r="F103" s="900"/>
      <c r="G103" s="901"/>
    </row>
    <row r="104" spans="1:7" s="862" customFormat="1" x14ac:dyDescent="0.2">
      <c r="A104" s="874" t="s">
        <v>3219</v>
      </c>
      <c r="B104" s="874" t="s">
        <v>3220</v>
      </c>
      <c r="C104" s="881" t="s">
        <v>3221</v>
      </c>
      <c r="D104" s="934">
        <v>45891.192929999997</v>
      </c>
      <c r="E104" s="934">
        <v>45917.402799999996</v>
      </c>
      <c r="F104" s="904"/>
      <c r="G104" s="891"/>
    </row>
    <row r="105" spans="1:7" s="862" customFormat="1" x14ac:dyDescent="0.2">
      <c r="A105" s="874" t="s">
        <v>3222</v>
      </c>
      <c r="B105" s="874" t="s">
        <v>3223</v>
      </c>
      <c r="C105" s="881" t="s">
        <v>3224</v>
      </c>
      <c r="D105" s="934">
        <v>632299.66719000007</v>
      </c>
      <c r="E105" s="934">
        <v>605492.53732</v>
      </c>
      <c r="F105" s="900"/>
      <c r="G105" s="901"/>
    </row>
    <row r="106" spans="1:7" s="933" customFormat="1" x14ac:dyDescent="0.2">
      <c r="A106" s="912" t="s">
        <v>3228</v>
      </c>
      <c r="B106" s="912" t="s">
        <v>3229</v>
      </c>
      <c r="C106" s="913" t="s">
        <v>70</v>
      </c>
      <c r="D106" s="873">
        <v>-467021.28843000002</v>
      </c>
      <c r="E106" s="873">
        <v>-385403.28045999998</v>
      </c>
      <c r="F106" s="898"/>
      <c r="G106" s="899"/>
    </row>
    <row r="107" spans="1:7" s="862" customFormat="1" x14ac:dyDescent="0.2">
      <c r="A107" s="874" t="s">
        <v>3230</v>
      </c>
      <c r="B107" s="874" t="s">
        <v>3231</v>
      </c>
      <c r="C107" s="881" t="s">
        <v>70</v>
      </c>
      <c r="D107" s="876">
        <v>-52347.868459999998</v>
      </c>
      <c r="E107" s="876">
        <v>-87171.557329999996</v>
      </c>
      <c r="F107" s="900"/>
      <c r="G107" s="891"/>
    </row>
    <row r="108" spans="1:7" s="862" customFormat="1" x14ac:dyDescent="0.2">
      <c r="A108" s="874" t="s">
        <v>3232</v>
      </c>
      <c r="B108" s="874" t="s">
        <v>3233</v>
      </c>
      <c r="C108" s="881" t="s">
        <v>3234</v>
      </c>
      <c r="D108" s="934">
        <v>0</v>
      </c>
      <c r="E108" s="934">
        <v>0</v>
      </c>
      <c r="F108" s="904"/>
      <c r="G108" s="901"/>
    </row>
    <row r="109" spans="1:7" s="862" customFormat="1" x14ac:dyDescent="0.2">
      <c r="A109" s="874" t="s">
        <v>3235</v>
      </c>
      <c r="B109" s="874" t="s">
        <v>3236</v>
      </c>
      <c r="C109" s="881" t="s">
        <v>3237</v>
      </c>
      <c r="D109" s="934">
        <v>-414673.41997000005</v>
      </c>
      <c r="E109" s="934">
        <v>-298231.72313</v>
      </c>
      <c r="F109" s="904"/>
      <c r="G109" s="891"/>
    </row>
    <row r="110" spans="1:7" s="933" customFormat="1" x14ac:dyDescent="0.2">
      <c r="A110" s="912" t="s">
        <v>3238</v>
      </c>
      <c r="B110" s="912" t="s">
        <v>3239</v>
      </c>
      <c r="C110" s="913" t="s">
        <v>70</v>
      </c>
      <c r="D110" s="873">
        <v>2685385.1762800002</v>
      </c>
      <c r="E110" s="873">
        <v>2563996.5438200003</v>
      </c>
      <c r="F110" s="898"/>
      <c r="G110" s="899"/>
    </row>
    <row r="111" spans="1:7" s="933" customFormat="1" x14ac:dyDescent="0.2">
      <c r="A111" s="912" t="s">
        <v>3240</v>
      </c>
      <c r="B111" s="912" t="s">
        <v>3241</v>
      </c>
      <c r="C111" s="913" t="s">
        <v>70</v>
      </c>
      <c r="D111" s="873">
        <v>100</v>
      </c>
      <c r="E111" s="873">
        <v>3000</v>
      </c>
      <c r="F111" s="898"/>
      <c r="G111" s="899"/>
    </row>
    <row r="112" spans="1:7" s="862" customFormat="1" x14ac:dyDescent="0.2">
      <c r="A112" s="874" t="s">
        <v>3242</v>
      </c>
      <c r="B112" s="874" t="s">
        <v>3241</v>
      </c>
      <c r="C112" s="881" t="s">
        <v>3243</v>
      </c>
      <c r="D112" s="876">
        <v>100</v>
      </c>
      <c r="E112" s="876">
        <v>3000</v>
      </c>
      <c r="F112" s="904"/>
      <c r="G112" s="891"/>
    </row>
    <row r="113" spans="1:7" s="933" customFormat="1" x14ac:dyDescent="0.2">
      <c r="A113" s="912" t="s">
        <v>3244</v>
      </c>
      <c r="B113" s="912" t="s">
        <v>3245</v>
      </c>
      <c r="C113" s="913" t="s">
        <v>70</v>
      </c>
      <c r="D113" s="873">
        <v>490472.94964000001</v>
      </c>
      <c r="E113" s="873">
        <v>479841.07942000002</v>
      </c>
      <c r="F113" s="898"/>
      <c r="G113" s="899"/>
    </row>
    <row r="114" spans="1:7" s="862" customFormat="1" x14ac:dyDescent="0.2">
      <c r="A114" s="874" t="s">
        <v>3246</v>
      </c>
      <c r="B114" s="874" t="s">
        <v>3247</v>
      </c>
      <c r="C114" s="881" t="s">
        <v>3248</v>
      </c>
      <c r="D114" s="876">
        <v>19983</v>
      </c>
      <c r="E114" s="876">
        <v>32580.3338</v>
      </c>
      <c r="F114" s="904"/>
      <c r="G114" s="891"/>
    </row>
    <row r="115" spans="1:7" s="862" customFormat="1" x14ac:dyDescent="0.2">
      <c r="A115" s="874" t="s">
        <v>3249</v>
      </c>
      <c r="B115" s="874" t="s">
        <v>3250</v>
      </c>
      <c r="C115" s="881" t="s">
        <v>3251</v>
      </c>
      <c r="D115" s="934">
        <v>62162.747200000005</v>
      </c>
      <c r="E115" s="934">
        <v>96088.594260000013</v>
      </c>
      <c r="F115" s="904"/>
      <c r="G115" s="891"/>
    </row>
    <row r="116" spans="1:7" s="862" customFormat="1" x14ac:dyDescent="0.2">
      <c r="A116" s="874" t="s">
        <v>3255</v>
      </c>
      <c r="B116" s="874" t="s">
        <v>3256</v>
      </c>
      <c r="C116" s="881" t="s">
        <v>3257</v>
      </c>
      <c r="D116" s="934">
        <v>53391.398999999998</v>
      </c>
      <c r="E116" s="934">
        <v>33348.313000000002</v>
      </c>
      <c r="F116" s="904"/>
      <c r="G116" s="891"/>
    </row>
    <row r="117" spans="1:7" s="862" customFormat="1" x14ac:dyDescent="0.2">
      <c r="A117" s="874" t="s">
        <v>3264</v>
      </c>
      <c r="B117" s="874" t="s">
        <v>3265</v>
      </c>
      <c r="C117" s="881" t="s">
        <v>3266</v>
      </c>
      <c r="D117" s="934">
        <v>3373.1011000000003</v>
      </c>
      <c r="E117" s="934">
        <v>9930.4020999999993</v>
      </c>
      <c r="F117" s="904"/>
      <c r="G117" s="891"/>
    </row>
    <row r="118" spans="1:7" s="862" customFormat="1" x14ac:dyDescent="0.2">
      <c r="A118" s="874" t="s">
        <v>3267</v>
      </c>
      <c r="B118" s="874" t="s">
        <v>3268</v>
      </c>
      <c r="C118" s="881" t="s">
        <v>3269</v>
      </c>
      <c r="D118" s="934">
        <v>351562.70233999996</v>
      </c>
      <c r="E118" s="934">
        <v>307893.43625999999</v>
      </c>
      <c r="F118" s="904"/>
      <c r="G118" s="891"/>
    </row>
    <row r="119" spans="1:7" s="933" customFormat="1" x14ac:dyDescent="0.2">
      <c r="A119" s="912" t="s">
        <v>3270</v>
      </c>
      <c r="B119" s="912" t="s">
        <v>3271</v>
      </c>
      <c r="C119" s="913" t="s">
        <v>70</v>
      </c>
      <c r="D119" s="873">
        <v>2194812.22664</v>
      </c>
      <c r="E119" s="873">
        <v>2081155.4644000002</v>
      </c>
      <c r="F119" s="898"/>
      <c r="G119" s="899"/>
    </row>
    <row r="120" spans="1:7" s="862" customFormat="1" x14ac:dyDescent="0.2">
      <c r="A120" s="874" t="s">
        <v>3272</v>
      </c>
      <c r="B120" s="874" t="s">
        <v>3273</v>
      </c>
      <c r="C120" s="881" t="s">
        <v>3274</v>
      </c>
      <c r="D120" s="876">
        <v>70800</v>
      </c>
      <c r="E120" s="876">
        <v>80016.807920000007</v>
      </c>
      <c r="F120" s="904"/>
      <c r="G120" s="891"/>
    </row>
    <row r="121" spans="1:7" s="862" customFormat="1" x14ac:dyDescent="0.2">
      <c r="A121" s="874" t="s">
        <v>3281</v>
      </c>
      <c r="B121" s="874" t="s">
        <v>3282</v>
      </c>
      <c r="C121" s="881" t="s">
        <v>3283</v>
      </c>
      <c r="D121" s="934">
        <v>0</v>
      </c>
      <c r="E121" s="934">
        <v>0</v>
      </c>
      <c r="F121" s="904"/>
      <c r="G121" s="891"/>
    </row>
    <row r="122" spans="1:7" s="862" customFormat="1" x14ac:dyDescent="0.2">
      <c r="A122" s="874" t="s">
        <v>3284</v>
      </c>
      <c r="B122" s="874" t="s">
        <v>3285</v>
      </c>
      <c r="C122" s="881" t="s">
        <v>3286</v>
      </c>
      <c r="D122" s="934">
        <v>647175.78009000001</v>
      </c>
      <c r="E122" s="934">
        <v>652383.00222000002</v>
      </c>
      <c r="F122" s="900"/>
      <c r="G122" s="901"/>
    </row>
    <row r="123" spans="1:7" s="862" customFormat="1" x14ac:dyDescent="0.2">
      <c r="A123" s="874" t="s">
        <v>3290</v>
      </c>
      <c r="B123" s="874" t="s">
        <v>3291</v>
      </c>
      <c r="C123" s="881" t="s">
        <v>3292</v>
      </c>
      <c r="D123" s="934">
        <v>76256.766300000003</v>
      </c>
      <c r="E123" s="934">
        <v>73277.277220000004</v>
      </c>
      <c r="F123" s="900"/>
      <c r="G123" s="901"/>
    </row>
    <row r="124" spans="1:7" s="862" customFormat="1" x14ac:dyDescent="0.2">
      <c r="A124" s="874" t="s">
        <v>3296</v>
      </c>
      <c r="B124" s="874" t="s">
        <v>3297</v>
      </c>
      <c r="C124" s="881" t="s">
        <v>3298</v>
      </c>
      <c r="D124" s="934">
        <v>63399.525450000001</v>
      </c>
      <c r="E124" s="934">
        <v>58599.564829999996</v>
      </c>
      <c r="F124" s="904"/>
      <c r="G124" s="891"/>
    </row>
    <row r="125" spans="1:7" s="862" customFormat="1" ht="12.75" customHeight="1" x14ac:dyDescent="0.2">
      <c r="A125" s="874" t="s">
        <v>3299</v>
      </c>
      <c r="B125" s="874" t="s">
        <v>3300</v>
      </c>
      <c r="C125" s="881" t="s">
        <v>3301</v>
      </c>
      <c r="D125" s="934">
        <v>543639.35699999996</v>
      </c>
      <c r="E125" s="934">
        <v>472637.484</v>
      </c>
      <c r="F125" s="900"/>
      <c r="G125" s="901"/>
    </row>
    <row r="126" spans="1:7" s="862" customFormat="1" ht="12.75" customHeight="1" x14ac:dyDescent="0.2">
      <c r="A126" s="874" t="s">
        <v>3302</v>
      </c>
      <c r="B126" s="874" t="s">
        <v>3303</v>
      </c>
      <c r="C126" s="881" t="s">
        <v>3304</v>
      </c>
      <c r="D126" s="934">
        <v>22975.7942</v>
      </c>
      <c r="E126" s="934">
        <v>23017.922999999999</v>
      </c>
      <c r="F126" s="900"/>
      <c r="G126" s="901"/>
    </row>
    <row r="127" spans="1:7" s="862" customFormat="1" ht="12.75" customHeight="1" x14ac:dyDescent="0.2">
      <c r="A127" s="874" t="s">
        <v>3305</v>
      </c>
      <c r="B127" s="874" t="s">
        <v>3089</v>
      </c>
      <c r="C127" s="881" t="s">
        <v>3090</v>
      </c>
      <c r="D127" s="934">
        <v>227658.36505000002</v>
      </c>
      <c r="E127" s="934">
        <v>197930.30675999998</v>
      </c>
      <c r="F127" s="900"/>
      <c r="G127" s="901"/>
    </row>
    <row r="128" spans="1:7" s="862" customFormat="1" ht="12.75" customHeight="1" x14ac:dyDescent="0.2">
      <c r="A128" s="874" t="s">
        <v>3306</v>
      </c>
      <c r="B128" s="874" t="s">
        <v>3092</v>
      </c>
      <c r="C128" s="881" t="s">
        <v>3093</v>
      </c>
      <c r="D128" s="934">
        <v>100874.609</v>
      </c>
      <c r="E128" s="934">
        <v>88014.251099999994</v>
      </c>
      <c r="F128" s="900"/>
      <c r="G128" s="901"/>
    </row>
    <row r="129" spans="1:7" s="862" customFormat="1" ht="12.75" customHeight="1" x14ac:dyDescent="0.2">
      <c r="A129" s="874" t="s">
        <v>3307</v>
      </c>
      <c r="B129" s="874" t="s">
        <v>3095</v>
      </c>
      <c r="C129" s="881" t="s">
        <v>3096</v>
      </c>
      <c r="D129" s="934">
        <v>0</v>
      </c>
      <c r="E129" s="934">
        <v>3.6</v>
      </c>
      <c r="F129" s="900"/>
      <c r="G129" s="901"/>
    </row>
    <row r="130" spans="1:7" s="862" customFormat="1" ht="12.75" customHeight="1" x14ac:dyDescent="0.2">
      <c r="A130" s="874" t="s">
        <v>3308</v>
      </c>
      <c r="B130" s="874" t="s">
        <v>3098</v>
      </c>
      <c r="C130" s="881" t="s">
        <v>3099</v>
      </c>
      <c r="D130" s="934">
        <v>562.65372000000002</v>
      </c>
      <c r="E130" s="934">
        <v>279.18124999999998</v>
      </c>
      <c r="F130" s="904"/>
      <c r="G130" s="891"/>
    </row>
    <row r="131" spans="1:7" s="862" customFormat="1" ht="12.75" customHeight="1" x14ac:dyDescent="0.2">
      <c r="A131" s="874" t="s">
        <v>3309</v>
      </c>
      <c r="B131" s="874" t="s">
        <v>3101</v>
      </c>
      <c r="C131" s="881" t="s">
        <v>3102</v>
      </c>
      <c r="D131" s="934">
        <v>104733.8</v>
      </c>
      <c r="E131" s="934">
        <v>85724.804000000004</v>
      </c>
      <c r="F131" s="900"/>
      <c r="G131" s="901"/>
    </row>
    <row r="132" spans="1:7" s="862" customFormat="1" ht="12.75" customHeight="1" x14ac:dyDescent="0.2">
      <c r="A132" s="874" t="s">
        <v>3310</v>
      </c>
      <c r="B132" s="874" t="s">
        <v>76</v>
      </c>
      <c r="C132" s="881" t="s">
        <v>3104</v>
      </c>
      <c r="D132" s="934">
        <v>5679.5867400000006</v>
      </c>
      <c r="E132" s="934">
        <v>11040.964840000001</v>
      </c>
      <c r="F132" s="904"/>
      <c r="G132" s="891"/>
    </row>
    <row r="133" spans="1:7" s="862" customFormat="1" ht="12.75" customHeight="1" x14ac:dyDescent="0.2">
      <c r="A133" s="874" t="s">
        <v>3311</v>
      </c>
      <c r="B133" s="874" t="s">
        <v>3312</v>
      </c>
      <c r="C133" s="881" t="s">
        <v>3313</v>
      </c>
      <c r="D133" s="934">
        <v>0</v>
      </c>
      <c r="E133" s="934">
        <v>0</v>
      </c>
      <c r="F133" s="900"/>
      <c r="G133" s="901"/>
    </row>
    <row r="134" spans="1:7" s="862" customFormat="1" ht="12.75" customHeight="1" x14ac:dyDescent="0.2">
      <c r="A134" s="874" t="s">
        <v>3314</v>
      </c>
      <c r="B134" s="874" t="s">
        <v>3315</v>
      </c>
      <c r="C134" s="881" t="s">
        <v>3316</v>
      </c>
      <c r="D134" s="934">
        <v>2798.4488300000003</v>
      </c>
      <c r="E134" s="934">
        <v>75.206999999999994</v>
      </c>
      <c r="F134" s="904"/>
      <c r="G134" s="891"/>
    </row>
    <row r="135" spans="1:7" s="862" customFormat="1" ht="12.75" customHeight="1" x14ac:dyDescent="0.2">
      <c r="A135" s="874" t="s">
        <v>3317</v>
      </c>
      <c r="B135" s="874" t="s">
        <v>3318</v>
      </c>
      <c r="C135" s="881" t="s">
        <v>3319</v>
      </c>
      <c r="D135" s="934">
        <v>915.95830000000001</v>
      </c>
      <c r="E135" s="934">
        <v>1880.4995200000001</v>
      </c>
      <c r="F135" s="900"/>
      <c r="G135" s="901"/>
    </row>
    <row r="136" spans="1:7" s="862" customFormat="1" ht="12.75" customHeight="1" x14ac:dyDescent="0.2">
      <c r="A136" s="874" t="s">
        <v>3333</v>
      </c>
      <c r="B136" s="874" t="s">
        <v>3334</v>
      </c>
      <c r="C136" s="881" t="s">
        <v>3335</v>
      </c>
      <c r="D136" s="934">
        <v>89671.037260000012</v>
      </c>
      <c r="E136" s="934">
        <v>81593.785189999995</v>
      </c>
      <c r="F136" s="904"/>
      <c r="G136" s="891"/>
    </row>
    <row r="137" spans="1:7" s="862" customFormat="1" ht="12.75" customHeight="1" x14ac:dyDescent="0.2">
      <c r="A137" s="877" t="s">
        <v>3337</v>
      </c>
      <c r="B137" s="874" t="s">
        <v>3338</v>
      </c>
      <c r="C137" s="881" t="s">
        <v>3339</v>
      </c>
      <c r="D137" s="934">
        <v>19684.577789999999</v>
      </c>
      <c r="E137" s="934">
        <v>17118.823350000002</v>
      </c>
      <c r="F137" s="900"/>
      <c r="G137" s="901"/>
    </row>
    <row r="138" spans="1:7" s="862" customFormat="1" ht="12.75" customHeight="1" x14ac:dyDescent="0.2">
      <c r="A138" s="874" t="s">
        <v>3340</v>
      </c>
      <c r="B138" s="874" t="s">
        <v>3341</v>
      </c>
      <c r="C138" s="881" t="s">
        <v>3342</v>
      </c>
      <c r="D138" s="934">
        <v>29091.606609999999</v>
      </c>
      <c r="E138" s="934">
        <v>37113.038399999998</v>
      </c>
      <c r="F138" s="904"/>
      <c r="G138" s="891"/>
    </row>
    <row r="139" spans="1:7" s="862" customFormat="1" ht="12.75" customHeight="1" x14ac:dyDescent="0.2">
      <c r="A139" s="874" t="s">
        <v>3343</v>
      </c>
      <c r="B139" s="874" t="s">
        <v>3344</v>
      </c>
      <c r="C139" s="881" t="s">
        <v>3345</v>
      </c>
      <c r="D139" s="934">
        <v>110912.32120999999</v>
      </c>
      <c r="E139" s="934">
        <v>120217.52006</v>
      </c>
      <c r="F139" s="900"/>
      <c r="G139" s="901"/>
    </row>
    <row r="140" spans="1:7" s="862" customFormat="1" ht="12.75" customHeight="1" x14ac:dyDescent="0.2">
      <c r="A140" s="882" t="s">
        <v>3346</v>
      </c>
      <c r="B140" s="882" t="s">
        <v>3347</v>
      </c>
      <c r="C140" s="883" t="s">
        <v>3348</v>
      </c>
      <c r="D140" s="884">
        <v>77982.039090000006</v>
      </c>
      <c r="E140" s="884">
        <v>80231.423739999998</v>
      </c>
      <c r="F140" s="904"/>
      <c r="G140" s="891"/>
    </row>
    <row r="141" spans="1:7" s="862" customFormat="1" x14ac:dyDescent="0.2">
      <c r="C141" s="863"/>
      <c r="D141" s="864"/>
      <c r="E141" s="864"/>
      <c r="F141" s="864"/>
      <c r="G141" s="864"/>
    </row>
    <row r="142" spans="1:7" s="862" customFormat="1" x14ac:dyDescent="0.2">
      <c r="C142" s="863"/>
      <c r="D142" s="864"/>
      <c r="E142" s="864"/>
      <c r="F142" s="864"/>
      <c r="G142" s="864"/>
    </row>
    <row r="143" spans="1:7" s="862" customFormat="1" x14ac:dyDescent="0.2">
      <c r="C143" s="863"/>
      <c r="D143" s="864"/>
      <c r="E143" s="864"/>
      <c r="F143" s="864"/>
      <c r="G143" s="864"/>
    </row>
    <row r="144" spans="1:7" s="862" customFormat="1" x14ac:dyDescent="0.2">
      <c r="C144" s="863"/>
      <c r="D144" s="864"/>
      <c r="E144" s="864"/>
      <c r="F144" s="864"/>
      <c r="G144" s="864"/>
    </row>
    <row r="145" spans="1:7" s="862" customFormat="1" x14ac:dyDescent="0.2">
      <c r="C145" s="863"/>
      <c r="D145" s="864"/>
      <c r="E145" s="864"/>
      <c r="F145" s="864"/>
      <c r="G145" s="864"/>
    </row>
    <row r="146" spans="1:7" s="862" customFormat="1" x14ac:dyDescent="0.2">
      <c r="C146" s="863"/>
      <c r="D146" s="864"/>
      <c r="E146" s="864"/>
      <c r="F146" s="864"/>
      <c r="G146" s="864"/>
    </row>
    <row r="147" spans="1:7" s="862" customFormat="1" x14ac:dyDescent="0.2">
      <c r="C147" s="863"/>
      <c r="D147" s="864"/>
      <c r="E147" s="864"/>
      <c r="F147" s="864"/>
      <c r="G147" s="864"/>
    </row>
    <row r="148" spans="1:7" s="862" customFormat="1" x14ac:dyDescent="0.2">
      <c r="C148" s="863"/>
      <c r="D148" s="864"/>
      <c r="E148" s="864"/>
      <c r="F148" s="864"/>
      <c r="G148" s="864"/>
    </row>
    <row r="149" spans="1:7" s="862" customFormat="1" x14ac:dyDescent="0.2">
      <c r="C149" s="863"/>
      <c r="D149" s="864"/>
      <c r="E149" s="864"/>
      <c r="F149" s="864"/>
      <c r="G149" s="864"/>
    </row>
    <row r="150" spans="1:7" s="862" customFormat="1" x14ac:dyDescent="0.2">
      <c r="C150" s="863"/>
      <c r="D150" s="864"/>
      <c r="E150" s="864"/>
      <c r="F150" s="864"/>
      <c r="G150" s="864"/>
    </row>
    <row r="151" spans="1:7" s="862" customFormat="1" x14ac:dyDescent="0.2">
      <c r="C151" s="863"/>
      <c r="D151" s="864"/>
      <c r="E151" s="864"/>
      <c r="F151" s="864"/>
      <c r="G151" s="864"/>
    </row>
    <row r="152" spans="1:7" s="862" customFormat="1" x14ac:dyDescent="0.2">
      <c r="C152" s="863"/>
      <c r="D152" s="864"/>
      <c r="E152" s="864"/>
      <c r="F152" s="864"/>
      <c r="G152" s="864"/>
    </row>
    <row r="153" spans="1:7" x14ac:dyDescent="0.2">
      <c r="A153" s="868"/>
      <c r="D153" s="864"/>
      <c r="E153" s="864"/>
      <c r="F153" s="864"/>
      <c r="G153" s="864"/>
    </row>
    <row r="154" spans="1:7" x14ac:dyDescent="0.2">
      <c r="A154" s="868"/>
      <c r="D154" s="864"/>
      <c r="E154" s="864"/>
      <c r="F154" s="864"/>
      <c r="G154" s="864"/>
    </row>
    <row r="155" spans="1:7" x14ac:dyDescent="0.2">
      <c r="A155" s="868"/>
      <c r="D155" s="864"/>
      <c r="E155" s="864"/>
      <c r="F155" s="864"/>
      <c r="G155" s="864"/>
    </row>
    <row r="156" spans="1:7" x14ac:dyDescent="0.2">
      <c r="A156" s="868"/>
      <c r="D156" s="864"/>
      <c r="E156" s="864"/>
      <c r="F156" s="864"/>
      <c r="G156" s="864"/>
    </row>
    <row r="157" spans="1:7" x14ac:dyDescent="0.2">
      <c r="A157" s="868"/>
      <c r="D157" s="864"/>
      <c r="E157" s="864"/>
      <c r="F157" s="864"/>
      <c r="G157" s="864"/>
    </row>
    <row r="158" spans="1:7" x14ac:dyDescent="0.2">
      <c r="A158" s="86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row r="192" spans="1:7" x14ac:dyDescent="0.2">
      <c r="A192" s="868"/>
      <c r="D192" s="864"/>
      <c r="E192" s="864"/>
      <c r="F192" s="864"/>
      <c r="G192" s="864"/>
    </row>
    <row r="193" spans="1:7" x14ac:dyDescent="0.2">
      <c r="A193" s="868"/>
      <c r="D193" s="864"/>
      <c r="E193" s="864"/>
      <c r="F193" s="864"/>
      <c r="G193" s="864"/>
    </row>
    <row r="194" spans="1:7" x14ac:dyDescent="0.2">
      <c r="A194" s="868"/>
      <c r="D194" s="864"/>
      <c r="E194" s="864"/>
      <c r="F194" s="864"/>
      <c r="G194" s="864"/>
    </row>
    <row r="195" spans="1:7" x14ac:dyDescent="0.2">
      <c r="A195" s="868"/>
      <c r="D195" s="864"/>
      <c r="E195" s="864"/>
      <c r="F195" s="864"/>
      <c r="G195" s="864"/>
    </row>
    <row r="196" spans="1:7" x14ac:dyDescent="0.2">
      <c r="A196" s="868"/>
      <c r="D196" s="864"/>
      <c r="E196" s="864"/>
      <c r="F196" s="864"/>
      <c r="G196" s="864"/>
    </row>
    <row r="197" spans="1:7" x14ac:dyDescent="0.2">
      <c r="A197" s="868"/>
      <c r="D197" s="864"/>
      <c r="E197" s="864"/>
      <c r="F197" s="864"/>
      <c r="G197" s="864"/>
    </row>
    <row r="198" spans="1:7" x14ac:dyDescent="0.2">
      <c r="A198" s="868"/>
      <c r="D198" s="864"/>
      <c r="E198" s="864"/>
      <c r="F198" s="864"/>
      <c r="G198" s="864"/>
    </row>
    <row r="199" spans="1:7" x14ac:dyDescent="0.2">
      <c r="A199" s="868"/>
      <c r="D199" s="864"/>
      <c r="E199" s="864"/>
      <c r="F199" s="864"/>
      <c r="G199" s="864"/>
    </row>
    <row r="200" spans="1:7" x14ac:dyDescent="0.2">
      <c r="A200" s="868"/>
      <c r="D200" s="864"/>
      <c r="E200" s="864"/>
      <c r="F200" s="864"/>
      <c r="G200" s="864"/>
    </row>
    <row r="201" spans="1:7" x14ac:dyDescent="0.2">
      <c r="A201" s="868"/>
      <c r="D201" s="864"/>
      <c r="E201" s="864"/>
      <c r="F201" s="864"/>
      <c r="G201" s="864"/>
    </row>
    <row r="202" spans="1:7" x14ac:dyDescent="0.2">
      <c r="A202" s="868"/>
      <c r="D202" s="864"/>
      <c r="E202" s="864"/>
      <c r="F202" s="864"/>
      <c r="G202" s="864"/>
    </row>
    <row r="203" spans="1:7" x14ac:dyDescent="0.2">
      <c r="A203" s="868"/>
      <c r="D203" s="864"/>
      <c r="E203" s="864"/>
      <c r="F203" s="864"/>
      <c r="G203" s="864"/>
    </row>
    <row r="204" spans="1:7" x14ac:dyDescent="0.2">
      <c r="A204" s="868"/>
      <c r="D204" s="864"/>
      <c r="E204" s="864"/>
      <c r="F204" s="864"/>
      <c r="G204" s="864"/>
    </row>
    <row r="205" spans="1:7" x14ac:dyDescent="0.2">
      <c r="A205" s="868"/>
      <c r="D205" s="864"/>
      <c r="E205" s="864"/>
      <c r="F205" s="864"/>
      <c r="G205" s="864"/>
    </row>
    <row r="206" spans="1:7" x14ac:dyDescent="0.2">
      <c r="A206" s="868"/>
      <c r="D206" s="864"/>
      <c r="E206" s="864"/>
      <c r="F206" s="864"/>
      <c r="G206" s="864"/>
    </row>
    <row r="207" spans="1:7" x14ac:dyDescent="0.2">
      <c r="A207" s="868"/>
      <c r="D207" s="864"/>
      <c r="E207" s="864"/>
      <c r="F207" s="864"/>
      <c r="G207" s="864"/>
    </row>
    <row r="208" spans="1:7" x14ac:dyDescent="0.2">
      <c r="A208" s="868"/>
      <c r="D208" s="864"/>
      <c r="E208" s="864"/>
      <c r="F208" s="864"/>
      <c r="G208" s="864"/>
    </row>
    <row r="209" spans="1:7" x14ac:dyDescent="0.2">
      <c r="A209" s="868"/>
      <c r="D209" s="864"/>
      <c r="E209" s="864"/>
      <c r="F209" s="864"/>
      <c r="G209" s="864"/>
    </row>
    <row r="210" spans="1:7" x14ac:dyDescent="0.2">
      <c r="A210" s="868"/>
      <c r="D210" s="864"/>
      <c r="E210" s="864"/>
      <c r="F210" s="864"/>
      <c r="G210" s="864"/>
    </row>
    <row r="211" spans="1:7" x14ac:dyDescent="0.2">
      <c r="A211" s="868"/>
      <c r="D211" s="864"/>
      <c r="E211" s="864"/>
      <c r="F211" s="864"/>
      <c r="G211"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16" fitToHeight="2" orientation="portrait" useFirstPageNumber="1" r:id="rId1"/>
  <headerFooter>
    <oddHeader>&amp;L&amp;"Tahoma,Kurzíva"Závěrečný účet za rok 2019&amp;R&amp;"Tahoma,Kurzíva"Tabulka č. 32</oddHeader>
    <oddFooter>&amp;C&amp;"Tahoma,Obyčejné"&amp;P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zoomScaleNormal="100" zoomScaleSheetLayoutView="100" workbookViewId="0">
      <selection activeCell="O27" sqref="O27"/>
    </sheetView>
  </sheetViews>
  <sheetFormatPr defaultColWidth="9.140625" defaultRowHeight="15" x14ac:dyDescent="0.2"/>
  <cols>
    <col min="1" max="1" width="11.7109375" style="25" customWidth="1"/>
    <col min="2" max="3" width="11" style="25" customWidth="1"/>
    <col min="4" max="4" width="11" style="29" customWidth="1"/>
    <col min="5" max="5" width="11" style="30" customWidth="1"/>
    <col min="6" max="9" width="11" style="25" customWidth="1"/>
    <col min="10" max="10" width="10.28515625" style="25" customWidth="1"/>
    <col min="11" max="11" width="11" style="25" customWidth="1"/>
    <col min="12" max="12" width="6.85546875" style="25" customWidth="1"/>
    <col min="13" max="16384" width="9.140625" style="25"/>
  </cols>
  <sheetData>
    <row r="1" spans="10:12" x14ac:dyDescent="0.2">
      <c r="J1" s="24"/>
      <c r="K1" s="24"/>
      <c r="L1" s="24"/>
    </row>
    <row r="2" spans="10:12" x14ac:dyDescent="0.2">
      <c r="J2" s="26"/>
      <c r="K2" s="24"/>
      <c r="L2" s="24"/>
    </row>
    <row r="3" spans="10:12" x14ac:dyDescent="0.2">
      <c r="J3" s="27"/>
      <c r="K3" s="24"/>
      <c r="L3" s="24"/>
    </row>
    <row r="4" spans="10:12" x14ac:dyDescent="0.2">
      <c r="J4" s="28"/>
      <c r="K4" s="24"/>
      <c r="L4" s="24"/>
    </row>
    <row r="5" spans="10:12" x14ac:dyDescent="0.2">
      <c r="J5" s="28"/>
      <c r="K5" s="24"/>
      <c r="L5" s="24"/>
    </row>
    <row r="6" spans="10:12" x14ac:dyDescent="0.2">
      <c r="J6" s="28"/>
      <c r="K6" s="24"/>
      <c r="L6" s="24"/>
    </row>
    <row r="7" spans="10:12" x14ac:dyDescent="0.2">
      <c r="J7" s="28"/>
      <c r="K7" s="24"/>
      <c r="L7" s="24"/>
    </row>
    <row r="8" spans="10:12" x14ac:dyDescent="0.2">
      <c r="J8" s="28"/>
      <c r="K8" s="24"/>
      <c r="L8" s="24"/>
    </row>
    <row r="9" spans="10:12" x14ac:dyDescent="0.2">
      <c r="J9" s="28"/>
      <c r="K9" s="24"/>
      <c r="L9" s="24"/>
    </row>
    <row r="10" spans="10:12" x14ac:dyDescent="0.2">
      <c r="J10" s="28"/>
      <c r="K10" s="24"/>
      <c r="L10" s="24"/>
    </row>
    <row r="11" spans="10:12" x14ac:dyDescent="0.2">
      <c r="J11" s="28"/>
      <c r="K11" s="24"/>
      <c r="L11" s="24"/>
    </row>
    <row r="12" spans="10:12" x14ac:dyDescent="0.2">
      <c r="J12" s="28"/>
      <c r="K12" s="24"/>
      <c r="L12" s="24"/>
    </row>
    <row r="13" spans="10:12" x14ac:dyDescent="0.2">
      <c r="J13" s="28"/>
      <c r="K13" s="24"/>
      <c r="L13" s="24"/>
    </row>
    <row r="14" spans="10:12" x14ac:dyDescent="0.2">
      <c r="J14" s="28"/>
      <c r="K14" s="24"/>
      <c r="L14" s="24"/>
    </row>
    <row r="15" spans="10:12" x14ac:dyDescent="0.2">
      <c r="J15" s="28"/>
      <c r="K15" s="24"/>
      <c r="L15" s="24"/>
    </row>
    <row r="16" spans="10:12" x14ac:dyDescent="0.2">
      <c r="J16" s="28"/>
      <c r="K16" s="24"/>
      <c r="L16" s="24"/>
    </row>
    <row r="17" spans="1:12" x14ac:dyDescent="0.2">
      <c r="J17" s="31"/>
      <c r="K17" s="24"/>
      <c r="L17" s="24"/>
    </row>
    <row r="18" spans="1:12" x14ac:dyDescent="0.2">
      <c r="A18" s="32" t="s">
        <v>8</v>
      </c>
      <c r="B18" s="33" t="s">
        <v>21</v>
      </c>
      <c r="C18" s="34"/>
      <c r="D18" s="35"/>
      <c r="E18" s="36"/>
      <c r="F18" s="37"/>
      <c r="G18" s="38"/>
      <c r="H18" s="37"/>
      <c r="I18" s="38"/>
      <c r="J18" s="31"/>
      <c r="K18" s="24"/>
      <c r="L18" s="24"/>
    </row>
    <row r="19" spans="1:12" x14ac:dyDescent="0.2">
      <c r="E19" s="39"/>
      <c r="J19" s="24"/>
      <c r="K19" s="24"/>
      <c r="L19" s="24"/>
    </row>
    <row r="20" spans="1:12" ht="161.25" customHeight="1" x14ac:dyDescent="0.2">
      <c r="A20" s="24"/>
      <c r="B20" s="24"/>
      <c r="C20" s="24"/>
      <c r="D20" s="40"/>
      <c r="F20" s="24"/>
      <c r="G20" s="24"/>
      <c r="H20" s="24"/>
      <c r="I20" s="24"/>
      <c r="J20" s="24"/>
      <c r="K20" s="24"/>
      <c r="L20" s="24"/>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1" orientation="landscape" useFirstPageNumber="1" r:id="rId2"/>
  <headerFooter scaleWithDoc="0" alignWithMargins="0">
    <oddHeader>&amp;L&amp;"Tahoma,Kurzíva"&amp;9Závěrečný účet za rok 2019&amp;R&amp;"Tahoma,Kurzíva"&amp;9Graf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106F-1604-46BA-9957-E0A5CFC8D168}">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115" customWidth="1"/>
    <col min="2" max="2" width="58.42578125" style="115" customWidth="1"/>
    <col min="3" max="3" width="8.5703125" style="112" customWidth="1"/>
    <col min="4" max="7" width="15.42578125" style="115" customWidth="1"/>
    <col min="8" max="8" width="5" style="115" customWidth="1"/>
    <col min="9"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3352</v>
      </c>
      <c r="B2" s="1224"/>
      <c r="C2" s="1224"/>
      <c r="D2" s="1224"/>
      <c r="E2" s="1224"/>
      <c r="F2" s="1224"/>
      <c r="G2" s="1224"/>
    </row>
    <row r="4" spans="1:7" ht="12.75" customHeight="1" x14ac:dyDescent="0.2">
      <c r="A4" s="945"/>
      <c r="B4" s="946"/>
      <c r="C4" s="947"/>
      <c r="D4" s="948">
        <v>1</v>
      </c>
      <c r="E4" s="948">
        <v>2</v>
      </c>
      <c r="F4" s="948">
        <v>3</v>
      </c>
      <c r="G4" s="948">
        <v>4</v>
      </c>
    </row>
    <row r="5" spans="1:7" s="949" customFormat="1" ht="12.75" customHeight="1" x14ac:dyDescent="0.2">
      <c r="A5" s="1246" t="s">
        <v>2908</v>
      </c>
      <c r="B5" s="1247"/>
      <c r="C5" s="1250" t="s">
        <v>2909</v>
      </c>
      <c r="D5" s="1252" t="s">
        <v>3353</v>
      </c>
      <c r="E5" s="1252"/>
      <c r="F5" s="1252" t="s">
        <v>3354</v>
      </c>
      <c r="G5" s="1252"/>
    </row>
    <row r="6" spans="1:7" s="949" customFormat="1" ht="2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16166521.34812</v>
      </c>
      <c r="E7" s="952">
        <v>240744.29377000002</v>
      </c>
      <c r="F7" s="952">
        <v>14744461.688110001</v>
      </c>
      <c r="G7" s="952">
        <v>224283.20872999998</v>
      </c>
    </row>
    <row r="8" spans="1:7" x14ac:dyDescent="0.2">
      <c r="A8" s="871" t="s">
        <v>2919</v>
      </c>
      <c r="B8" s="871" t="s">
        <v>3358</v>
      </c>
      <c r="C8" s="919" t="s">
        <v>70</v>
      </c>
      <c r="D8" s="952">
        <v>16156089.975629998</v>
      </c>
      <c r="E8" s="952">
        <v>239684.98178999999</v>
      </c>
      <c r="F8" s="952">
        <v>14738113.014319999</v>
      </c>
      <c r="G8" s="952">
        <v>222754.77833</v>
      </c>
    </row>
    <row r="9" spans="1:7" x14ac:dyDescent="0.2">
      <c r="A9" s="885" t="s">
        <v>2921</v>
      </c>
      <c r="B9" s="885" t="s">
        <v>3359</v>
      </c>
      <c r="C9" s="925" t="s">
        <v>3360</v>
      </c>
      <c r="D9" s="914">
        <v>1660849.6901099999</v>
      </c>
      <c r="E9" s="914">
        <v>48042.364110000002</v>
      </c>
      <c r="F9" s="914">
        <v>1565556.26645</v>
      </c>
      <c r="G9" s="914">
        <v>42356.059679999998</v>
      </c>
    </row>
    <row r="10" spans="1:7" x14ac:dyDescent="0.2">
      <c r="A10" s="874" t="s">
        <v>2924</v>
      </c>
      <c r="B10" s="874" t="s">
        <v>3361</v>
      </c>
      <c r="C10" s="881" t="s">
        <v>3362</v>
      </c>
      <c r="D10" s="914">
        <v>434783.72850999999</v>
      </c>
      <c r="E10" s="914">
        <v>36841.241130000002</v>
      </c>
      <c r="F10" s="914">
        <v>393903.50273000001</v>
      </c>
      <c r="G10" s="914">
        <v>34654.622240000004</v>
      </c>
    </row>
    <row r="11" spans="1:7" x14ac:dyDescent="0.2">
      <c r="A11" s="874" t="s">
        <v>2927</v>
      </c>
      <c r="B11" s="874" t="s">
        <v>3363</v>
      </c>
      <c r="C11" s="881" t="s">
        <v>3364</v>
      </c>
      <c r="D11" s="914">
        <v>269.38028000000003</v>
      </c>
      <c r="E11" s="914">
        <v>81.60150999999999</v>
      </c>
      <c r="F11" s="914">
        <v>211.24028000000001</v>
      </c>
      <c r="G11" s="914">
        <v>64.916550000000001</v>
      </c>
    </row>
    <row r="12" spans="1:7" x14ac:dyDescent="0.2">
      <c r="A12" s="874" t="s">
        <v>2930</v>
      </c>
      <c r="B12" s="874" t="s">
        <v>3365</v>
      </c>
      <c r="C12" s="881" t="s">
        <v>3366</v>
      </c>
      <c r="D12" s="914">
        <v>488510.14983000001</v>
      </c>
      <c r="E12" s="914">
        <v>15006.92439</v>
      </c>
      <c r="F12" s="914">
        <v>489113.57295</v>
      </c>
      <c r="G12" s="914">
        <v>14116.55809</v>
      </c>
    </row>
    <row r="13" spans="1:7" x14ac:dyDescent="0.2">
      <c r="A13" s="874" t="s">
        <v>2933</v>
      </c>
      <c r="B13" s="874" t="s">
        <v>3367</v>
      </c>
      <c r="C13" s="881" t="s">
        <v>3368</v>
      </c>
      <c r="D13" s="914">
        <v>-6800.7701399999996</v>
      </c>
      <c r="E13" s="914">
        <v>-47.60859</v>
      </c>
      <c r="F13" s="914">
        <v>-6043.4966900000009</v>
      </c>
      <c r="G13" s="914"/>
    </row>
    <row r="14" spans="1:7" x14ac:dyDescent="0.2">
      <c r="A14" s="874" t="s">
        <v>2936</v>
      </c>
      <c r="B14" s="874" t="s">
        <v>3369</v>
      </c>
      <c r="C14" s="881" t="s">
        <v>3370</v>
      </c>
      <c r="D14" s="914">
        <v>-44366.970009999997</v>
      </c>
      <c r="E14" s="914">
        <v>-870.64278000000002</v>
      </c>
      <c r="F14" s="914">
        <v>-40263.95162</v>
      </c>
      <c r="G14" s="914">
        <v>-721.75039000000004</v>
      </c>
    </row>
    <row r="15" spans="1:7" x14ac:dyDescent="0.2">
      <c r="A15" s="874" t="s">
        <v>2939</v>
      </c>
      <c r="B15" s="874" t="s">
        <v>3371</v>
      </c>
      <c r="C15" s="881" t="s">
        <v>3372</v>
      </c>
      <c r="D15" s="914">
        <v>-5256.8411900000001</v>
      </c>
      <c r="E15" s="914">
        <v>-2878.0083599999998</v>
      </c>
      <c r="F15" s="914">
        <v>-3823.8157999999999</v>
      </c>
      <c r="G15" s="914">
        <v>4588.9694900000004</v>
      </c>
    </row>
    <row r="16" spans="1:7" x14ac:dyDescent="0.2">
      <c r="A16" s="874" t="s">
        <v>2942</v>
      </c>
      <c r="B16" s="874" t="s">
        <v>223</v>
      </c>
      <c r="C16" s="881" t="s">
        <v>3373</v>
      </c>
      <c r="D16" s="914">
        <v>640252.17065999995</v>
      </c>
      <c r="E16" s="914">
        <v>8830.3376800000005</v>
      </c>
      <c r="F16" s="914">
        <v>804302.93321000005</v>
      </c>
      <c r="G16" s="914">
        <v>6860.6872300000005</v>
      </c>
    </row>
    <row r="17" spans="1:7" x14ac:dyDescent="0.2">
      <c r="A17" s="874" t="s">
        <v>2945</v>
      </c>
      <c r="B17" s="874" t="s">
        <v>206</v>
      </c>
      <c r="C17" s="881" t="s">
        <v>3374</v>
      </c>
      <c r="D17" s="914">
        <v>41175.82086</v>
      </c>
      <c r="E17" s="914">
        <v>123.69814</v>
      </c>
      <c r="F17" s="914">
        <v>36009.049119999996</v>
      </c>
      <c r="G17" s="914">
        <v>99.078090000000003</v>
      </c>
    </row>
    <row r="18" spans="1:7" x14ac:dyDescent="0.2">
      <c r="A18" s="874" t="s">
        <v>3375</v>
      </c>
      <c r="B18" s="874" t="s">
        <v>3376</v>
      </c>
      <c r="C18" s="881" t="s">
        <v>3377</v>
      </c>
      <c r="D18" s="914">
        <v>3083.12122</v>
      </c>
      <c r="E18" s="914">
        <v>157.65461999999999</v>
      </c>
      <c r="F18" s="914">
        <v>2435.4874900000004</v>
      </c>
      <c r="G18" s="914">
        <v>135.86525</v>
      </c>
    </row>
    <row r="19" spans="1:7" x14ac:dyDescent="0.2">
      <c r="A19" s="874" t="s">
        <v>3378</v>
      </c>
      <c r="B19" s="874" t="s">
        <v>3379</v>
      </c>
      <c r="C19" s="881" t="s">
        <v>3380</v>
      </c>
      <c r="D19" s="914">
        <v>-26611.607940000002</v>
      </c>
      <c r="E19" s="914">
        <v>-381.92935</v>
      </c>
      <c r="F19" s="914">
        <v>-23009.642399999997</v>
      </c>
      <c r="G19" s="914">
        <v>-284.88953000000004</v>
      </c>
    </row>
    <row r="20" spans="1:7" x14ac:dyDescent="0.2">
      <c r="A20" s="874" t="s">
        <v>3381</v>
      </c>
      <c r="B20" s="874" t="s">
        <v>3382</v>
      </c>
      <c r="C20" s="881" t="s">
        <v>3383</v>
      </c>
      <c r="D20" s="914">
        <v>757701.38228999998</v>
      </c>
      <c r="E20" s="914">
        <v>20082.94428</v>
      </c>
      <c r="F20" s="914">
        <v>684789.29919000005</v>
      </c>
      <c r="G20" s="914">
        <v>18507.31769</v>
      </c>
    </row>
    <row r="21" spans="1:7" x14ac:dyDescent="0.2">
      <c r="A21" s="874" t="s">
        <v>3384</v>
      </c>
      <c r="B21" s="874" t="s">
        <v>3385</v>
      </c>
      <c r="C21" s="881" t="s">
        <v>3386</v>
      </c>
      <c r="D21" s="914">
        <v>8124762.9012900004</v>
      </c>
      <c r="E21" s="914">
        <v>69151.286619999999</v>
      </c>
      <c r="F21" s="914">
        <v>7173187.3196099997</v>
      </c>
      <c r="G21" s="914">
        <v>66557.305649999995</v>
      </c>
    </row>
    <row r="22" spans="1:7" x14ac:dyDescent="0.2">
      <c r="A22" s="874" t="s">
        <v>3387</v>
      </c>
      <c r="B22" s="874" t="s">
        <v>3388</v>
      </c>
      <c r="C22" s="881" t="s">
        <v>3389</v>
      </c>
      <c r="D22" s="914">
        <v>2689473.7531999997</v>
      </c>
      <c r="E22" s="914">
        <v>20574.413840000001</v>
      </c>
      <c r="F22" s="914">
        <v>2381591.8429800002</v>
      </c>
      <c r="G22" s="914">
        <v>19539.069149999999</v>
      </c>
    </row>
    <row r="23" spans="1:7" x14ac:dyDescent="0.2">
      <c r="A23" s="874" t="s">
        <v>3390</v>
      </c>
      <c r="B23" s="874" t="s">
        <v>3391</v>
      </c>
      <c r="C23" s="881" t="s">
        <v>3392</v>
      </c>
      <c r="D23" s="914">
        <v>32425.261770000001</v>
      </c>
      <c r="E23" s="914">
        <v>180.18312</v>
      </c>
      <c r="F23" s="914">
        <v>29231.29768</v>
      </c>
      <c r="G23" s="914">
        <v>206.79257000000001</v>
      </c>
    </row>
    <row r="24" spans="1:7" x14ac:dyDescent="0.2">
      <c r="A24" s="874" t="s">
        <v>3393</v>
      </c>
      <c r="B24" s="874" t="s">
        <v>3394</v>
      </c>
      <c r="C24" s="881" t="s">
        <v>3395</v>
      </c>
      <c r="D24" s="914">
        <v>231066.06311000002</v>
      </c>
      <c r="E24" s="914">
        <v>1991.0166299999999</v>
      </c>
      <c r="F24" s="914">
        <v>203385.7145</v>
      </c>
      <c r="G24" s="914">
        <v>1839.9461799999999</v>
      </c>
    </row>
    <row r="25" spans="1:7" x14ac:dyDescent="0.2">
      <c r="A25" s="874" t="s">
        <v>3396</v>
      </c>
      <c r="B25" s="874" t="s">
        <v>3397</v>
      </c>
      <c r="C25" s="881" t="s">
        <v>3398</v>
      </c>
      <c r="D25" s="914">
        <v>4507.0758699999997</v>
      </c>
      <c r="E25" s="914">
        <v>4.8083299999999998</v>
      </c>
      <c r="F25" s="914">
        <v>4044.7945600000003</v>
      </c>
      <c r="G25" s="914">
        <v>1.0369999999999999</v>
      </c>
    </row>
    <row r="26" spans="1:7" x14ac:dyDescent="0.2">
      <c r="A26" s="874" t="s">
        <v>3399</v>
      </c>
      <c r="B26" s="874" t="s">
        <v>3400</v>
      </c>
      <c r="C26" s="881" t="s">
        <v>3401</v>
      </c>
      <c r="D26" s="914">
        <v>543.99404000000004</v>
      </c>
      <c r="E26" s="914">
        <v>343.15496000000002</v>
      </c>
      <c r="F26" s="914">
        <v>555.21951999999999</v>
      </c>
      <c r="G26" s="914">
        <v>377.05347999999998</v>
      </c>
    </row>
    <row r="27" spans="1:7" x14ac:dyDescent="0.2">
      <c r="A27" s="874" t="s">
        <v>3402</v>
      </c>
      <c r="B27" s="874" t="s">
        <v>3403</v>
      </c>
      <c r="C27" s="881" t="s">
        <v>3404</v>
      </c>
      <c r="D27" s="914">
        <v>4.3789999999999996</v>
      </c>
      <c r="E27" s="914"/>
      <c r="F27" s="914">
        <v>4.3789999999999996</v>
      </c>
      <c r="G27" s="914"/>
    </row>
    <row r="28" spans="1:7" x14ac:dyDescent="0.2">
      <c r="A28" s="874" t="s">
        <v>3405</v>
      </c>
      <c r="B28" s="874" t="s">
        <v>3406</v>
      </c>
      <c r="C28" s="881" t="s">
        <v>3407</v>
      </c>
      <c r="D28" s="914">
        <v>1689.9583500000001</v>
      </c>
      <c r="E28" s="914">
        <v>154.74367000000001</v>
      </c>
      <c r="F28" s="914">
        <v>1593.9936200000002</v>
      </c>
      <c r="G28" s="914">
        <v>166.97212999999999</v>
      </c>
    </row>
    <row r="29" spans="1:7" x14ac:dyDescent="0.2">
      <c r="A29" s="874" t="s">
        <v>3408</v>
      </c>
      <c r="B29" s="874" t="s">
        <v>3409</v>
      </c>
      <c r="C29" s="881" t="s">
        <v>3410</v>
      </c>
      <c r="D29" s="914">
        <v>49.484079999999999</v>
      </c>
      <c r="E29" s="914"/>
      <c r="F29" s="914">
        <v>53.401199999999996</v>
      </c>
      <c r="G29" s="914"/>
    </row>
    <row r="30" spans="1:7" x14ac:dyDescent="0.2">
      <c r="A30" s="874" t="s">
        <v>3411</v>
      </c>
      <c r="B30" s="874" t="s">
        <v>3412</v>
      </c>
      <c r="C30" s="881" t="s">
        <v>3413</v>
      </c>
      <c r="D30" s="914">
        <v>783.39268000000004</v>
      </c>
      <c r="E30" s="914">
        <v>3.0838700000000001</v>
      </c>
      <c r="F30" s="914">
        <v>261.86417999999998</v>
      </c>
      <c r="G30" s="914">
        <v>8.0205099999999998</v>
      </c>
    </row>
    <row r="31" spans="1:7" x14ac:dyDescent="0.2">
      <c r="A31" s="874" t="s">
        <v>3414</v>
      </c>
      <c r="B31" s="874" t="s">
        <v>3415</v>
      </c>
      <c r="C31" s="881" t="s">
        <v>3416</v>
      </c>
      <c r="D31" s="914"/>
      <c r="E31" s="914"/>
      <c r="F31" s="914"/>
      <c r="G31" s="914"/>
    </row>
    <row r="32" spans="1:7" x14ac:dyDescent="0.2">
      <c r="A32" s="874" t="s">
        <v>3417</v>
      </c>
      <c r="B32" s="874" t="s">
        <v>3418</v>
      </c>
      <c r="C32" s="881" t="s">
        <v>3419</v>
      </c>
      <c r="D32" s="914">
        <v>24935.882089999999</v>
      </c>
      <c r="E32" s="914">
        <v>337.11995000000002</v>
      </c>
      <c r="F32" s="914">
        <v>22668.103870000003</v>
      </c>
      <c r="G32" s="914">
        <v>416.36428000000001</v>
      </c>
    </row>
    <row r="33" spans="1:7" x14ac:dyDescent="0.2">
      <c r="A33" s="874" t="s">
        <v>3420</v>
      </c>
      <c r="B33" s="874" t="s">
        <v>3421</v>
      </c>
      <c r="C33" s="881" t="s">
        <v>3422</v>
      </c>
      <c r="D33" s="914">
        <v>8816.3093499999995</v>
      </c>
      <c r="E33" s="914">
        <v>36.881349999999998</v>
      </c>
      <c r="F33" s="914">
        <v>3565.8309900000004</v>
      </c>
      <c r="G33" s="914">
        <v>56.88664</v>
      </c>
    </row>
    <row r="34" spans="1:7" x14ac:dyDescent="0.2">
      <c r="A34" s="874" t="s">
        <v>3423</v>
      </c>
      <c r="B34" s="874" t="s">
        <v>3424</v>
      </c>
      <c r="C34" s="881" t="s">
        <v>3425</v>
      </c>
      <c r="D34" s="914">
        <v>2637.8569700000003</v>
      </c>
      <c r="E34" s="914">
        <v>-56.9756</v>
      </c>
      <c r="F34" s="914">
        <v>1820.7209599999999</v>
      </c>
      <c r="G34" s="914">
        <v>3.0578000000000003</v>
      </c>
    </row>
    <row r="35" spans="1:7" x14ac:dyDescent="0.2">
      <c r="A35" s="874" t="s">
        <v>3426</v>
      </c>
      <c r="B35" s="874" t="s">
        <v>3427</v>
      </c>
      <c r="C35" s="881" t="s">
        <v>3428</v>
      </c>
      <c r="D35" s="914">
        <v>803195.5764299999</v>
      </c>
      <c r="E35" s="914">
        <v>10557.7894</v>
      </c>
      <c r="F35" s="914">
        <v>755937.46525999997</v>
      </c>
      <c r="G35" s="914">
        <v>10732.649509999999</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v>1482.4533999999999</v>
      </c>
      <c r="E37" s="914">
        <v>8995.9594199999992</v>
      </c>
      <c r="F37" s="914">
        <v>190.28865999999999</v>
      </c>
      <c r="G37" s="914">
        <v>64.111370000000008</v>
      </c>
    </row>
    <row r="38" spans="1:7" x14ac:dyDescent="0.2">
      <c r="A38" s="874" t="s">
        <v>3435</v>
      </c>
      <c r="B38" s="874" t="s">
        <v>3436</v>
      </c>
      <c r="C38" s="881" t="s">
        <v>3437</v>
      </c>
      <c r="D38" s="914"/>
      <c r="E38" s="914"/>
      <c r="F38" s="914"/>
      <c r="G38" s="914"/>
    </row>
    <row r="39" spans="1:7" x14ac:dyDescent="0.2">
      <c r="A39" s="874" t="s">
        <v>3438</v>
      </c>
      <c r="B39" s="874" t="s">
        <v>3439</v>
      </c>
      <c r="C39" s="881" t="s">
        <v>3440</v>
      </c>
      <c r="D39" s="914">
        <v>-2900</v>
      </c>
      <c r="E39" s="914"/>
      <c r="F39" s="914">
        <v>-270</v>
      </c>
      <c r="G39" s="914"/>
    </row>
    <row r="40" spans="1:7" x14ac:dyDescent="0.2">
      <c r="A40" s="874" t="s">
        <v>3441</v>
      </c>
      <c r="B40" s="874" t="s">
        <v>3442</v>
      </c>
      <c r="C40" s="881" t="s">
        <v>3443</v>
      </c>
      <c r="D40" s="914">
        <v>-313.78084000000001</v>
      </c>
      <c r="E40" s="914">
        <v>6.2661000000000007</v>
      </c>
      <c r="F40" s="914">
        <v>-22.53013</v>
      </c>
      <c r="G40" s="914">
        <v>98.78652000000001</v>
      </c>
    </row>
    <row r="41" spans="1:7" x14ac:dyDescent="0.2">
      <c r="A41" s="874" t="s">
        <v>3444</v>
      </c>
      <c r="B41" s="874" t="s">
        <v>3445</v>
      </c>
      <c r="C41" s="881" t="s">
        <v>3446</v>
      </c>
      <c r="D41" s="914">
        <v>9024.0949199999995</v>
      </c>
      <c r="E41" s="914">
        <v>69.972300000000004</v>
      </c>
      <c r="F41" s="914">
        <v>9837.0382300000001</v>
      </c>
      <c r="G41" s="914">
        <v>97.892690000000002</v>
      </c>
    </row>
    <row r="42" spans="1:7" x14ac:dyDescent="0.2">
      <c r="A42" s="874" t="s">
        <v>3447</v>
      </c>
      <c r="B42" s="874" t="s">
        <v>3448</v>
      </c>
      <c r="C42" s="881" t="s">
        <v>3449</v>
      </c>
      <c r="D42" s="914">
        <v>206371.24497999999</v>
      </c>
      <c r="E42" s="914">
        <v>1136.2967699999999</v>
      </c>
      <c r="F42" s="914">
        <v>201713.65277000002</v>
      </c>
      <c r="G42" s="914">
        <v>867.58387000000005</v>
      </c>
    </row>
    <row r="43" spans="1:7" x14ac:dyDescent="0.2">
      <c r="A43" s="874" t="s">
        <v>3450</v>
      </c>
      <c r="B43" s="874" t="s">
        <v>3451</v>
      </c>
      <c r="C43" s="881" t="s">
        <v>3452</v>
      </c>
      <c r="D43" s="914">
        <v>73944.820459999988</v>
      </c>
      <c r="E43" s="914">
        <v>1210.40428</v>
      </c>
      <c r="F43" s="914">
        <v>52112.171950000004</v>
      </c>
      <c r="G43" s="914">
        <v>1343.8145900000002</v>
      </c>
    </row>
    <row r="44" spans="1:7" x14ac:dyDescent="0.2">
      <c r="A44" s="871" t="s">
        <v>2948</v>
      </c>
      <c r="B44" s="871" t="s">
        <v>3453</v>
      </c>
      <c r="C44" s="919" t="s">
        <v>70</v>
      </c>
      <c r="D44" s="952">
        <v>5821.1631299999999</v>
      </c>
      <c r="E44" s="952">
        <v>30.318900000000003</v>
      </c>
      <c r="F44" s="952">
        <v>3917.9331299999999</v>
      </c>
      <c r="G44" s="952">
        <v>16.662040000000001</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v>3818.7976600000002</v>
      </c>
      <c r="E46" s="914"/>
      <c r="F46" s="914">
        <v>2410.99143</v>
      </c>
      <c r="G46" s="914"/>
    </row>
    <row r="47" spans="1:7" x14ac:dyDescent="0.2">
      <c r="A47" s="874" t="s">
        <v>2955</v>
      </c>
      <c r="B47" s="874" t="s">
        <v>3458</v>
      </c>
      <c r="C47" s="881" t="s">
        <v>3459</v>
      </c>
      <c r="D47" s="914">
        <v>1359.39933</v>
      </c>
      <c r="E47" s="914">
        <v>21.19379</v>
      </c>
      <c r="F47" s="914">
        <v>996.00867000000005</v>
      </c>
      <c r="G47" s="914">
        <v>16.634550000000001</v>
      </c>
    </row>
    <row r="48" spans="1:7" x14ac:dyDescent="0.2">
      <c r="A48" s="874" t="s">
        <v>2958</v>
      </c>
      <c r="B48" s="874" t="s">
        <v>3460</v>
      </c>
      <c r="C48" s="881" t="s">
        <v>3461</v>
      </c>
      <c r="D48" s="914"/>
      <c r="E48" s="914"/>
      <c r="F48" s="914"/>
      <c r="G48" s="914"/>
    </row>
    <row r="49" spans="1:7" x14ac:dyDescent="0.2">
      <c r="A49" s="874" t="s">
        <v>2961</v>
      </c>
      <c r="B49" s="874" t="s">
        <v>3462</v>
      </c>
      <c r="C49" s="881" t="s">
        <v>3463</v>
      </c>
      <c r="D49" s="914">
        <v>642.96614</v>
      </c>
      <c r="E49" s="914">
        <v>9.1251100000000012</v>
      </c>
      <c r="F49" s="914">
        <v>510.93303000000003</v>
      </c>
      <c r="G49" s="914">
        <v>2.7489999999999997E-2</v>
      </c>
    </row>
    <row r="50" spans="1:7" x14ac:dyDescent="0.2">
      <c r="A50" s="871" t="s">
        <v>2979</v>
      </c>
      <c r="B50" s="871" t="s">
        <v>3464</v>
      </c>
      <c r="C50" s="919" t="s">
        <v>70</v>
      </c>
      <c r="D50" s="952">
        <v>614.31542000000002</v>
      </c>
      <c r="E50" s="952">
        <v>0</v>
      </c>
      <c r="F50" s="952">
        <v>449.26494000000002</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v>614.31542000000002</v>
      </c>
      <c r="E52" s="914"/>
      <c r="F52" s="914">
        <v>449.26494000000002</v>
      </c>
      <c r="G52" s="914"/>
    </row>
    <row r="53" spans="1:7" x14ac:dyDescent="0.2">
      <c r="A53" s="871" t="s">
        <v>3469</v>
      </c>
      <c r="B53" s="871" t="s">
        <v>3098</v>
      </c>
      <c r="C53" s="919" t="s">
        <v>70</v>
      </c>
      <c r="D53" s="952">
        <v>3995.8939399999999</v>
      </c>
      <c r="E53" s="952">
        <v>1028.99308</v>
      </c>
      <c r="F53" s="952">
        <v>1981.4757199999999</v>
      </c>
      <c r="G53" s="952">
        <v>1511.76836</v>
      </c>
    </row>
    <row r="54" spans="1:7" x14ac:dyDescent="0.2">
      <c r="A54" s="874" t="s">
        <v>3470</v>
      </c>
      <c r="B54" s="874" t="s">
        <v>3098</v>
      </c>
      <c r="C54" s="881" t="s">
        <v>3471</v>
      </c>
      <c r="D54" s="914">
        <v>3995.8939399999999</v>
      </c>
      <c r="E54" s="914">
        <v>1028.99308</v>
      </c>
      <c r="F54" s="914">
        <v>1981.4757199999999</v>
      </c>
      <c r="G54" s="914">
        <v>1511.76836</v>
      </c>
    </row>
    <row r="55" spans="1:7" x14ac:dyDescent="0.2">
      <c r="A55" s="874" t="s">
        <v>3472</v>
      </c>
      <c r="B55" s="874" t="s">
        <v>3473</v>
      </c>
      <c r="C55" s="881" t="s">
        <v>3474</v>
      </c>
      <c r="D55" s="914"/>
      <c r="E55" s="914"/>
      <c r="F55" s="914"/>
      <c r="G55" s="914"/>
    </row>
    <row r="56" spans="1:7" x14ac:dyDescent="0.2">
      <c r="A56" s="871" t="s">
        <v>3025</v>
      </c>
      <c r="B56" s="871" t="s">
        <v>3475</v>
      </c>
      <c r="C56" s="919" t="s">
        <v>70</v>
      </c>
      <c r="D56" s="952">
        <v>16062234.661459999</v>
      </c>
      <c r="E56" s="952">
        <v>292683.11197000003</v>
      </c>
      <c r="F56" s="952">
        <v>14603283.913000001</v>
      </c>
      <c r="G56" s="952">
        <v>278122.49022000004</v>
      </c>
    </row>
    <row r="57" spans="1:7" x14ac:dyDescent="0.2">
      <c r="A57" s="871" t="s">
        <v>3027</v>
      </c>
      <c r="B57" s="871" t="s">
        <v>3476</v>
      </c>
      <c r="C57" s="919" t="s">
        <v>70</v>
      </c>
      <c r="D57" s="952">
        <v>7284735.8039100002</v>
      </c>
      <c r="E57" s="952">
        <v>283841.55563999998</v>
      </c>
      <c r="F57" s="952">
        <v>6785193.54966</v>
      </c>
      <c r="G57" s="952">
        <v>270711.58047000004</v>
      </c>
    </row>
    <row r="58" spans="1:7" x14ac:dyDescent="0.2">
      <c r="A58" s="874" t="s">
        <v>3029</v>
      </c>
      <c r="B58" s="874" t="s">
        <v>3477</v>
      </c>
      <c r="C58" s="881" t="s">
        <v>3478</v>
      </c>
      <c r="D58" s="914">
        <v>14082.244470000001</v>
      </c>
      <c r="E58" s="914">
        <v>17990.8001</v>
      </c>
      <c r="F58" s="914">
        <v>14836.552159999999</v>
      </c>
      <c r="G58" s="914">
        <v>26459.15077</v>
      </c>
    </row>
    <row r="59" spans="1:7" x14ac:dyDescent="0.2">
      <c r="A59" s="874" t="s">
        <v>3032</v>
      </c>
      <c r="B59" s="874" t="s">
        <v>3479</v>
      </c>
      <c r="C59" s="881" t="s">
        <v>3480</v>
      </c>
      <c r="D59" s="914">
        <v>6460636.4299699999</v>
      </c>
      <c r="E59" s="914">
        <v>159978.15012000001</v>
      </c>
      <c r="F59" s="914">
        <v>5934766.8694599997</v>
      </c>
      <c r="G59" s="914">
        <v>147699.46071000001</v>
      </c>
    </row>
    <row r="60" spans="1:7" x14ac:dyDescent="0.2">
      <c r="A60" s="874" t="s">
        <v>3035</v>
      </c>
      <c r="B60" s="874" t="s">
        <v>3481</v>
      </c>
      <c r="C60" s="881" t="s">
        <v>3482</v>
      </c>
      <c r="D60" s="914">
        <v>5977.68768</v>
      </c>
      <c r="E60" s="914">
        <v>60833.243900000001</v>
      </c>
      <c r="F60" s="914">
        <v>7912.0762000000004</v>
      </c>
      <c r="G60" s="914">
        <v>61307.535219999998</v>
      </c>
    </row>
    <row r="61" spans="1:7" x14ac:dyDescent="0.2">
      <c r="A61" s="874" t="s">
        <v>3038</v>
      </c>
      <c r="B61" s="874" t="s">
        <v>3483</v>
      </c>
      <c r="C61" s="881" t="s">
        <v>3484</v>
      </c>
      <c r="D61" s="914">
        <v>587619.69978999998</v>
      </c>
      <c r="E61" s="914">
        <v>22640.55803</v>
      </c>
      <c r="F61" s="914">
        <v>586149.44787000003</v>
      </c>
      <c r="G61" s="914">
        <v>21520.441030000002</v>
      </c>
    </row>
    <row r="62" spans="1:7" x14ac:dyDescent="0.2">
      <c r="A62" s="874" t="s">
        <v>3050</v>
      </c>
      <c r="B62" s="874" t="s">
        <v>3485</v>
      </c>
      <c r="C62" s="881" t="s">
        <v>3486</v>
      </c>
      <c r="D62" s="914">
        <v>361.02555999999998</v>
      </c>
      <c r="E62" s="914">
        <v>89.4345</v>
      </c>
      <c r="F62" s="914">
        <v>357.11048999999997</v>
      </c>
      <c r="G62" s="914">
        <v>98.802999999999997</v>
      </c>
    </row>
    <row r="63" spans="1:7" x14ac:dyDescent="0.2">
      <c r="A63" s="874" t="s">
        <v>3053</v>
      </c>
      <c r="B63" s="874" t="s">
        <v>3409</v>
      </c>
      <c r="C63" s="881" t="s">
        <v>3487</v>
      </c>
      <c r="D63" s="914">
        <v>1262.7066200000002</v>
      </c>
      <c r="E63" s="914">
        <v>3.9169999999999998</v>
      </c>
      <c r="F63" s="914">
        <v>648.11331000000007</v>
      </c>
      <c r="G63" s="914">
        <v>391.08004999999997</v>
      </c>
    </row>
    <row r="64" spans="1:7" x14ac:dyDescent="0.2">
      <c r="A64" s="874" t="s">
        <v>3056</v>
      </c>
      <c r="B64" s="874" t="s">
        <v>3412</v>
      </c>
      <c r="C64" s="881" t="s">
        <v>3488</v>
      </c>
      <c r="D64" s="914">
        <v>-3465.0414999999998</v>
      </c>
      <c r="E64" s="914">
        <v>14.70234</v>
      </c>
      <c r="F64" s="914">
        <v>51.472999999999999</v>
      </c>
      <c r="G64" s="914">
        <v>4.2145000000000001</v>
      </c>
    </row>
    <row r="65" spans="1:7" x14ac:dyDescent="0.2">
      <c r="A65" s="874" t="s">
        <v>3489</v>
      </c>
      <c r="B65" s="874" t="s">
        <v>3490</v>
      </c>
      <c r="C65" s="881" t="s">
        <v>3491</v>
      </c>
      <c r="D65" s="914">
        <v>2131.9726099999998</v>
      </c>
      <c r="E65" s="914">
        <v>10.600299999999999</v>
      </c>
      <c r="F65" s="914">
        <v>3209.2232400000003</v>
      </c>
      <c r="G65" s="914">
        <v>21.2697</v>
      </c>
    </row>
    <row r="66" spans="1:7" x14ac:dyDescent="0.2">
      <c r="A66" s="874" t="s">
        <v>3492</v>
      </c>
      <c r="B66" s="874" t="s">
        <v>3493</v>
      </c>
      <c r="C66" s="881" t="s">
        <v>3494</v>
      </c>
      <c r="D66" s="914">
        <v>37272.06177</v>
      </c>
      <c r="E66" s="914">
        <v>486.73334999999997</v>
      </c>
      <c r="F66" s="914">
        <v>36135.743210000001</v>
      </c>
      <c r="G66" s="914">
        <v>777.96203000000003</v>
      </c>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4645.6160499999996</v>
      </c>
      <c r="E68" s="914">
        <v>5586.3147499999995</v>
      </c>
      <c r="F68" s="914">
        <v>3016.3242300000002</v>
      </c>
      <c r="G68" s="914">
        <v>198.86492000000001</v>
      </c>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88318.000480000002</v>
      </c>
      <c r="E70" s="914">
        <v>4506.6332699999994</v>
      </c>
      <c r="F70" s="914">
        <v>118747.45997</v>
      </c>
      <c r="G70" s="914">
        <v>1675.21793</v>
      </c>
    </row>
    <row r="71" spans="1:7" x14ac:dyDescent="0.2">
      <c r="A71" s="874" t="s">
        <v>3507</v>
      </c>
      <c r="B71" s="874" t="s">
        <v>3508</v>
      </c>
      <c r="C71" s="881" t="s">
        <v>3509</v>
      </c>
      <c r="D71" s="914">
        <v>85893.400410000002</v>
      </c>
      <c r="E71" s="914">
        <v>11700.467980000001</v>
      </c>
      <c r="F71" s="914">
        <v>79363.15651999999</v>
      </c>
      <c r="G71" s="914">
        <v>10557.580609999999</v>
      </c>
    </row>
    <row r="72" spans="1:7" x14ac:dyDescent="0.2">
      <c r="A72" s="871" t="s">
        <v>3059</v>
      </c>
      <c r="B72" s="871" t="s">
        <v>3510</v>
      </c>
      <c r="C72" s="919" t="s">
        <v>70</v>
      </c>
      <c r="D72" s="952">
        <v>101374.42118</v>
      </c>
      <c r="E72" s="952">
        <v>157.91379000000001</v>
      </c>
      <c r="F72" s="952">
        <v>89790.83404999999</v>
      </c>
      <c r="G72" s="952">
        <v>111.798</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17081.885460000001</v>
      </c>
      <c r="E74" s="914">
        <v>39.947230000000005</v>
      </c>
      <c r="F74" s="914">
        <v>4238.6808799999999</v>
      </c>
      <c r="G74" s="914">
        <v>4.6093900000000003</v>
      </c>
    </row>
    <row r="75" spans="1:7" x14ac:dyDescent="0.2">
      <c r="A75" s="874" t="s">
        <v>3067</v>
      </c>
      <c r="B75" s="874" t="s">
        <v>3514</v>
      </c>
      <c r="C75" s="881" t="s">
        <v>3515</v>
      </c>
      <c r="D75" s="914">
        <v>514.88293999999996</v>
      </c>
      <c r="E75" s="914">
        <v>8.3729999999999999E-2</v>
      </c>
      <c r="F75" s="914">
        <v>579.18668000000002</v>
      </c>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v>83777.652780000004</v>
      </c>
      <c r="E77" s="914">
        <v>117.88283</v>
      </c>
      <c r="F77" s="914">
        <v>84972.966489999992</v>
      </c>
      <c r="G77" s="914">
        <v>107.18861</v>
      </c>
    </row>
    <row r="78" spans="1:7" x14ac:dyDescent="0.2">
      <c r="A78" s="871" t="s">
        <v>3520</v>
      </c>
      <c r="B78" s="871" t="s">
        <v>3521</v>
      </c>
      <c r="C78" s="919" t="s">
        <v>70</v>
      </c>
      <c r="D78" s="952">
        <v>8676124.4363700002</v>
      </c>
      <c r="E78" s="952">
        <v>8683.6425399999989</v>
      </c>
      <c r="F78" s="952">
        <v>7728299.52929</v>
      </c>
      <c r="G78" s="952">
        <v>7299.11175</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8676124.4363700002</v>
      </c>
      <c r="E80" s="914">
        <v>8683.6425399999989</v>
      </c>
      <c r="F80" s="914">
        <v>7728299.52929</v>
      </c>
      <c r="G80" s="914">
        <v>7299.11175</v>
      </c>
    </row>
    <row r="81" spans="1:7" x14ac:dyDescent="0.2">
      <c r="A81" s="871" t="s">
        <v>3186</v>
      </c>
      <c r="B81" s="871" t="s">
        <v>3528</v>
      </c>
      <c r="C81" s="919" t="s">
        <v>70</v>
      </c>
      <c r="D81" s="953"/>
      <c r="E81" s="953"/>
      <c r="F81" s="953"/>
      <c r="G81" s="953"/>
    </row>
    <row r="82" spans="1:7" x14ac:dyDescent="0.2">
      <c r="A82" s="871" t="s">
        <v>3529</v>
      </c>
      <c r="B82" s="871" t="s">
        <v>3530</v>
      </c>
      <c r="C82" s="919" t="s">
        <v>70</v>
      </c>
      <c r="D82" s="952">
        <v>-100290.79272</v>
      </c>
      <c r="E82" s="952">
        <v>52967.811280000002</v>
      </c>
      <c r="F82" s="952">
        <v>-139196.29939</v>
      </c>
      <c r="G82" s="952">
        <v>55351.049850000003</v>
      </c>
    </row>
    <row r="83" spans="1:7" x14ac:dyDescent="0.2">
      <c r="A83" s="871" t="s">
        <v>3531</v>
      </c>
      <c r="B83" s="871" t="s">
        <v>3231</v>
      </c>
      <c r="C83" s="919" t="s">
        <v>70</v>
      </c>
      <c r="D83" s="952">
        <v>-104286.68665999999</v>
      </c>
      <c r="E83" s="952">
        <v>51938.818200000002</v>
      </c>
      <c r="F83" s="952">
        <v>-141177.77511000002</v>
      </c>
      <c r="G83" s="952">
        <v>53839.281490000001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518" orientation="portrait" useFirstPageNumber="1" r:id="rId1"/>
  <headerFooter>
    <oddHeader>&amp;L&amp;"Tahoma,Kurzíva"Závěrečný účet za rok 2019&amp;R&amp;"Tahoma,Kurzíva"Tabulka č. 33</oddHeader>
    <oddFooter>&amp;C&amp;"Tahoma,Obyčejné"&amp;P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6E32A-F31E-4942-A5A7-DB3D9D80B2E5}">
  <dimension ref="A1:G207"/>
  <sheetViews>
    <sheetView showGridLines="0" zoomScaleNormal="100" zoomScaleSheetLayoutView="100" workbookViewId="0">
      <selection activeCell="I3" sqref="I3"/>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8" width="4.85546875" style="868" customWidth="1"/>
    <col min="9" max="16384" width="9.140625" style="868"/>
  </cols>
  <sheetData>
    <row r="1" spans="1:7" s="892" customFormat="1" ht="18" customHeight="1" x14ac:dyDescent="0.2">
      <c r="A1" s="1224" t="s">
        <v>2906</v>
      </c>
      <c r="B1" s="1224"/>
      <c r="C1" s="1224"/>
      <c r="D1" s="1224"/>
      <c r="E1" s="1224"/>
      <c r="F1" s="1224"/>
      <c r="G1" s="1224"/>
    </row>
    <row r="2" spans="1:7" s="892" customFormat="1" ht="18" customHeight="1" x14ac:dyDescent="0.2">
      <c r="A2" s="1168" t="s">
        <v>3532</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25861336.864750002</v>
      </c>
      <c r="E8" s="873">
        <v>3365955.2373500001</v>
      </c>
      <c r="F8" s="873">
        <v>22495381.627400003</v>
      </c>
      <c r="G8" s="873">
        <v>21855117.614220001</v>
      </c>
    </row>
    <row r="9" spans="1:7" s="933" customFormat="1" x14ac:dyDescent="0.2">
      <c r="A9" s="912" t="s">
        <v>2917</v>
      </c>
      <c r="B9" s="912" t="s">
        <v>2918</v>
      </c>
      <c r="C9" s="913" t="s">
        <v>70</v>
      </c>
      <c r="D9" s="873">
        <v>25536315.63752</v>
      </c>
      <c r="E9" s="873">
        <v>3365915.7909499998</v>
      </c>
      <c r="F9" s="873">
        <v>22170399.84657</v>
      </c>
      <c r="G9" s="873">
        <v>21565476.639800001</v>
      </c>
    </row>
    <row r="10" spans="1:7" s="933" customFormat="1" x14ac:dyDescent="0.2">
      <c r="A10" s="912" t="s">
        <v>2919</v>
      </c>
      <c r="B10" s="912" t="s">
        <v>2920</v>
      </c>
      <c r="C10" s="913" t="s">
        <v>70</v>
      </c>
      <c r="D10" s="873">
        <v>12842.73158</v>
      </c>
      <c r="E10" s="873">
        <v>10062.729579999999</v>
      </c>
      <c r="F10" s="873">
        <v>2780.002</v>
      </c>
      <c r="G10" s="873">
        <v>3021.8544999999999</v>
      </c>
    </row>
    <row r="11" spans="1:7" s="862" customFormat="1" x14ac:dyDescent="0.2">
      <c r="A11" s="874" t="s">
        <v>2921</v>
      </c>
      <c r="B11" s="874" t="s">
        <v>2922</v>
      </c>
      <c r="C11" s="881" t="s">
        <v>2923</v>
      </c>
      <c r="D11" s="934">
        <v>0</v>
      </c>
      <c r="E11" s="934">
        <v>0</v>
      </c>
      <c r="F11" s="934">
        <v>0</v>
      </c>
      <c r="G11" s="934">
        <v>0</v>
      </c>
    </row>
    <row r="12" spans="1:7" s="862" customFormat="1" x14ac:dyDescent="0.2">
      <c r="A12" s="874" t="s">
        <v>2924</v>
      </c>
      <c r="B12" s="874" t="s">
        <v>2925</v>
      </c>
      <c r="C12" s="881" t="s">
        <v>2926</v>
      </c>
      <c r="D12" s="876">
        <v>97.507199999999997</v>
      </c>
      <c r="E12" s="934">
        <v>97.507199999999997</v>
      </c>
      <c r="F12" s="876"/>
      <c r="G12" s="934">
        <v>0</v>
      </c>
    </row>
    <row r="13" spans="1:7" s="862" customFormat="1" x14ac:dyDescent="0.2">
      <c r="A13" s="874" t="s">
        <v>2927</v>
      </c>
      <c r="B13" s="874" t="s">
        <v>2928</v>
      </c>
      <c r="C13" s="881" t="s">
        <v>2929</v>
      </c>
      <c r="D13" s="876"/>
      <c r="E13" s="934">
        <v>0</v>
      </c>
      <c r="F13" s="876"/>
      <c r="G13" s="934">
        <v>0</v>
      </c>
    </row>
    <row r="14" spans="1:7" s="862" customFormat="1" x14ac:dyDescent="0.2">
      <c r="A14" s="874" t="s">
        <v>2930</v>
      </c>
      <c r="B14" s="874" t="s">
        <v>2931</v>
      </c>
      <c r="C14" s="881" t="s">
        <v>2932</v>
      </c>
      <c r="D14" s="876"/>
      <c r="E14" s="934">
        <v>0</v>
      </c>
      <c r="F14" s="876"/>
      <c r="G14" s="934">
        <v>0</v>
      </c>
    </row>
    <row r="15" spans="1:7" s="862" customFormat="1" x14ac:dyDescent="0.2">
      <c r="A15" s="874" t="s">
        <v>2933</v>
      </c>
      <c r="B15" s="874" t="s">
        <v>2934</v>
      </c>
      <c r="C15" s="881" t="s">
        <v>2935</v>
      </c>
      <c r="D15" s="876">
        <v>3665.0368800000001</v>
      </c>
      <c r="E15" s="934">
        <v>3665.0368800000001</v>
      </c>
      <c r="F15" s="876"/>
      <c r="G15" s="934">
        <v>0</v>
      </c>
    </row>
    <row r="16" spans="1:7" s="862" customFormat="1" x14ac:dyDescent="0.2">
      <c r="A16" s="874" t="s">
        <v>2936</v>
      </c>
      <c r="B16" s="874" t="s">
        <v>2937</v>
      </c>
      <c r="C16" s="881" t="s">
        <v>2938</v>
      </c>
      <c r="D16" s="876">
        <v>9080.1875</v>
      </c>
      <c r="E16" s="934">
        <v>6300.1854999999996</v>
      </c>
      <c r="F16" s="876">
        <v>2780.002</v>
      </c>
      <c r="G16" s="934">
        <v>3021.8544999999999</v>
      </c>
    </row>
    <row r="17" spans="1:7" s="862" customFormat="1" x14ac:dyDescent="0.2">
      <c r="A17" s="874" t="s">
        <v>2939</v>
      </c>
      <c r="B17" s="874" t="s">
        <v>2940</v>
      </c>
      <c r="C17" s="881" t="s">
        <v>2941</v>
      </c>
      <c r="D17" s="876"/>
      <c r="E17" s="934"/>
      <c r="F17" s="876"/>
      <c r="G17" s="934">
        <v>0</v>
      </c>
    </row>
    <row r="18" spans="1:7" s="862" customFormat="1" x14ac:dyDescent="0.2">
      <c r="A18" s="874" t="s">
        <v>2942</v>
      </c>
      <c r="B18" s="874" t="s">
        <v>2943</v>
      </c>
      <c r="C18" s="881" t="s">
        <v>2944</v>
      </c>
      <c r="D18" s="876"/>
      <c r="E18" s="934"/>
      <c r="F18" s="876"/>
      <c r="G18" s="934">
        <v>0</v>
      </c>
    </row>
    <row r="19" spans="1:7" s="862" customFormat="1" x14ac:dyDescent="0.2">
      <c r="A19" s="877" t="s">
        <v>2945</v>
      </c>
      <c r="B19" s="874" t="s">
        <v>2946</v>
      </c>
      <c r="C19" s="881" t="s">
        <v>2947</v>
      </c>
      <c r="D19" s="876"/>
      <c r="E19" s="934"/>
      <c r="F19" s="876"/>
      <c r="G19" s="934">
        <v>0</v>
      </c>
    </row>
    <row r="20" spans="1:7" s="862" customFormat="1" x14ac:dyDescent="0.2">
      <c r="A20" s="912" t="s">
        <v>2948</v>
      </c>
      <c r="B20" s="912" t="s">
        <v>2949</v>
      </c>
      <c r="C20" s="913" t="s">
        <v>70</v>
      </c>
      <c r="D20" s="873">
        <v>25522907.489939999</v>
      </c>
      <c r="E20" s="873">
        <v>3355853.0613699998</v>
      </c>
      <c r="F20" s="873">
        <v>22167054.428569999</v>
      </c>
      <c r="G20" s="873">
        <v>21561925.905299999</v>
      </c>
    </row>
    <row r="21" spans="1:7" s="933" customFormat="1" x14ac:dyDescent="0.2">
      <c r="A21" s="874" t="s">
        <v>2950</v>
      </c>
      <c r="B21" s="874" t="s">
        <v>384</v>
      </c>
      <c r="C21" s="881" t="s">
        <v>2951</v>
      </c>
      <c r="D21" s="934">
        <v>3921833.2114800001</v>
      </c>
      <c r="E21" s="934">
        <v>0</v>
      </c>
      <c r="F21" s="934">
        <v>3921833.2114800001</v>
      </c>
      <c r="G21" s="934">
        <v>3898780.7203299999</v>
      </c>
    </row>
    <row r="22" spans="1:7" s="862" customFormat="1" x14ac:dyDescent="0.2">
      <c r="A22" s="874" t="s">
        <v>2952</v>
      </c>
      <c r="B22" s="874" t="s">
        <v>2953</v>
      </c>
      <c r="C22" s="881" t="s">
        <v>2954</v>
      </c>
      <c r="D22" s="876"/>
      <c r="E22" s="934"/>
      <c r="F22" s="876"/>
      <c r="G22" s="934">
        <v>0</v>
      </c>
    </row>
    <row r="23" spans="1:7" s="862" customFormat="1" x14ac:dyDescent="0.2">
      <c r="A23" s="874" t="s">
        <v>2955</v>
      </c>
      <c r="B23" s="874" t="s">
        <v>2956</v>
      </c>
      <c r="C23" s="881" t="s">
        <v>2957</v>
      </c>
      <c r="D23" s="876">
        <v>20045641.146159999</v>
      </c>
      <c r="E23" s="934">
        <v>2418820.7336300001</v>
      </c>
      <c r="F23" s="876">
        <v>17626820.412529998</v>
      </c>
      <c r="G23" s="934">
        <v>17159945.266070001</v>
      </c>
    </row>
    <row r="24" spans="1:7" s="862" customFormat="1" ht="21" x14ac:dyDescent="0.2">
      <c r="A24" s="874" t="s">
        <v>2958</v>
      </c>
      <c r="B24" s="874" t="s">
        <v>2959</v>
      </c>
      <c r="C24" s="881" t="s">
        <v>2960</v>
      </c>
      <c r="D24" s="876">
        <v>1128444.0502500001</v>
      </c>
      <c r="E24" s="934">
        <v>888786.39541</v>
      </c>
      <c r="F24" s="876">
        <v>239657.65484</v>
      </c>
      <c r="G24" s="934">
        <v>218359.47109000001</v>
      </c>
    </row>
    <row r="25" spans="1:7" s="862" customFormat="1" x14ac:dyDescent="0.2">
      <c r="A25" s="874" t="s">
        <v>2961</v>
      </c>
      <c r="B25" s="874" t="s">
        <v>2962</v>
      </c>
      <c r="C25" s="881" t="s">
        <v>2963</v>
      </c>
      <c r="D25" s="876"/>
      <c r="E25" s="934"/>
      <c r="F25" s="876"/>
      <c r="G25" s="934">
        <v>0</v>
      </c>
    </row>
    <row r="26" spans="1:7" s="862" customFormat="1" x14ac:dyDescent="0.2">
      <c r="A26" s="874" t="s">
        <v>2964</v>
      </c>
      <c r="B26" s="874" t="s">
        <v>2965</v>
      </c>
      <c r="C26" s="881" t="s">
        <v>2966</v>
      </c>
      <c r="D26" s="876">
        <v>48237.580329999997</v>
      </c>
      <c r="E26" s="934">
        <v>48237.580329999997</v>
      </c>
      <c r="F26" s="876"/>
      <c r="G26" s="934">
        <v>0</v>
      </c>
    </row>
    <row r="27" spans="1:7" s="862" customFormat="1" x14ac:dyDescent="0.2">
      <c r="A27" s="874" t="s">
        <v>2967</v>
      </c>
      <c r="B27" s="874" t="s">
        <v>2968</v>
      </c>
      <c r="C27" s="881" t="s">
        <v>2969</v>
      </c>
      <c r="D27" s="876">
        <v>83.369</v>
      </c>
      <c r="E27" s="934">
        <v>8.3520000000000003</v>
      </c>
      <c r="F27" s="876">
        <v>75.016999999999996</v>
      </c>
      <c r="G27" s="934">
        <v>77.801000000000002</v>
      </c>
    </row>
    <row r="28" spans="1:7" s="862" customFormat="1" x14ac:dyDescent="0.2">
      <c r="A28" s="874" t="s">
        <v>2970</v>
      </c>
      <c r="B28" s="874" t="s">
        <v>2971</v>
      </c>
      <c r="C28" s="881" t="s">
        <v>2972</v>
      </c>
      <c r="D28" s="876">
        <v>378221.41572000005</v>
      </c>
      <c r="E28" s="934">
        <v>0</v>
      </c>
      <c r="F28" s="876">
        <v>378221.41572000005</v>
      </c>
      <c r="G28" s="934">
        <v>284647.62680999999</v>
      </c>
    </row>
    <row r="29" spans="1:7" s="862" customFormat="1" x14ac:dyDescent="0.2">
      <c r="A29" s="874" t="s">
        <v>2973</v>
      </c>
      <c r="B29" s="874" t="s">
        <v>2974</v>
      </c>
      <c r="C29" s="881" t="s">
        <v>2975</v>
      </c>
      <c r="D29" s="876">
        <v>446.71699999999998</v>
      </c>
      <c r="E29" s="934">
        <v>0</v>
      </c>
      <c r="F29" s="876">
        <v>446.71699999999998</v>
      </c>
      <c r="G29" s="934">
        <v>115.02</v>
      </c>
    </row>
    <row r="30" spans="1:7" s="862" customFormat="1" x14ac:dyDescent="0.2">
      <c r="A30" s="877" t="s">
        <v>2976</v>
      </c>
      <c r="B30" s="874" t="s">
        <v>2977</v>
      </c>
      <c r="C30" s="881" t="s">
        <v>2978</v>
      </c>
      <c r="D30" s="876"/>
      <c r="E30" s="876"/>
      <c r="F30" s="876"/>
      <c r="G30" s="876"/>
    </row>
    <row r="31" spans="1:7" s="862" customFormat="1" x14ac:dyDescent="0.2">
      <c r="A31" s="912" t="s">
        <v>2979</v>
      </c>
      <c r="B31" s="912" t="s">
        <v>2980</v>
      </c>
      <c r="C31" s="913" t="s">
        <v>70</v>
      </c>
      <c r="D31" s="873">
        <v>0</v>
      </c>
      <c r="E31" s="873">
        <v>0</v>
      </c>
      <c r="F31" s="873">
        <v>0</v>
      </c>
      <c r="G31" s="873">
        <v>0</v>
      </c>
    </row>
    <row r="32" spans="1:7" s="862" customFormat="1" x14ac:dyDescent="0.2">
      <c r="A32" s="874" t="s">
        <v>2981</v>
      </c>
      <c r="B32" s="874" t="s">
        <v>2982</v>
      </c>
      <c r="C32" s="881" t="s">
        <v>2983</v>
      </c>
      <c r="D32" s="934">
        <v>0</v>
      </c>
      <c r="E32" s="934">
        <v>0</v>
      </c>
      <c r="F32" s="934">
        <v>0</v>
      </c>
      <c r="G32" s="934">
        <v>0</v>
      </c>
    </row>
    <row r="33" spans="1:7" s="933"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c r="F35" s="876"/>
      <c r="G35" s="934">
        <v>0</v>
      </c>
    </row>
    <row r="36" spans="1:7" s="862" customFormat="1" x14ac:dyDescent="0.2">
      <c r="A36" s="874" t="s">
        <v>2996</v>
      </c>
      <c r="B36" s="874" t="s">
        <v>2997</v>
      </c>
      <c r="C36" s="881" t="s">
        <v>2998</v>
      </c>
      <c r="D36" s="876"/>
      <c r="E36" s="934"/>
      <c r="F36" s="876"/>
      <c r="G36" s="934">
        <v>0</v>
      </c>
    </row>
    <row r="37" spans="1:7" s="862" customFormat="1" x14ac:dyDescent="0.2">
      <c r="A37" s="912" t="s">
        <v>3005</v>
      </c>
      <c r="B37" s="912" t="s">
        <v>3006</v>
      </c>
      <c r="C37" s="913" t="s">
        <v>70</v>
      </c>
      <c r="D37" s="873">
        <v>565.41600000000005</v>
      </c>
      <c r="E37" s="873">
        <v>0</v>
      </c>
      <c r="F37" s="873">
        <v>565.41600000000005</v>
      </c>
      <c r="G37" s="873">
        <v>528.88</v>
      </c>
    </row>
    <row r="38" spans="1:7" s="862" customFormat="1" x14ac:dyDescent="0.2">
      <c r="A38" s="874" t="s">
        <v>3007</v>
      </c>
      <c r="B38" s="874" t="s">
        <v>3008</v>
      </c>
      <c r="C38" s="881" t="s">
        <v>3009</v>
      </c>
      <c r="D38" s="876"/>
      <c r="E38" s="934"/>
      <c r="F38" s="876"/>
      <c r="G38" s="934">
        <v>0</v>
      </c>
    </row>
    <row r="39" spans="1:7" s="862" customFormat="1" x14ac:dyDescent="0.2">
      <c r="A39" s="874" t="s">
        <v>3010</v>
      </c>
      <c r="B39" s="874" t="s">
        <v>3011</v>
      </c>
      <c r="C39" s="881" t="s">
        <v>3012</v>
      </c>
      <c r="D39" s="876"/>
      <c r="E39" s="934"/>
      <c r="F39" s="876"/>
      <c r="G39" s="934">
        <v>0</v>
      </c>
    </row>
    <row r="40" spans="1:7" s="862" customFormat="1" x14ac:dyDescent="0.2">
      <c r="A40" s="874" t="s">
        <v>3013</v>
      </c>
      <c r="B40" s="874" t="s">
        <v>3014</v>
      </c>
      <c r="C40" s="881" t="s">
        <v>3015</v>
      </c>
      <c r="D40" s="876">
        <v>565.41600000000005</v>
      </c>
      <c r="E40" s="934">
        <v>0</v>
      </c>
      <c r="F40" s="876">
        <v>565.41600000000005</v>
      </c>
      <c r="G40" s="934">
        <v>528.88</v>
      </c>
    </row>
    <row r="41" spans="1:7" s="933" customFormat="1" x14ac:dyDescent="0.2">
      <c r="A41" s="874" t="s">
        <v>3019</v>
      </c>
      <c r="B41" s="874" t="s">
        <v>3020</v>
      </c>
      <c r="C41" s="881" t="s">
        <v>3021</v>
      </c>
      <c r="D41" s="876"/>
      <c r="E41" s="934"/>
      <c r="F41" s="876"/>
      <c r="G41" s="934">
        <v>0</v>
      </c>
    </row>
    <row r="42" spans="1:7" s="933" customFormat="1" x14ac:dyDescent="0.2">
      <c r="A42" s="874" t="s">
        <v>3022</v>
      </c>
      <c r="B42" s="880" t="s">
        <v>3023</v>
      </c>
      <c r="C42" s="920" t="s">
        <v>3024</v>
      </c>
      <c r="D42" s="876"/>
      <c r="E42" s="934"/>
      <c r="F42" s="876"/>
      <c r="G42" s="934">
        <v>0</v>
      </c>
    </row>
    <row r="43" spans="1:7" s="862" customFormat="1" x14ac:dyDescent="0.2">
      <c r="A43" s="912" t="s">
        <v>3025</v>
      </c>
      <c r="B43" s="912" t="s">
        <v>3026</v>
      </c>
      <c r="C43" s="913" t="s">
        <v>70</v>
      </c>
      <c r="D43" s="873">
        <v>325021.22723000002</v>
      </c>
      <c r="E43" s="873">
        <v>39.446400000000004</v>
      </c>
      <c r="F43" s="873">
        <v>324981.78083</v>
      </c>
      <c r="G43" s="873">
        <v>289640.97442000004</v>
      </c>
    </row>
    <row r="44" spans="1:7" s="862" customFormat="1" x14ac:dyDescent="0.2">
      <c r="A44" s="871" t="s">
        <v>3027</v>
      </c>
      <c r="B44" s="871" t="s">
        <v>3028</v>
      </c>
      <c r="C44" s="919" t="s">
        <v>70</v>
      </c>
      <c r="D44" s="873">
        <v>110431.15073000001</v>
      </c>
      <c r="E44" s="873">
        <v>0</v>
      </c>
      <c r="F44" s="873">
        <v>110431.15073000001</v>
      </c>
      <c r="G44" s="873">
        <v>107319.80755</v>
      </c>
    </row>
    <row r="45" spans="1:7" s="862" customFormat="1" x14ac:dyDescent="0.2">
      <c r="A45" s="874" t="s">
        <v>3029</v>
      </c>
      <c r="B45" s="874" t="s">
        <v>3030</v>
      </c>
      <c r="C45" s="881" t="s">
        <v>3031</v>
      </c>
      <c r="D45" s="876"/>
      <c r="E45" s="934"/>
      <c r="F45" s="876"/>
      <c r="G45" s="934">
        <v>0</v>
      </c>
    </row>
    <row r="46" spans="1:7" s="862" customFormat="1" x14ac:dyDescent="0.2">
      <c r="A46" s="874" t="s">
        <v>3032</v>
      </c>
      <c r="B46" s="874" t="s">
        <v>3033</v>
      </c>
      <c r="C46" s="881" t="s">
        <v>3034</v>
      </c>
      <c r="D46" s="876">
        <v>110431.15073000001</v>
      </c>
      <c r="E46" s="934">
        <v>0</v>
      </c>
      <c r="F46" s="876">
        <v>110431.15073000001</v>
      </c>
      <c r="G46" s="934">
        <v>107319.80755</v>
      </c>
    </row>
    <row r="47" spans="1:7" s="862" customFormat="1" x14ac:dyDescent="0.2">
      <c r="A47" s="874" t="s">
        <v>3035</v>
      </c>
      <c r="B47" s="874" t="s">
        <v>3036</v>
      </c>
      <c r="C47" s="881" t="s">
        <v>3037</v>
      </c>
      <c r="D47" s="876"/>
      <c r="E47" s="934"/>
      <c r="F47" s="876"/>
      <c r="G47" s="934">
        <v>0</v>
      </c>
    </row>
    <row r="48" spans="1:7" s="862" customFormat="1" x14ac:dyDescent="0.2">
      <c r="A48" s="874" t="s">
        <v>3038</v>
      </c>
      <c r="B48" s="874" t="s">
        <v>3039</v>
      </c>
      <c r="C48" s="881" t="s">
        <v>3040</v>
      </c>
      <c r="D48" s="876"/>
      <c r="E48" s="934"/>
      <c r="F48" s="876"/>
      <c r="G48" s="934">
        <v>0</v>
      </c>
    </row>
    <row r="49" spans="1:7" s="862" customFormat="1" x14ac:dyDescent="0.2">
      <c r="A49" s="874" t="s">
        <v>3041</v>
      </c>
      <c r="B49" s="874" t="s">
        <v>3042</v>
      </c>
      <c r="C49" s="881" t="s">
        <v>3043</v>
      </c>
      <c r="D49" s="876"/>
      <c r="E49" s="934"/>
      <c r="F49" s="876"/>
      <c r="G49" s="934">
        <v>0</v>
      </c>
    </row>
    <row r="50" spans="1:7" s="862" customFormat="1" x14ac:dyDescent="0.2">
      <c r="A50" s="874" t="s">
        <v>3044</v>
      </c>
      <c r="B50" s="874" t="s">
        <v>3045</v>
      </c>
      <c r="C50" s="881" t="s">
        <v>3046</v>
      </c>
      <c r="D50" s="876"/>
      <c r="E50" s="934"/>
      <c r="F50" s="876"/>
      <c r="G50" s="934">
        <v>0</v>
      </c>
    </row>
    <row r="51" spans="1:7" s="862" customFormat="1" x14ac:dyDescent="0.2">
      <c r="A51" s="874" t="s">
        <v>3047</v>
      </c>
      <c r="B51" s="874" t="s">
        <v>3048</v>
      </c>
      <c r="C51" s="881" t="s">
        <v>3049</v>
      </c>
      <c r="D51" s="876"/>
      <c r="E51" s="934"/>
      <c r="F51" s="876"/>
      <c r="G51" s="934">
        <v>0</v>
      </c>
    </row>
    <row r="52" spans="1:7" s="862" customFormat="1" x14ac:dyDescent="0.2">
      <c r="A52" s="874" t="s">
        <v>3050</v>
      </c>
      <c r="B52" s="874" t="s">
        <v>3051</v>
      </c>
      <c r="C52" s="881" t="s">
        <v>3052</v>
      </c>
      <c r="D52" s="876"/>
      <c r="E52" s="934"/>
      <c r="F52" s="876"/>
      <c r="G52" s="934">
        <v>0</v>
      </c>
    </row>
    <row r="53" spans="1:7" s="933" customFormat="1" x14ac:dyDescent="0.2">
      <c r="A53" s="874" t="s">
        <v>3053</v>
      </c>
      <c r="B53" s="874" t="s">
        <v>3054</v>
      </c>
      <c r="C53" s="881" t="s">
        <v>3055</v>
      </c>
      <c r="D53" s="876"/>
      <c r="E53" s="934"/>
      <c r="F53" s="876"/>
      <c r="G53" s="934">
        <v>0</v>
      </c>
    </row>
    <row r="54" spans="1:7" s="862" customFormat="1" x14ac:dyDescent="0.2">
      <c r="A54" s="880" t="s">
        <v>3056</v>
      </c>
      <c r="B54" s="880" t="s">
        <v>3057</v>
      </c>
      <c r="C54" s="920" t="s">
        <v>3058</v>
      </c>
      <c r="D54" s="876"/>
      <c r="E54" s="934"/>
      <c r="F54" s="876"/>
      <c r="G54" s="934">
        <v>0</v>
      </c>
    </row>
    <row r="55" spans="1:7" s="862" customFormat="1" x14ac:dyDescent="0.2">
      <c r="A55" s="871" t="s">
        <v>3059</v>
      </c>
      <c r="B55" s="871" t="s">
        <v>3060</v>
      </c>
      <c r="C55" s="919" t="s">
        <v>70</v>
      </c>
      <c r="D55" s="873">
        <v>8184.5768899999994</v>
      </c>
      <c r="E55" s="873">
        <v>39.446400000000004</v>
      </c>
      <c r="F55" s="873">
        <v>8145.1304900000005</v>
      </c>
      <c r="G55" s="873">
        <v>8876.7202400000006</v>
      </c>
    </row>
    <row r="56" spans="1:7" s="862" customFormat="1" x14ac:dyDescent="0.2">
      <c r="A56" s="885" t="s">
        <v>3061</v>
      </c>
      <c r="B56" s="885" t="s">
        <v>3062</v>
      </c>
      <c r="C56" s="925" t="s">
        <v>3063</v>
      </c>
      <c r="D56" s="876">
        <v>721.45242000000007</v>
      </c>
      <c r="E56" s="934">
        <v>39.446400000000004</v>
      </c>
      <c r="F56" s="876">
        <v>682.00602000000003</v>
      </c>
      <c r="G56" s="934">
        <v>1209.53244</v>
      </c>
    </row>
    <row r="57" spans="1:7" s="862" customFormat="1" x14ac:dyDescent="0.2">
      <c r="A57" s="874" t="s">
        <v>3070</v>
      </c>
      <c r="B57" s="874" t="s">
        <v>3071</v>
      </c>
      <c r="C57" s="881" t="s">
        <v>3072</v>
      </c>
      <c r="D57" s="876">
        <v>898.096</v>
      </c>
      <c r="E57" s="934">
        <v>0</v>
      </c>
      <c r="F57" s="876">
        <v>898.096</v>
      </c>
      <c r="G57" s="934">
        <v>872.32</v>
      </c>
    </row>
    <row r="58" spans="1:7" s="862" customFormat="1" x14ac:dyDescent="0.2">
      <c r="A58" s="874" t="s">
        <v>3073</v>
      </c>
      <c r="B58" s="874" t="s">
        <v>3074</v>
      </c>
      <c r="C58" s="881" t="s">
        <v>3075</v>
      </c>
      <c r="D58" s="876">
        <v>715.51957999999991</v>
      </c>
      <c r="E58" s="934">
        <v>0</v>
      </c>
      <c r="F58" s="876">
        <v>715.51957999999991</v>
      </c>
      <c r="G58" s="934">
        <v>1510.1517699999999</v>
      </c>
    </row>
    <row r="59" spans="1:7" s="862" customFormat="1" x14ac:dyDescent="0.2">
      <c r="A59" s="874" t="s">
        <v>3076</v>
      </c>
      <c r="B59" s="874" t="s">
        <v>3077</v>
      </c>
      <c r="C59" s="881" t="s">
        <v>3078</v>
      </c>
      <c r="D59" s="876"/>
      <c r="E59" s="934"/>
      <c r="F59" s="876"/>
      <c r="G59" s="934">
        <v>0</v>
      </c>
    </row>
    <row r="60" spans="1:7" s="862" customFormat="1" x14ac:dyDescent="0.2">
      <c r="A60" s="874" t="s">
        <v>3085</v>
      </c>
      <c r="B60" s="874" t="s">
        <v>3086</v>
      </c>
      <c r="C60" s="881" t="s">
        <v>3087</v>
      </c>
      <c r="D60" s="876">
        <v>94.824449999999999</v>
      </c>
      <c r="E60" s="934">
        <v>0</v>
      </c>
      <c r="F60" s="876">
        <v>94.824449999999999</v>
      </c>
      <c r="G60" s="934">
        <v>111.79192</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5145.18</v>
      </c>
      <c r="E64" s="934">
        <v>0</v>
      </c>
      <c r="F64" s="934">
        <v>5145.18</v>
      </c>
      <c r="G64" s="934">
        <v>4499.3500000000004</v>
      </c>
    </row>
    <row r="65" spans="1:7" s="862" customFormat="1" x14ac:dyDescent="0.2">
      <c r="A65" s="874" t="s">
        <v>3100</v>
      </c>
      <c r="B65" s="874" t="s">
        <v>3101</v>
      </c>
      <c r="C65" s="881" t="s">
        <v>3102</v>
      </c>
      <c r="D65" s="934">
        <v>0</v>
      </c>
      <c r="E65" s="934">
        <v>0</v>
      </c>
      <c r="F65" s="934">
        <v>0</v>
      </c>
      <c r="G65" s="934">
        <v>0</v>
      </c>
    </row>
    <row r="66" spans="1:7" s="862" customFormat="1" x14ac:dyDescent="0.2">
      <c r="A66" s="874" t="s">
        <v>3103</v>
      </c>
      <c r="B66" s="874" t="s">
        <v>76</v>
      </c>
      <c r="C66" s="881" t="s">
        <v>3104</v>
      </c>
      <c r="D66" s="934">
        <v>0</v>
      </c>
      <c r="E66" s="934">
        <v>0</v>
      </c>
      <c r="F66" s="934">
        <v>0</v>
      </c>
      <c r="G66" s="934">
        <v>0</v>
      </c>
    </row>
    <row r="67" spans="1:7" s="862" customFormat="1" x14ac:dyDescent="0.2">
      <c r="A67" s="874" t="s">
        <v>3105</v>
      </c>
      <c r="B67" s="874" t="s">
        <v>3106</v>
      </c>
      <c r="C67" s="881" t="s">
        <v>3107</v>
      </c>
      <c r="D67" s="934">
        <v>0</v>
      </c>
      <c r="E67" s="934">
        <v>0</v>
      </c>
      <c r="F67" s="934">
        <v>0</v>
      </c>
      <c r="G67" s="934">
        <v>0</v>
      </c>
    </row>
    <row r="68" spans="1:7" s="862" customFormat="1" x14ac:dyDescent="0.2">
      <c r="A68" s="874" t="s">
        <v>3108</v>
      </c>
      <c r="B68" s="874" t="s">
        <v>3109</v>
      </c>
      <c r="C68" s="881" t="s">
        <v>3110</v>
      </c>
      <c r="D68" s="934">
        <v>0</v>
      </c>
      <c r="E68" s="934">
        <v>0</v>
      </c>
      <c r="F68" s="934">
        <v>0</v>
      </c>
      <c r="G68" s="934">
        <v>0</v>
      </c>
    </row>
    <row r="69" spans="1:7" s="862" customFormat="1" x14ac:dyDescent="0.2">
      <c r="A69" s="874" t="s">
        <v>3111</v>
      </c>
      <c r="B69" s="874" t="s">
        <v>3112</v>
      </c>
      <c r="C69" s="881" t="s">
        <v>3113</v>
      </c>
      <c r="D69" s="934">
        <v>0</v>
      </c>
      <c r="E69" s="934">
        <v>0</v>
      </c>
      <c r="F69" s="934">
        <v>0</v>
      </c>
      <c r="G69" s="934">
        <v>0</v>
      </c>
    </row>
    <row r="70" spans="1:7" s="862" customFormat="1" x14ac:dyDescent="0.2">
      <c r="A70" s="874" t="s">
        <v>3129</v>
      </c>
      <c r="B70" s="874" t="s">
        <v>3130</v>
      </c>
      <c r="C70" s="881" t="s">
        <v>3131</v>
      </c>
      <c r="D70" s="934">
        <v>0</v>
      </c>
      <c r="E70" s="934">
        <v>0</v>
      </c>
      <c r="F70" s="934">
        <v>0</v>
      </c>
      <c r="G70" s="934">
        <v>0</v>
      </c>
    </row>
    <row r="71" spans="1:7" s="862" customFormat="1" x14ac:dyDescent="0.2">
      <c r="A71" s="874" t="s">
        <v>3135</v>
      </c>
      <c r="B71" s="874" t="s">
        <v>3136</v>
      </c>
      <c r="C71" s="881" t="s">
        <v>3137</v>
      </c>
      <c r="D71" s="934">
        <v>418.23171000000002</v>
      </c>
      <c r="E71" s="934">
        <v>0</v>
      </c>
      <c r="F71" s="934">
        <v>418.23171000000002</v>
      </c>
      <c r="G71" s="934">
        <v>132.86051999999998</v>
      </c>
    </row>
    <row r="72" spans="1:7" s="862" customFormat="1" x14ac:dyDescent="0.2">
      <c r="A72" s="874" t="s">
        <v>3138</v>
      </c>
      <c r="B72" s="874" t="s">
        <v>3139</v>
      </c>
      <c r="C72" s="881" t="s">
        <v>3140</v>
      </c>
      <c r="D72" s="934">
        <v>0</v>
      </c>
      <c r="E72" s="934">
        <v>0</v>
      </c>
      <c r="F72" s="934">
        <v>0</v>
      </c>
      <c r="G72" s="934">
        <v>0</v>
      </c>
    </row>
    <row r="73" spans="1:7" s="862" customFormat="1" x14ac:dyDescent="0.2">
      <c r="A73" s="874" t="s">
        <v>3141</v>
      </c>
      <c r="B73" s="874" t="s">
        <v>3142</v>
      </c>
      <c r="C73" s="881" t="s">
        <v>3143</v>
      </c>
      <c r="D73" s="934">
        <v>177.48599999999999</v>
      </c>
      <c r="E73" s="934">
        <v>0</v>
      </c>
      <c r="F73" s="934">
        <v>177.48599999999999</v>
      </c>
      <c r="G73" s="934">
        <v>526.83143999999993</v>
      </c>
    </row>
    <row r="74" spans="1:7" s="862" customFormat="1" x14ac:dyDescent="0.2">
      <c r="A74" s="935" t="s">
        <v>3144</v>
      </c>
      <c r="B74" s="935" t="s">
        <v>3145</v>
      </c>
      <c r="C74" s="936" t="s">
        <v>3146</v>
      </c>
      <c r="D74" s="937">
        <v>13.78673</v>
      </c>
      <c r="E74" s="937">
        <v>0</v>
      </c>
      <c r="F74" s="937">
        <v>13.78673</v>
      </c>
      <c r="G74" s="937">
        <v>13.882149999999999</v>
      </c>
    </row>
    <row r="75" spans="1:7" s="862" customFormat="1" x14ac:dyDescent="0.2">
      <c r="A75" s="912" t="s">
        <v>3147</v>
      </c>
      <c r="B75" s="912" t="s">
        <v>3148</v>
      </c>
      <c r="C75" s="913" t="s">
        <v>70</v>
      </c>
      <c r="D75" s="873">
        <v>206405.49961000003</v>
      </c>
      <c r="E75" s="873">
        <v>0</v>
      </c>
      <c r="F75" s="873">
        <v>206405.49961000003</v>
      </c>
      <c r="G75" s="873">
        <v>173444.44662999999</v>
      </c>
    </row>
    <row r="76" spans="1:7" s="941" customFormat="1" x14ac:dyDescent="0.2">
      <c r="A76" s="880" t="s">
        <v>3149</v>
      </c>
      <c r="B76" s="880" t="s">
        <v>3150</v>
      </c>
      <c r="C76" s="920" t="s">
        <v>3151</v>
      </c>
      <c r="D76" s="876"/>
      <c r="E76" s="876"/>
      <c r="F76" s="876"/>
      <c r="G76" s="876"/>
    </row>
    <row r="77" spans="1:7" s="941" customFormat="1" x14ac:dyDescent="0.2">
      <c r="A77" s="874" t="s">
        <v>3152</v>
      </c>
      <c r="B77" s="874" t="s">
        <v>3153</v>
      </c>
      <c r="C77" s="881" t="s">
        <v>3154</v>
      </c>
      <c r="D77" s="876"/>
      <c r="E77" s="876"/>
      <c r="F77" s="876"/>
      <c r="G77" s="876"/>
    </row>
    <row r="78" spans="1:7" x14ac:dyDescent="0.2">
      <c r="A78" s="874" t="s">
        <v>3155</v>
      </c>
      <c r="B78" s="874" t="s">
        <v>3156</v>
      </c>
      <c r="C78" s="881" t="s">
        <v>3157</v>
      </c>
      <c r="D78" s="876"/>
      <c r="E78" s="876"/>
      <c r="F78" s="876"/>
      <c r="G78" s="876"/>
    </row>
    <row r="79" spans="1:7" s="869" customFormat="1" x14ac:dyDescent="0.2">
      <c r="A79" s="874" t="s">
        <v>3158</v>
      </c>
      <c r="B79" s="874" t="s">
        <v>3159</v>
      </c>
      <c r="C79" s="881" t="s">
        <v>3160</v>
      </c>
      <c r="D79" s="876"/>
      <c r="E79" s="876"/>
      <c r="F79" s="876"/>
      <c r="G79" s="876"/>
    </row>
    <row r="80" spans="1:7" s="869" customFormat="1" x14ac:dyDescent="0.2">
      <c r="A80" s="874" t="s">
        <v>3161</v>
      </c>
      <c r="B80" s="874" t="s">
        <v>3162</v>
      </c>
      <c r="C80" s="881" t="s">
        <v>3163</v>
      </c>
      <c r="D80" s="876"/>
      <c r="E80" s="876"/>
      <c r="F80" s="876"/>
      <c r="G80" s="876"/>
    </row>
    <row r="81" spans="1:7" s="933" customFormat="1" x14ac:dyDescent="0.2">
      <c r="A81" s="874" t="s">
        <v>3164</v>
      </c>
      <c r="B81" s="874" t="s">
        <v>3165</v>
      </c>
      <c r="C81" s="881" t="s">
        <v>3166</v>
      </c>
      <c r="D81" s="876">
        <v>204531.11502</v>
      </c>
      <c r="E81" s="876"/>
      <c r="F81" s="876">
        <v>204531.11502</v>
      </c>
      <c r="G81" s="876">
        <v>171683.59844</v>
      </c>
    </row>
    <row r="82" spans="1:7" s="933" customFormat="1" x14ac:dyDescent="0.2">
      <c r="A82" s="874" t="s">
        <v>3167</v>
      </c>
      <c r="B82" s="874" t="s">
        <v>3168</v>
      </c>
      <c r="C82" s="881" t="s">
        <v>3169</v>
      </c>
      <c r="D82" s="876">
        <v>1562.5945900000002</v>
      </c>
      <c r="E82" s="876"/>
      <c r="F82" s="876">
        <v>1562.5945900000002</v>
      </c>
      <c r="G82" s="876">
        <v>1514.4641899999999</v>
      </c>
    </row>
    <row r="83" spans="1:7" s="862" customFormat="1" x14ac:dyDescent="0.2">
      <c r="A83" s="874" t="s">
        <v>3176</v>
      </c>
      <c r="B83" s="874" t="s">
        <v>3177</v>
      </c>
      <c r="C83" s="881" t="s">
        <v>3178</v>
      </c>
      <c r="D83" s="876">
        <v>13.468</v>
      </c>
      <c r="E83" s="876"/>
      <c r="F83" s="876">
        <v>13.468</v>
      </c>
      <c r="G83" s="876">
        <v>25.404</v>
      </c>
    </row>
    <row r="84" spans="1:7" s="862" customFormat="1" x14ac:dyDescent="0.2">
      <c r="A84" s="874" t="s">
        <v>3179</v>
      </c>
      <c r="B84" s="874" t="s">
        <v>3180</v>
      </c>
      <c r="C84" s="881" t="s">
        <v>3181</v>
      </c>
      <c r="D84" s="876"/>
      <c r="E84" s="876"/>
      <c r="F84" s="876"/>
      <c r="G84" s="876"/>
    </row>
    <row r="85" spans="1:7" s="862" customFormat="1" x14ac:dyDescent="0.2">
      <c r="A85" s="882" t="s">
        <v>3182</v>
      </c>
      <c r="B85" s="882" t="s">
        <v>3183</v>
      </c>
      <c r="C85" s="883" t="s">
        <v>3184</v>
      </c>
      <c r="D85" s="884">
        <v>298.322</v>
      </c>
      <c r="E85" s="884"/>
      <c r="F85" s="884">
        <v>298.322</v>
      </c>
      <c r="G85" s="884">
        <v>220.98</v>
      </c>
    </row>
    <row r="86" spans="1:7" s="862" customFormat="1" x14ac:dyDescent="0.2">
      <c r="A86" s="938"/>
      <c r="B86" s="938"/>
      <c r="C86" s="938"/>
      <c r="D86" s="939"/>
      <c r="E86" s="940"/>
      <c r="F86" s="939"/>
      <c r="G86" s="939"/>
    </row>
    <row r="87" spans="1:7" s="862" customFormat="1" x14ac:dyDescent="0.2">
      <c r="A87" s="938"/>
      <c r="B87" s="938"/>
      <c r="C87" s="938"/>
      <c r="D87" s="939"/>
      <c r="E87" s="940"/>
      <c r="F87" s="939"/>
      <c r="G87" s="939"/>
    </row>
    <row r="88" spans="1:7" s="933" customFormat="1" x14ac:dyDescent="0.2">
      <c r="A88" s="927"/>
      <c r="B88" s="928"/>
      <c r="C88" s="929"/>
      <c r="D88" s="897">
        <v>1</v>
      </c>
      <c r="E88" s="897">
        <v>2</v>
      </c>
      <c r="F88" s="900"/>
      <c r="G88" s="901"/>
    </row>
    <row r="89" spans="1:7" s="862" customFormat="1" x14ac:dyDescent="0.2">
      <c r="A89" s="1225" t="s">
        <v>2908</v>
      </c>
      <c r="B89" s="1226"/>
      <c r="C89" s="1231" t="s">
        <v>2909</v>
      </c>
      <c r="D89" s="1245" t="s">
        <v>2910</v>
      </c>
      <c r="E89" s="1245"/>
      <c r="F89" s="900"/>
      <c r="G89" s="901"/>
    </row>
    <row r="90" spans="1:7" s="862" customFormat="1" x14ac:dyDescent="0.2">
      <c r="A90" s="1229"/>
      <c r="B90" s="1230"/>
      <c r="C90" s="1236"/>
      <c r="D90" s="902" t="s">
        <v>2911</v>
      </c>
      <c r="E90" s="903" t="s">
        <v>2912</v>
      </c>
      <c r="F90" s="900"/>
      <c r="G90" s="901"/>
    </row>
    <row r="91" spans="1:7" s="862" customFormat="1" ht="13.5" customHeight="1" x14ac:dyDescent="0.2">
      <c r="A91" s="912"/>
      <c r="B91" s="912" t="s">
        <v>3185</v>
      </c>
      <c r="C91" s="913" t="s">
        <v>70</v>
      </c>
      <c r="D91" s="873">
        <v>22495381.627400003</v>
      </c>
      <c r="E91" s="873">
        <v>21855117.614220001</v>
      </c>
      <c r="F91" s="898"/>
      <c r="G91" s="899"/>
    </row>
    <row r="92" spans="1:7" s="862" customFormat="1" x14ac:dyDescent="0.2">
      <c r="A92" s="912" t="s">
        <v>3186</v>
      </c>
      <c r="B92" s="912" t="s">
        <v>3187</v>
      </c>
      <c r="C92" s="913" t="s">
        <v>70</v>
      </c>
      <c r="D92" s="873">
        <v>22425975.919290002</v>
      </c>
      <c r="E92" s="873">
        <v>21769670.218680002</v>
      </c>
      <c r="F92" s="898"/>
      <c r="G92" s="899"/>
    </row>
    <row r="93" spans="1:7" s="862" customFormat="1" x14ac:dyDescent="0.2">
      <c r="A93" s="912" t="s">
        <v>3188</v>
      </c>
      <c r="B93" s="912" t="s">
        <v>3189</v>
      </c>
      <c r="C93" s="913" t="s">
        <v>70</v>
      </c>
      <c r="D93" s="873">
        <v>22225287.187619999</v>
      </c>
      <c r="E93" s="873">
        <v>21621909.634959999</v>
      </c>
      <c r="F93" s="898"/>
      <c r="G93" s="899"/>
    </row>
    <row r="94" spans="1:7" s="933" customFormat="1" x14ac:dyDescent="0.2">
      <c r="A94" s="874" t="s">
        <v>3190</v>
      </c>
      <c r="B94" s="874" t="s">
        <v>3191</v>
      </c>
      <c r="C94" s="881" t="s">
        <v>3192</v>
      </c>
      <c r="D94" s="876">
        <v>17721034.929330003</v>
      </c>
      <c r="E94" s="876">
        <v>17499144.175319999</v>
      </c>
      <c r="F94" s="900"/>
      <c r="G94" s="901"/>
    </row>
    <row r="95" spans="1:7" s="862" customFormat="1" x14ac:dyDescent="0.2">
      <c r="A95" s="874" t="s">
        <v>3193</v>
      </c>
      <c r="B95" s="874" t="s">
        <v>3194</v>
      </c>
      <c r="C95" s="881" t="s">
        <v>3195</v>
      </c>
      <c r="D95" s="934">
        <v>4504252.2582900003</v>
      </c>
      <c r="E95" s="934">
        <v>4122765.45964</v>
      </c>
      <c r="F95" s="900"/>
      <c r="G95" s="891"/>
    </row>
    <row r="96" spans="1:7" s="862" customFormat="1" x14ac:dyDescent="0.2">
      <c r="A96" s="874" t="s">
        <v>3196</v>
      </c>
      <c r="B96" s="874" t="s">
        <v>3197</v>
      </c>
      <c r="C96" s="881" t="s">
        <v>3198</v>
      </c>
      <c r="D96" s="934">
        <v>0</v>
      </c>
      <c r="E96" s="934">
        <v>0</v>
      </c>
      <c r="F96" s="904"/>
      <c r="G96" s="891"/>
    </row>
    <row r="97" spans="1:7" s="862" customFormat="1" x14ac:dyDescent="0.2">
      <c r="A97" s="874" t="s">
        <v>3199</v>
      </c>
      <c r="B97" s="874" t="s">
        <v>3200</v>
      </c>
      <c r="C97" s="881" t="s">
        <v>3201</v>
      </c>
      <c r="D97" s="934">
        <v>0</v>
      </c>
      <c r="E97" s="934">
        <v>0</v>
      </c>
      <c r="F97" s="904"/>
      <c r="G97" s="891"/>
    </row>
    <row r="98" spans="1:7" s="933" customFormat="1" x14ac:dyDescent="0.2">
      <c r="A98" s="874" t="s">
        <v>3202</v>
      </c>
      <c r="B98" s="874" t="s">
        <v>3203</v>
      </c>
      <c r="C98" s="881" t="s">
        <v>3204</v>
      </c>
      <c r="D98" s="934">
        <v>0</v>
      </c>
      <c r="E98" s="934">
        <v>0</v>
      </c>
      <c r="F98" s="904"/>
      <c r="G98" s="891"/>
    </row>
    <row r="99" spans="1:7" s="933" customFormat="1" x14ac:dyDescent="0.2">
      <c r="A99" s="874" t="s">
        <v>3205</v>
      </c>
      <c r="B99" s="874" t="s">
        <v>3206</v>
      </c>
      <c r="C99" s="881" t="s">
        <v>3207</v>
      </c>
      <c r="D99" s="934">
        <v>0</v>
      </c>
      <c r="E99" s="934">
        <v>0</v>
      </c>
      <c r="F99" s="904"/>
      <c r="G99" s="891"/>
    </row>
    <row r="100" spans="1:7" s="862" customFormat="1" x14ac:dyDescent="0.2">
      <c r="A100" s="912" t="s">
        <v>3208</v>
      </c>
      <c r="B100" s="912" t="s">
        <v>3209</v>
      </c>
      <c r="C100" s="913" t="s">
        <v>70</v>
      </c>
      <c r="D100" s="873">
        <v>198532.44072000001</v>
      </c>
      <c r="E100" s="873">
        <v>145508.56174999999</v>
      </c>
      <c r="F100" s="898"/>
      <c r="G100" s="899"/>
    </row>
    <row r="101" spans="1:7" s="933" customFormat="1" x14ac:dyDescent="0.2">
      <c r="A101" s="874" t="s">
        <v>3210</v>
      </c>
      <c r="B101" s="874" t="s">
        <v>3211</v>
      </c>
      <c r="C101" s="881" t="s">
        <v>3212</v>
      </c>
      <c r="D101" s="876">
        <v>17142.439569999999</v>
      </c>
      <c r="E101" s="876">
        <v>16106.147439999999</v>
      </c>
      <c r="F101" s="900"/>
      <c r="G101" s="901"/>
    </row>
    <row r="102" spans="1:7" s="862" customFormat="1" x14ac:dyDescent="0.2">
      <c r="A102" s="874" t="s">
        <v>3213</v>
      </c>
      <c r="B102" s="874" t="s">
        <v>3214</v>
      </c>
      <c r="C102" s="881" t="s">
        <v>3215</v>
      </c>
      <c r="D102" s="934">
        <v>1591.5773799999999</v>
      </c>
      <c r="E102" s="934">
        <v>1490.6441499999999</v>
      </c>
      <c r="F102" s="900"/>
      <c r="G102" s="901"/>
    </row>
    <row r="103" spans="1:7" s="862" customFormat="1" x14ac:dyDescent="0.2">
      <c r="A103" s="874" t="s">
        <v>3216</v>
      </c>
      <c r="B103" s="874" t="s">
        <v>3217</v>
      </c>
      <c r="C103" s="881" t="s">
        <v>3218</v>
      </c>
      <c r="D103" s="934">
        <v>25955.453809999999</v>
      </c>
      <c r="E103" s="934">
        <v>25139.723969999999</v>
      </c>
      <c r="F103" s="900"/>
      <c r="G103" s="901"/>
    </row>
    <row r="104" spans="1:7" s="862" customFormat="1" x14ac:dyDescent="0.2">
      <c r="A104" s="874" t="s">
        <v>3219</v>
      </c>
      <c r="B104" s="874" t="s">
        <v>3220</v>
      </c>
      <c r="C104" s="881" t="s">
        <v>3221</v>
      </c>
      <c r="D104" s="934">
        <v>0</v>
      </c>
      <c r="E104" s="934">
        <v>0</v>
      </c>
      <c r="F104" s="904"/>
      <c r="G104" s="891"/>
    </row>
    <row r="105" spans="1:7" s="862" customFormat="1" x14ac:dyDescent="0.2">
      <c r="A105" s="874" t="s">
        <v>3222</v>
      </c>
      <c r="B105" s="874" t="s">
        <v>3223</v>
      </c>
      <c r="C105" s="881" t="s">
        <v>3224</v>
      </c>
      <c r="D105" s="934">
        <v>153842.96996000002</v>
      </c>
      <c r="E105" s="934">
        <v>102772.04618999999</v>
      </c>
      <c r="F105" s="900"/>
      <c r="G105" s="901"/>
    </row>
    <row r="106" spans="1:7" s="862" customFormat="1" x14ac:dyDescent="0.2">
      <c r="A106" s="912" t="s">
        <v>3228</v>
      </c>
      <c r="B106" s="912" t="s">
        <v>3229</v>
      </c>
      <c r="C106" s="913" t="s">
        <v>70</v>
      </c>
      <c r="D106" s="873">
        <v>2156.2909500000001</v>
      </c>
      <c r="E106" s="873">
        <v>2252.0219700000002</v>
      </c>
      <c r="F106" s="898"/>
      <c r="G106" s="899"/>
    </row>
    <row r="107" spans="1:7" s="933" customFormat="1" x14ac:dyDescent="0.2">
      <c r="A107" s="874" t="s">
        <v>3230</v>
      </c>
      <c r="B107" s="874" t="s">
        <v>3231</v>
      </c>
      <c r="C107" s="881" t="s">
        <v>70</v>
      </c>
      <c r="D107" s="876">
        <v>2156.2909500000001</v>
      </c>
      <c r="E107" s="876">
        <v>2252.0219700000002</v>
      </c>
      <c r="F107" s="900"/>
      <c r="G107" s="891"/>
    </row>
    <row r="108" spans="1:7" s="862" customFormat="1" x14ac:dyDescent="0.2">
      <c r="A108" s="874" t="s">
        <v>3232</v>
      </c>
      <c r="B108" s="874" t="s">
        <v>3233</v>
      </c>
      <c r="C108" s="881" t="s">
        <v>3234</v>
      </c>
      <c r="D108" s="934">
        <v>0</v>
      </c>
      <c r="E108" s="934">
        <v>0</v>
      </c>
      <c r="F108" s="904"/>
      <c r="G108" s="901"/>
    </row>
    <row r="109" spans="1:7" s="862" customFormat="1" x14ac:dyDescent="0.2">
      <c r="A109" s="874" t="s">
        <v>3235</v>
      </c>
      <c r="B109" s="874" t="s">
        <v>3236</v>
      </c>
      <c r="C109" s="881" t="s">
        <v>3237</v>
      </c>
      <c r="D109" s="934">
        <v>0</v>
      </c>
      <c r="E109" s="934">
        <v>0</v>
      </c>
      <c r="F109" s="904"/>
      <c r="G109" s="891"/>
    </row>
    <row r="110" spans="1:7" s="862" customFormat="1" x14ac:dyDescent="0.2">
      <c r="A110" s="912" t="s">
        <v>3238</v>
      </c>
      <c r="B110" s="912" t="s">
        <v>3239</v>
      </c>
      <c r="C110" s="913" t="s">
        <v>70</v>
      </c>
      <c r="D110" s="873">
        <v>69405.708109999992</v>
      </c>
      <c r="E110" s="873">
        <v>85447.395540000012</v>
      </c>
      <c r="F110" s="898"/>
      <c r="G110" s="899"/>
    </row>
    <row r="111" spans="1:7" s="862" customFormat="1" x14ac:dyDescent="0.2">
      <c r="A111" s="912" t="s">
        <v>3240</v>
      </c>
      <c r="B111" s="912" t="s">
        <v>3241</v>
      </c>
      <c r="C111" s="913" t="s">
        <v>70</v>
      </c>
      <c r="D111" s="873">
        <v>0</v>
      </c>
      <c r="E111" s="873">
        <v>0</v>
      </c>
      <c r="F111" s="898"/>
      <c r="G111" s="899"/>
    </row>
    <row r="112" spans="1:7" s="862" customFormat="1" x14ac:dyDescent="0.2">
      <c r="A112" s="874" t="s">
        <v>3242</v>
      </c>
      <c r="B112" s="874" t="s">
        <v>3241</v>
      </c>
      <c r="C112" s="881" t="s">
        <v>3243</v>
      </c>
      <c r="D112" s="876"/>
      <c r="E112" s="876"/>
      <c r="F112" s="904"/>
      <c r="G112" s="891"/>
    </row>
    <row r="113" spans="1:7" s="862" customFormat="1" x14ac:dyDescent="0.2">
      <c r="A113" s="912" t="s">
        <v>3244</v>
      </c>
      <c r="B113" s="912" t="s">
        <v>3245</v>
      </c>
      <c r="C113" s="913" t="s">
        <v>70</v>
      </c>
      <c r="D113" s="873">
        <v>0</v>
      </c>
      <c r="E113" s="873">
        <v>0</v>
      </c>
      <c r="F113" s="898"/>
      <c r="G113" s="899"/>
    </row>
    <row r="114" spans="1:7" s="862" customFormat="1" x14ac:dyDescent="0.2">
      <c r="A114" s="874" t="s">
        <v>3246</v>
      </c>
      <c r="B114" s="874" t="s">
        <v>3247</v>
      </c>
      <c r="C114" s="881" t="s">
        <v>3248</v>
      </c>
      <c r="D114" s="876"/>
      <c r="E114" s="876"/>
      <c r="F114" s="904"/>
      <c r="G114" s="891"/>
    </row>
    <row r="115" spans="1:7" s="862" customFormat="1" x14ac:dyDescent="0.2">
      <c r="A115" s="874" t="s">
        <v>3249</v>
      </c>
      <c r="B115" s="874" t="s">
        <v>3250</v>
      </c>
      <c r="C115" s="881" t="s">
        <v>3251</v>
      </c>
      <c r="D115" s="934">
        <v>0</v>
      </c>
      <c r="E115" s="934">
        <v>0</v>
      </c>
      <c r="F115" s="904"/>
      <c r="G115" s="891"/>
    </row>
    <row r="116" spans="1:7" s="862" customFormat="1" x14ac:dyDescent="0.2">
      <c r="A116" s="874" t="s">
        <v>3255</v>
      </c>
      <c r="B116" s="874" t="s">
        <v>3256</v>
      </c>
      <c r="C116" s="881" t="s">
        <v>3257</v>
      </c>
      <c r="D116" s="934">
        <v>0</v>
      </c>
      <c r="E116" s="934">
        <v>0</v>
      </c>
      <c r="F116" s="904"/>
      <c r="G116" s="891"/>
    </row>
    <row r="117" spans="1:7" s="862" customFormat="1" x14ac:dyDescent="0.2">
      <c r="A117" s="874" t="s">
        <v>3264</v>
      </c>
      <c r="B117" s="874" t="s">
        <v>3265</v>
      </c>
      <c r="C117" s="881" t="s">
        <v>3266</v>
      </c>
      <c r="D117" s="934">
        <v>0</v>
      </c>
      <c r="E117" s="934">
        <v>0</v>
      </c>
      <c r="F117" s="904"/>
      <c r="G117" s="891"/>
    </row>
    <row r="118" spans="1:7" s="862" customFormat="1" x14ac:dyDescent="0.2">
      <c r="A118" s="874" t="s">
        <v>3267</v>
      </c>
      <c r="B118" s="874" t="s">
        <v>3268</v>
      </c>
      <c r="C118" s="881" t="s">
        <v>3269</v>
      </c>
      <c r="D118" s="934">
        <v>0</v>
      </c>
      <c r="E118" s="934">
        <v>0</v>
      </c>
      <c r="F118" s="904"/>
      <c r="G118" s="891"/>
    </row>
    <row r="119" spans="1:7" s="862" customFormat="1" x14ac:dyDescent="0.2">
      <c r="A119" s="912" t="s">
        <v>3270</v>
      </c>
      <c r="B119" s="912" t="s">
        <v>3271</v>
      </c>
      <c r="C119" s="913" t="s">
        <v>70</v>
      </c>
      <c r="D119" s="873">
        <v>69405.708109999992</v>
      </c>
      <c r="E119" s="873">
        <v>85447.395540000012</v>
      </c>
      <c r="F119" s="898"/>
      <c r="G119" s="899"/>
    </row>
    <row r="120" spans="1:7" s="862" customFormat="1" x14ac:dyDescent="0.2">
      <c r="A120" s="874" t="s">
        <v>3272</v>
      </c>
      <c r="B120" s="874" t="s">
        <v>3273</v>
      </c>
      <c r="C120" s="881" t="s">
        <v>3274</v>
      </c>
      <c r="D120" s="876"/>
      <c r="E120" s="876"/>
      <c r="F120" s="904"/>
      <c r="G120" s="891"/>
    </row>
    <row r="121" spans="1:7" s="862" customFormat="1" x14ac:dyDescent="0.2">
      <c r="A121" s="874" t="s">
        <v>3281</v>
      </c>
      <c r="B121" s="874" t="s">
        <v>3282</v>
      </c>
      <c r="C121" s="881" t="s">
        <v>3283</v>
      </c>
      <c r="D121" s="934">
        <v>0</v>
      </c>
      <c r="E121" s="934">
        <v>0</v>
      </c>
      <c r="F121" s="904"/>
      <c r="G121" s="891"/>
    </row>
    <row r="122" spans="1:7" s="862" customFormat="1" x14ac:dyDescent="0.2">
      <c r="A122" s="874" t="s">
        <v>3284</v>
      </c>
      <c r="B122" s="874" t="s">
        <v>3285</v>
      </c>
      <c r="C122" s="881" t="s">
        <v>3286</v>
      </c>
      <c r="D122" s="934">
        <v>40115.845170000001</v>
      </c>
      <c r="E122" s="934">
        <v>59088.601049999997</v>
      </c>
      <c r="F122" s="900"/>
      <c r="G122" s="901"/>
    </row>
    <row r="123" spans="1:7" s="862" customFormat="1" x14ac:dyDescent="0.2">
      <c r="A123" s="874" t="s">
        <v>3290</v>
      </c>
      <c r="B123" s="874" t="s">
        <v>3291</v>
      </c>
      <c r="C123" s="881" t="s">
        <v>3292</v>
      </c>
      <c r="D123" s="934">
        <v>990</v>
      </c>
      <c r="E123" s="934">
        <v>870</v>
      </c>
      <c r="F123" s="900"/>
      <c r="G123" s="901"/>
    </row>
    <row r="124" spans="1:7" s="862" customFormat="1" x14ac:dyDescent="0.2">
      <c r="A124" s="874" t="s">
        <v>3296</v>
      </c>
      <c r="B124" s="874" t="s">
        <v>3297</v>
      </c>
      <c r="C124" s="881" t="s">
        <v>3298</v>
      </c>
      <c r="D124" s="934">
        <v>0</v>
      </c>
      <c r="E124" s="934">
        <v>0</v>
      </c>
      <c r="F124" s="904"/>
      <c r="G124" s="891"/>
    </row>
    <row r="125" spans="1:7" s="862" customFormat="1" ht="12.75" customHeight="1" x14ac:dyDescent="0.2">
      <c r="A125" s="874" t="s">
        <v>3299</v>
      </c>
      <c r="B125" s="874" t="s">
        <v>3300</v>
      </c>
      <c r="C125" s="881" t="s">
        <v>3301</v>
      </c>
      <c r="D125" s="934">
        <v>876.154</v>
      </c>
      <c r="E125" s="934">
        <v>543.78300000000002</v>
      </c>
      <c r="F125" s="900"/>
      <c r="G125" s="901"/>
    </row>
    <row r="126" spans="1:7" s="862" customFormat="1" ht="12.75" customHeight="1" x14ac:dyDescent="0.2">
      <c r="A126" s="874" t="s">
        <v>3302</v>
      </c>
      <c r="B126" s="874" t="s">
        <v>3303</v>
      </c>
      <c r="C126" s="881" t="s">
        <v>3304</v>
      </c>
      <c r="D126" s="934">
        <v>12964.718000000001</v>
      </c>
      <c r="E126" s="934">
        <v>11601.807000000001</v>
      </c>
      <c r="F126" s="900"/>
      <c r="G126" s="901"/>
    </row>
    <row r="127" spans="1:7" s="862" customFormat="1" ht="12.75" customHeight="1" x14ac:dyDescent="0.2">
      <c r="A127" s="874" t="s">
        <v>3305</v>
      </c>
      <c r="B127" s="874" t="s">
        <v>3089</v>
      </c>
      <c r="C127" s="881" t="s">
        <v>3090</v>
      </c>
      <c r="D127" s="934">
        <v>5532.7219999999998</v>
      </c>
      <c r="E127" s="934">
        <v>4849.75</v>
      </c>
      <c r="F127" s="900"/>
      <c r="G127" s="901"/>
    </row>
    <row r="128" spans="1:7" s="862" customFormat="1" ht="12.75" customHeight="1" x14ac:dyDescent="0.2">
      <c r="A128" s="874" t="s">
        <v>3306</v>
      </c>
      <c r="B128" s="874" t="s">
        <v>3092</v>
      </c>
      <c r="C128" s="881" t="s">
        <v>3093</v>
      </c>
      <c r="D128" s="934">
        <v>2393.4470000000001</v>
      </c>
      <c r="E128" s="934">
        <v>2092.3240000000001</v>
      </c>
      <c r="F128" s="900"/>
      <c r="G128" s="901"/>
    </row>
    <row r="129" spans="1:7" s="862" customFormat="1" ht="12.75" customHeight="1" x14ac:dyDescent="0.2">
      <c r="A129" s="874" t="s">
        <v>3307</v>
      </c>
      <c r="B129" s="874" t="s">
        <v>3095</v>
      </c>
      <c r="C129" s="881" t="s">
        <v>3096</v>
      </c>
      <c r="D129" s="934">
        <v>0</v>
      </c>
      <c r="E129" s="934">
        <v>0</v>
      </c>
      <c r="F129" s="900"/>
      <c r="G129" s="901"/>
    </row>
    <row r="130" spans="1:7" s="862" customFormat="1" ht="12.75" customHeight="1" x14ac:dyDescent="0.2">
      <c r="A130" s="874" t="s">
        <v>3308</v>
      </c>
      <c r="B130" s="874" t="s">
        <v>3098</v>
      </c>
      <c r="C130" s="881" t="s">
        <v>3099</v>
      </c>
      <c r="D130" s="934">
        <v>0</v>
      </c>
      <c r="E130" s="934">
        <v>0</v>
      </c>
      <c r="F130" s="900"/>
      <c r="G130" s="901"/>
    </row>
    <row r="131" spans="1:7" s="862" customFormat="1" ht="12.75" customHeight="1" x14ac:dyDescent="0.2">
      <c r="A131" s="874" t="s">
        <v>3309</v>
      </c>
      <c r="B131" s="874" t="s">
        <v>3101</v>
      </c>
      <c r="C131" s="881" t="s">
        <v>3102</v>
      </c>
      <c r="D131" s="934">
        <v>2260.8890000000001</v>
      </c>
      <c r="E131" s="934">
        <v>1846.077</v>
      </c>
      <c r="F131" s="904"/>
      <c r="G131" s="891"/>
    </row>
    <row r="132" spans="1:7" s="862" customFormat="1" ht="12.75" customHeight="1" x14ac:dyDescent="0.2">
      <c r="A132" s="874" t="s">
        <v>3310</v>
      </c>
      <c r="B132" s="874" t="s">
        <v>76</v>
      </c>
      <c r="C132" s="881" t="s">
        <v>3104</v>
      </c>
      <c r="D132" s="934">
        <v>302.15192999999999</v>
      </c>
      <c r="E132" s="934">
        <v>615.94438000000002</v>
      </c>
      <c r="F132" s="900"/>
      <c r="G132" s="901"/>
    </row>
    <row r="133" spans="1:7" s="862" customFormat="1" ht="12.75" customHeight="1" x14ac:dyDescent="0.2">
      <c r="A133" s="874" t="s">
        <v>3311</v>
      </c>
      <c r="B133" s="874" t="s">
        <v>3312</v>
      </c>
      <c r="C133" s="881" t="s">
        <v>3313</v>
      </c>
      <c r="D133" s="934">
        <v>0</v>
      </c>
      <c r="E133" s="934">
        <v>0</v>
      </c>
      <c r="F133" s="900"/>
      <c r="G133" s="901"/>
    </row>
    <row r="134" spans="1:7" s="862" customFormat="1" ht="12.75" customHeight="1" x14ac:dyDescent="0.2">
      <c r="A134" s="874" t="s">
        <v>3314</v>
      </c>
      <c r="B134" s="874" t="s">
        <v>3315</v>
      </c>
      <c r="C134" s="881" t="s">
        <v>3316</v>
      </c>
      <c r="D134" s="934">
        <v>0</v>
      </c>
      <c r="E134" s="934">
        <v>0</v>
      </c>
      <c r="F134" s="900"/>
      <c r="G134" s="901"/>
    </row>
    <row r="135" spans="1:7" s="862" customFormat="1" ht="12.75" customHeight="1" x14ac:dyDescent="0.2">
      <c r="A135" s="874" t="s">
        <v>3317</v>
      </c>
      <c r="B135" s="874" t="s">
        <v>3318</v>
      </c>
      <c r="C135" s="881" t="s">
        <v>3319</v>
      </c>
      <c r="D135" s="934">
        <v>0</v>
      </c>
      <c r="E135" s="934">
        <v>0</v>
      </c>
      <c r="F135" s="904"/>
      <c r="G135" s="891"/>
    </row>
    <row r="136" spans="1:7" s="862" customFormat="1" ht="12.75" customHeight="1" x14ac:dyDescent="0.2">
      <c r="A136" s="874" t="s">
        <v>3333</v>
      </c>
      <c r="B136" s="874" t="s">
        <v>3334</v>
      </c>
      <c r="C136" s="881" t="s">
        <v>3335</v>
      </c>
      <c r="D136" s="934">
        <v>74.852279999999993</v>
      </c>
      <c r="E136" s="934">
        <v>0</v>
      </c>
      <c r="F136" s="904"/>
      <c r="G136" s="891"/>
    </row>
    <row r="137" spans="1:7" s="862" customFormat="1" ht="12.75" customHeight="1" x14ac:dyDescent="0.2">
      <c r="A137" s="874" t="s">
        <v>3337</v>
      </c>
      <c r="B137" s="874" t="s">
        <v>3338</v>
      </c>
      <c r="C137" s="881" t="s">
        <v>3339</v>
      </c>
      <c r="D137" s="934">
        <v>0</v>
      </c>
      <c r="E137" s="934">
        <v>0</v>
      </c>
      <c r="F137" s="904"/>
      <c r="G137" s="891"/>
    </row>
    <row r="138" spans="1:7" s="862" customFormat="1" ht="12.75" customHeight="1" x14ac:dyDescent="0.2">
      <c r="A138" s="874" t="s">
        <v>3340</v>
      </c>
      <c r="B138" s="874" t="s">
        <v>3341</v>
      </c>
      <c r="C138" s="881" t="s">
        <v>3342</v>
      </c>
      <c r="D138" s="934">
        <v>2324.4132400000003</v>
      </c>
      <c r="E138" s="934">
        <v>2487.0350699999999</v>
      </c>
      <c r="F138" s="904"/>
      <c r="G138" s="891"/>
    </row>
    <row r="139" spans="1:7" s="862" customFormat="1" ht="12.75" customHeight="1" x14ac:dyDescent="0.2">
      <c r="A139" s="874" t="s">
        <v>3343</v>
      </c>
      <c r="B139" s="874" t="s">
        <v>3344</v>
      </c>
      <c r="C139" s="881" t="s">
        <v>3345</v>
      </c>
      <c r="D139" s="934">
        <v>1323.0992800000001</v>
      </c>
      <c r="E139" s="934">
        <v>1219.2960700000001</v>
      </c>
      <c r="F139" s="904"/>
      <c r="G139" s="891"/>
    </row>
    <row r="140" spans="1:7" s="862" customFormat="1" ht="12.75" customHeight="1" x14ac:dyDescent="0.2">
      <c r="A140" s="882" t="s">
        <v>3346</v>
      </c>
      <c r="B140" s="882" t="s">
        <v>3347</v>
      </c>
      <c r="C140" s="883" t="s">
        <v>3348</v>
      </c>
      <c r="D140" s="884">
        <v>247.41620999999998</v>
      </c>
      <c r="E140" s="884">
        <v>232.77797000000001</v>
      </c>
      <c r="F140" s="904"/>
      <c r="G140" s="891"/>
    </row>
    <row r="141" spans="1:7" x14ac:dyDescent="0.2">
      <c r="A141" s="862"/>
      <c r="B141" s="862"/>
      <c r="C141" s="863"/>
      <c r="D141" s="864"/>
      <c r="E141" s="864"/>
      <c r="F141" s="864"/>
      <c r="G141" s="864"/>
    </row>
    <row r="142" spans="1:7" x14ac:dyDescent="0.2">
      <c r="A142" s="862"/>
      <c r="B142" s="862"/>
      <c r="C142" s="863"/>
      <c r="D142" s="864"/>
      <c r="E142" s="864"/>
      <c r="F142" s="864"/>
      <c r="G142" s="864"/>
    </row>
    <row r="143" spans="1:7" x14ac:dyDescent="0.2">
      <c r="A143" s="862"/>
      <c r="B143" s="862"/>
      <c r="C143" s="863"/>
      <c r="D143" s="864"/>
      <c r="E143" s="864"/>
      <c r="F143" s="864"/>
      <c r="G143" s="864"/>
    </row>
    <row r="144" spans="1:7" x14ac:dyDescent="0.2">
      <c r="A144" s="862"/>
      <c r="B144" s="862"/>
      <c r="C144" s="863"/>
      <c r="D144" s="864"/>
      <c r="E144" s="864"/>
      <c r="F144" s="864"/>
      <c r="G144" s="864"/>
    </row>
    <row r="145" spans="1:7" x14ac:dyDescent="0.2">
      <c r="A145" s="862"/>
      <c r="B145" s="862"/>
      <c r="C145" s="863"/>
      <c r="D145" s="864"/>
      <c r="E145" s="864"/>
      <c r="F145" s="864"/>
      <c r="G145" s="864"/>
    </row>
    <row r="146" spans="1:7" x14ac:dyDescent="0.2">
      <c r="A146" s="862"/>
      <c r="B146" s="862"/>
      <c r="C146" s="863"/>
      <c r="D146" s="864"/>
      <c r="E146" s="864"/>
      <c r="F146" s="864"/>
      <c r="G146" s="864"/>
    </row>
    <row r="147" spans="1:7" x14ac:dyDescent="0.2">
      <c r="A147" s="862"/>
      <c r="B147" s="862"/>
      <c r="C147" s="863"/>
      <c r="D147" s="864"/>
      <c r="E147" s="864"/>
      <c r="F147" s="864"/>
      <c r="G147" s="864"/>
    </row>
    <row r="148" spans="1:7" x14ac:dyDescent="0.2">
      <c r="A148" s="862"/>
      <c r="B148" s="862"/>
      <c r="C148" s="863"/>
      <c r="D148" s="864"/>
      <c r="E148" s="864"/>
      <c r="F148" s="864"/>
      <c r="G148" s="864"/>
    </row>
    <row r="149" spans="1:7" x14ac:dyDescent="0.2">
      <c r="A149" s="862"/>
      <c r="B149" s="862"/>
      <c r="C149" s="863"/>
      <c r="D149" s="864"/>
      <c r="E149" s="864"/>
      <c r="F149" s="864"/>
      <c r="G149" s="864"/>
    </row>
    <row r="150" spans="1:7" x14ac:dyDescent="0.2">
      <c r="A150" s="862"/>
      <c r="B150" s="862"/>
      <c r="C150" s="863"/>
      <c r="D150" s="864"/>
      <c r="E150" s="864"/>
      <c r="F150" s="864"/>
      <c r="G150" s="864"/>
    </row>
    <row r="151" spans="1:7" x14ac:dyDescent="0.2">
      <c r="A151" s="862"/>
      <c r="B151" s="862"/>
      <c r="C151" s="863"/>
      <c r="D151" s="864"/>
      <c r="E151" s="864"/>
      <c r="F151" s="864"/>
      <c r="G151" s="864"/>
    </row>
    <row r="152" spans="1:7" x14ac:dyDescent="0.2">
      <c r="A152" s="862"/>
      <c r="B152" s="862"/>
      <c r="C152" s="863"/>
      <c r="D152" s="864"/>
      <c r="E152" s="864"/>
      <c r="F152" s="864"/>
      <c r="G152" s="864"/>
    </row>
    <row r="153" spans="1:7" x14ac:dyDescent="0.2">
      <c r="A153" s="868"/>
      <c r="D153" s="864"/>
      <c r="E153" s="864"/>
      <c r="F153" s="864"/>
      <c r="G153" s="864"/>
    </row>
    <row r="154" spans="1:7" x14ac:dyDescent="0.2">
      <c r="A154" s="868"/>
      <c r="D154" s="864"/>
      <c r="E154" s="864"/>
      <c r="F154" s="864"/>
      <c r="G154" s="864"/>
    </row>
    <row r="155" spans="1:7" x14ac:dyDescent="0.2">
      <c r="A155" s="868"/>
      <c r="D155" s="864"/>
      <c r="E155" s="864"/>
      <c r="F155" s="864"/>
      <c r="G155" s="864"/>
    </row>
    <row r="156" spans="1:7" x14ac:dyDescent="0.2">
      <c r="A156" s="868"/>
      <c r="D156" s="864"/>
      <c r="E156" s="864"/>
      <c r="F156" s="864"/>
      <c r="G156" s="864"/>
    </row>
    <row r="157" spans="1:7" x14ac:dyDescent="0.2">
      <c r="A157" s="868"/>
      <c r="D157" s="864"/>
      <c r="E157" s="864"/>
      <c r="F157" s="864"/>
      <c r="G157" s="864"/>
    </row>
    <row r="158" spans="1:7" x14ac:dyDescent="0.2">
      <c r="A158" s="86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row r="192" spans="1:7" x14ac:dyDescent="0.2">
      <c r="A192" s="868"/>
      <c r="D192" s="864"/>
      <c r="E192" s="864"/>
      <c r="F192" s="864"/>
      <c r="G192" s="864"/>
    </row>
    <row r="193" spans="1:7" x14ac:dyDescent="0.2">
      <c r="A193" s="868"/>
      <c r="D193" s="864"/>
      <c r="E193" s="864"/>
      <c r="F193" s="864"/>
      <c r="G193" s="864"/>
    </row>
    <row r="194" spans="1:7" x14ac:dyDescent="0.2">
      <c r="A194" s="868"/>
      <c r="D194" s="864"/>
      <c r="E194" s="864"/>
      <c r="F194" s="864"/>
      <c r="G194" s="864"/>
    </row>
    <row r="195" spans="1:7" x14ac:dyDescent="0.2">
      <c r="A195" s="868"/>
      <c r="D195" s="864"/>
      <c r="E195" s="864"/>
      <c r="F195" s="864"/>
      <c r="G195" s="864"/>
    </row>
    <row r="196" spans="1:7" x14ac:dyDescent="0.2">
      <c r="A196" s="868"/>
      <c r="D196" s="864"/>
      <c r="E196" s="864"/>
      <c r="F196" s="864"/>
      <c r="G196" s="864"/>
    </row>
    <row r="197" spans="1:7" x14ac:dyDescent="0.2">
      <c r="A197" s="868"/>
      <c r="D197" s="864"/>
      <c r="E197" s="864"/>
      <c r="F197" s="864"/>
      <c r="G197" s="864"/>
    </row>
    <row r="198" spans="1:7" x14ac:dyDescent="0.2">
      <c r="A198" s="868"/>
      <c r="D198" s="864"/>
      <c r="E198" s="864"/>
      <c r="F198" s="864"/>
      <c r="G198" s="864"/>
    </row>
    <row r="199" spans="1:7" x14ac:dyDescent="0.2">
      <c r="A199" s="868"/>
      <c r="D199" s="864"/>
      <c r="E199" s="864"/>
      <c r="F199" s="864"/>
      <c r="G199" s="864"/>
    </row>
    <row r="200" spans="1:7" x14ac:dyDescent="0.2">
      <c r="A200" s="868"/>
      <c r="D200" s="864"/>
      <c r="E200" s="864"/>
      <c r="F200" s="864"/>
      <c r="G200" s="864"/>
    </row>
    <row r="201" spans="1:7" x14ac:dyDescent="0.2">
      <c r="A201" s="868"/>
      <c r="D201" s="864"/>
      <c r="E201" s="864"/>
      <c r="F201" s="864"/>
      <c r="G201" s="864"/>
    </row>
    <row r="202" spans="1:7" x14ac:dyDescent="0.2">
      <c r="A202" s="868"/>
      <c r="D202" s="864"/>
      <c r="E202" s="864"/>
      <c r="F202" s="864"/>
      <c r="G202" s="864"/>
    </row>
    <row r="203" spans="1:7" x14ac:dyDescent="0.2">
      <c r="A203" s="868"/>
      <c r="D203" s="864"/>
      <c r="E203" s="864"/>
      <c r="F203" s="864"/>
      <c r="G203" s="864"/>
    </row>
    <row r="204" spans="1:7" x14ac:dyDescent="0.2">
      <c r="A204" s="868"/>
      <c r="D204" s="864"/>
      <c r="E204" s="864"/>
      <c r="F204" s="864"/>
      <c r="G204" s="864"/>
    </row>
    <row r="205" spans="1:7" x14ac:dyDescent="0.2">
      <c r="A205" s="868"/>
      <c r="D205" s="864"/>
      <c r="E205" s="864"/>
      <c r="F205" s="864"/>
      <c r="G205" s="864"/>
    </row>
    <row r="206" spans="1:7" x14ac:dyDescent="0.2">
      <c r="A206" s="868"/>
      <c r="D206" s="864"/>
      <c r="E206" s="864"/>
      <c r="F206" s="864"/>
      <c r="G206" s="864"/>
    </row>
    <row r="207" spans="1:7" x14ac:dyDescent="0.2">
      <c r="A207" s="868"/>
      <c r="D207" s="864"/>
      <c r="E207" s="864"/>
      <c r="F207" s="864"/>
      <c r="G207"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19" fitToHeight="2" orientation="portrait" useFirstPageNumber="1" r:id="rId1"/>
  <headerFooter>
    <oddHeader>&amp;L&amp;"Tahoma,Kurzíva"Závěrečný účet za rok 2019&amp;R&amp;"Tahoma,Kurzíva"Tabulka č. 34</oddHeader>
    <oddFooter>&amp;C&amp;"Tahoma,Obyčejné"&amp;P</oddFooter>
  </headerFooter>
  <rowBreaks count="1" manualBreakCount="1">
    <brk id="74"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83A8-45FA-496A-8113-4113843B18D2}">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115" customWidth="1"/>
    <col min="2" max="2" width="58.42578125" style="115" customWidth="1"/>
    <col min="3" max="3" width="8.5703125" style="112" customWidth="1"/>
    <col min="4" max="7" width="15.42578125" style="115" customWidth="1"/>
    <col min="8" max="8" width="2.42578125" style="115" customWidth="1"/>
    <col min="9"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3533</v>
      </c>
      <c r="B2" s="1224"/>
      <c r="C2" s="1224"/>
      <c r="D2" s="1224"/>
      <c r="E2" s="1224"/>
      <c r="F2" s="1224"/>
      <c r="G2" s="1224"/>
    </row>
    <row r="4" spans="1:7" ht="12.75" customHeight="1" x14ac:dyDescent="0.2">
      <c r="A4" s="945"/>
      <c r="B4" s="946"/>
      <c r="C4" s="947"/>
      <c r="D4" s="948">
        <v>1</v>
      </c>
      <c r="E4" s="948">
        <v>2</v>
      </c>
      <c r="F4" s="948">
        <v>3</v>
      </c>
      <c r="G4" s="948">
        <v>4</v>
      </c>
    </row>
    <row r="5" spans="1:7" s="949" customFormat="1" x14ac:dyDescent="0.2">
      <c r="A5" s="1246" t="s">
        <v>2908</v>
      </c>
      <c r="B5" s="1247"/>
      <c r="C5" s="1250" t="s">
        <v>2909</v>
      </c>
      <c r="D5" s="1252" t="s">
        <v>3353</v>
      </c>
      <c r="E5" s="1252"/>
      <c r="F5" s="1252" t="s">
        <v>3354</v>
      </c>
      <c r="G5" s="1252"/>
    </row>
    <row r="6" spans="1:7" s="949" customFormat="1" ht="34.5" customHeight="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937505.51474000001</v>
      </c>
      <c r="E7" s="952">
        <v>9205.0881899999986</v>
      </c>
      <c r="F7" s="952">
        <v>1081514.6741600002</v>
      </c>
      <c r="G7" s="952">
        <v>10150.813609999999</v>
      </c>
    </row>
    <row r="8" spans="1:7" x14ac:dyDescent="0.2">
      <c r="A8" s="871" t="s">
        <v>2919</v>
      </c>
      <c r="B8" s="871" t="s">
        <v>3358</v>
      </c>
      <c r="C8" s="919" t="s">
        <v>70</v>
      </c>
      <c r="D8" s="952">
        <v>936507.91732000001</v>
      </c>
      <c r="E8" s="952">
        <v>8941.831189999999</v>
      </c>
      <c r="F8" s="952">
        <v>1080128.0273699998</v>
      </c>
      <c r="G8" s="952">
        <v>9633.2414100000005</v>
      </c>
    </row>
    <row r="9" spans="1:7" x14ac:dyDescent="0.2">
      <c r="A9" s="885" t="s">
        <v>2921</v>
      </c>
      <c r="B9" s="885" t="s">
        <v>3359</v>
      </c>
      <c r="C9" s="925" t="s">
        <v>3360</v>
      </c>
      <c r="D9" s="914">
        <v>118855.42952999999</v>
      </c>
      <c r="E9" s="914">
        <v>2530.9558099999999</v>
      </c>
      <c r="F9" s="914">
        <v>112128.20527999999</v>
      </c>
      <c r="G9" s="914">
        <v>3013.8568700000001</v>
      </c>
    </row>
    <row r="10" spans="1:7" x14ac:dyDescent="0.2">
      <c r="A10" s="874" t="s">
        <v>2924</v>
      </c>
      <c r="B10" s="874" t="s">
        <v>3361</v>
      </c>
      <c r="C10" s="881" t="s">
        <v>3362</v>
      </c>
      <c r="D10" s="914">
        <v>9605.7860000000001</v>
      </c>
      <c r="E10" s="914">
        <v>171.70579999999998</v>
      </c>
      <c r="F10" s="914">
        <v>8503.7755099999995</v>
      </c>
      <c r="G10" s="914">
        <v>192.45501000000002</v>
      </c>
    </row>
    <row r="11" spans="1:7" x14ac:dyDescent="0.2">
      <c r="A11" s="874" t="s">
        <v>2927</v>
      </c>
      <c r="B11" s="874" t="s">
        <v>3363</v>
      </c>
      <c r="C11" s="881" t="s">
        <v>3364</v>
      </c>
      <c r="D11" s="914"/>
      <c r="E11" s="914"/>
      <c r="F11" s="914"/>
      <c r="G11" s="914"/>
    </row>
    <row r="12" spans="1:7" x14ac:dyDescent="0.2">
      <c r="A12" s="874" t="s">
        <v>2930</v>
      </c>
      <c r="B12" s="874" t="s">
        <v>3365</v>
      </c>
      <c r="C12" s="881" t="s">
        <v>3366</v>
      </c>
      <c r="D12" s="914"/>
      <c r="E12" s="914"/>
      <c r="F12" s="914"/>
      <c r="G12" s="914"/>
    </row>
    <row r="13" spans="1:7" x14ac:dyDescent="0.2">
      <c r="A13" s="874" t="s">
        <v>2933</v>
      </c>
      <c r="B13" s="874" t="s">
        <v>3367</v>
      </c>
      <c r="C13" s="881" t="s">
        <v>3368</v>
      </c>
      <c r="D13" s="914">
        <v>-5733.8978799999995</v>
      </c>
      <c r="E13" s="914"/>
      <c r="F13" s="914">
        <v>-5280.4308499999997</v>
      </c>
      <c r="G13" s="914"/>
    </row>
    <row r="14" spans="1:7" x14ac:dyDescent="0.2">
      <c r="A14" s="874" t="s">
        <v>2936</v>
      </c>
      <c r="B14" s="874" t="s">
        <v>3369</v>
      </c>
      <c r="C14" s="881" t="s">
        <v>3370</v>
      </c>
      <c r="D14" s="914">
        <v>-3563.4559800000002</v>
      </c>
      <c r="E14" s="914"/>
      <c r="F14" s="914">
        <v>-2440.3100199999999</v>
      </c>
      <c r="G14" s="914"/>
    </row>
    <row r="15" spans="1:7" x14ac:dyDescent="0.2">
      <c r="A15" s="874" t="s">
        <v>2939</v>
      </c>
      <c r="B15" s="874" t="s">
        <v>3371</v>
      </c>
      <c r="C15" s="881" t="s">
        <v>3372</v>
      </c>
      <c r="D15" s="914"/>
      <c r="E15" s="914"/>
      <c r="F15" s="914"/>
      <c r="G15" s="914"/>
    </row>
    <row r="16" spans="1:7" x14ac:dyDescent="0.2">
      <c r="A16" s="874" t="s">
        <v>2942</v>
      </c>
      <c r="B16" s="874" t="s">
        <v>223</v>
      </c>
      <c r="C16" s="881" t="s">
        <v>3373</v>
      </c>
      <c r="D16" s="914">
        <v>294315.01436000003</v>
      </c>
      <c r="E16" s="914">
        <v>819.64962000000003</v>
      </c>
      <c r="F16" s="914">
        <v>486262.59457000002</v>
      </c>
      <c r="G16" s="914">
        <v>324.50423000000001</v>
      </c>
    </row>
    <row r="17" spans="1:7" x14ac:dyDescent="0.2">
      <c r="A17" s="874" t="s">
        <v>2945</v>
      </c>
      <c r="B17" s="874" t="s">
        <v>206</v>
      </c>
      <c r="C17" s="881" t="s">
        <v>3374</v>
      </c>
      <c r="D17" s="914">
        <v>2999.6581200000001</v>
      </c>
      <c r="E17" s="914">
        <v>46.380720000000004</v>
      </c>
      <c r="F17" s="914">
        <v>2635.2089799999999</v>
      </c>
      <c r="G17" s="914">
        <v>52.822749999999999</v>
      </c>
    </row>
    <row r="18" spans="1:7" x14ac:dyDescent="0.2">
      <c r="A18" s="874" t="s">
        <v>3375</v>
      </c>
      <c r="B18" s="874" t="s">
        <v>3376</v>
      </c>
      <c r="C18" s="881" t="s">
        <v>3377</v>
      </c>
      <c r="D18" s="914">
        <v>146.73224999999999</v>
      </c>
      <c r="E18" s="914"/>
      <c r="F18" s="914">
        <v>147.6294</v>
      </c>
      <c r="G18" s="914"/>
    </row>
    <row r="19" spans="1:7" x14ac:dyDescent="0.2">
      <c r="A19" s="874" t="s">
        <v>3378</v>
      </c>
      <c r="B19" s="874" t="s">
        <v>3379</v>
      </c>
      <c r="C19" s="881" t="s">
        <v>3380</v>
      </c>
      <c r="D19" s="914">
        <v>-14327.301109999999</v>
      </c>
      <c r="E19" s="914"/>
      <c r="F19" s="914">
        <v>-11402.824420000001</v>
      </c>
      <c r="G19" s="914"/>
    </row>
    <row r="20" spans="1:7" x14ac:dyDescent="0.2">
      <c r="A20" s="874" t="s">
        <v>3381</v>
      </c>
      <c r="B20" s="874" t="s">
        <v>3382</v>
      </c>
      <c r="C20" s="881" t="s">
        <v>3383</v>
      </c>
      <c r="D20" s="914">
        <v>23101.733530000001</v>
      </c>
      <c r="E20" s="914">
        <v>224.12067000000002</v>
      </c>
      <c r="F20" s="914">
        <v>18863.633989999998</v>
      </c>
      <c r="G20" s="914">
        <v>258.31167999999997</v>
      </c>
    </row>
    <row r="21" spans="1:7" x14ac:dyDescent="0.2">
      <c r="A21" s="874" t="s">
        <v>3384</v>
      </c>
      <c r="B21" s="874" t="s">
        <v>3385</v>
      </c>
      <c r="C21" s="881" t="s">
        <v>3386</v>
      </c>
      <c r="D21" s="914">
        <v>188064.08193000001</v>
      </c>
      <c r="E21" s="914">
        <v>3036.3310699999997</v>
      </c>
      <c r="F21" s="914">
        <v>170805.51934</v>
      </c>
      <c r="G21" s="914">
        <v>3375.45766</v>
      </c>
    </row>
    <row r="22" spans="1:7" x14ac:dyDescent="0.2">
      <c r="A22" s="874" t="s">
        <v>3387</v>
      </c>
      <c r="B22" s="874" t="s">
        <v>3388</v>
      </c>
      <c r="C22" s="881" t="s">
        <v>3389</v>
      </c>
      <c r="D22" s="914">
        <v>63438.367549999995</v>
      </c>
      <c r="E22" s="914">
        <v>1024.94245</v>
      </c>
      <c r="F22" s="914">
        <v>57922.329369999999</v>
      </c>
      <c r="G22" s="914">
        <v>1145.3066299999998</v>
      </c>
    </row>
    <row r="23" spans="1:7" x14ac:dyDescent="0.2">
      <c r="A23" s="874" t="s">
        <v>3390</v>
      </c>
      <c r="B23" s="874" t="s">
        <v>3391</v>
      </c>
      <c r="C23" s="881" t="s">
        <v>3392</v>
      </c>
      <c r="D23" s="914">
        <v>1009.50976</v>
      </c>
      <c r="E23" s="914">
        <v>16.34524</v>
      </c>
      <c r="F23" s="914">
        <v>959.00431000000003</v>
      </c>
      <c r="G23" s="914">
        <v>19.548689999999997</v>
      </c>
    </row>
    <row r="24" spans="1:7" x14ac:dyDescent="0.2">
      <c r="A24" s="874" t="s">
        <v>3393</v>
      </c>
      <c r="B24" s="874" t="s">
        <v>3394</v>
      </c>
      <c r="C24" s="881" t="s">
        <v>3395</v>
      </c>
      <c r="D24" s="914">
        <v>8578.7612899999986</v>
      </c>
      <c r="E24" s="914">
        <v>156.57016000000002</v>
      </c>
      <c r="F24" s="914">
        <v>7734.7641900000008</v>
      </c>
      <c r="G24" s="914">
        <v>173.60565</v>
      </c>
    </row>
    <row r="25" spans="1:7" x14ac:dyDescent="0.2">
      <c r="A25" s="874" t="s">
        <v>3396</v>
      </c>
      <c r="B25" s="874" t="s">
        <v>3397</v>
      </c>
      <c r="C25" s="881" t="s">
        <v>3398</v>
      </c>
      <c r="D25" s="914"/>
      <c r="E25" s="914"/>
      <c r="F25" s="914"/>
      <c r="G25" s="914"/>
    </row>
    <row r="26" spans="1:7" x14ac:dyDescent="0.2">
      <c r="A26" s="874" t="s">
        <v>3399</v>
      </c>
      <c r="B26" s="874" t="s">
        <v>3400</v>
      </c>
      <c r="C26" s="881" t="s">
        <v>3401</v>
      </c>
      <c r="D26" s="914">
        <v>0</v>
      </c>
      <c r="E26" s="914">
        <v>224.1</v>
      </c>
      <c r="F26" s="914">
        <v>3.375</v>
      </c>
      <c r="G26" s="914">
        <v>252.00200000000001</v>
      </c>
    </row>
    <row r="27" spans="1:7" x14ac:dyDescent="0.2">
      <c r="A27" s="874" t="s">
        <v>3402</v>
      </c>
      <c r="B27" s="874" t="s">
        <v>3403</v>
      </c>
      <c r="C27" s="881" t="s">
        <v>3404</v>
      </c>
      <c r="D27" s="914"/>
      <c r="E27" s="914"/>
      <c r="F27" s="914"/>
      <c r="G27" s="914"/>
    </row>
    <row r="28" spans="1:7" x14ac:dyDescent="0.2">
      <c r="A28" s="874" t="s">
        <v>3405</v>
      </c>
      <c r="B28" s="874" t="s">
        <v>3406</v>
      </c>
      <c r="C28" s="881" t="s">
        <v>3407</v>
      </c>
      <c r="D28" s="914">
        <v>281.90128000000004</v>
      </c>
      <c r="E28" s="914">
        <v>3.9315500000000001</v>
      </c>
      <c r="F28" s="914">
        <v>300.98259999999999</v>
      </c>
      <c r="G28" s="914">
        <v>3.6594899999999999</v>
      </c>
    </row>
    <row r="29" spans="1:7" x14ac:dyDescent="0.2">
      <c r="A29" s="874" t="s">
        <v>3408</v>
      </c>
      <c r="B29" s="874" t="s">
        <v>3409</v>
      </c>
      <c r="C29" s="881" t="s">
        <v>3410</v>
      </c>
      <c r="D29" s="914"/>
      <c r="E29" s="914"/>
      <c r="F29" s="914"/>
      <c r="G29" s="914"/>
    </row>
    <row r="30" spans="1:7" x14ac:dyDescent="0.2">
      <c r="A30" s="874" t="s">
        <v>3411</v>
      </c>
      <c r="B30" s="874" t="s">
        <v>3412</v>
      </c>
      <c r="C30" s="881" t="s">
        <v>3413</v>
      </c>
      <c r="D30" s="914">
        <v>83</v>
      </c>
      <c r="E30" s="914"/>
      <c r="F30" s="914"/>
      <c r="G30" s="914"/>
    </row>
    <row r="31" spans="1:7" x14ac:dyDescent="0.2">
      <c r="A31" s="874" t="s">
        <v>3414</v>
      </c>
      <c r="B31" s="874" t="s">
        <v>3415</v>
      </c>
      <c r="C31" s="881" t="s">
        <v>3416</v>
      </c>
      <c r="D31" s="914"/>
      <c r="E31" s="914"/>
      <c r="F31" s="914"/>
      <c r="G31" s="914"/>
    </row>
    <row r="32" spans="1:7" x14ac:dyDescent="0.2">
      <c r="A32" s="874" t="s">
        <v>3417</v>
      </c>
      <c r="B32" s="874" t="s">
        <v>3418</v>
      </c>
      <c r="C32" s="881" t="s">
        <v>3419</v>
      </c>
      <c r="D32" s="914">
        <v>13.31335</v>
      </c>
      <c r="E32" s="914"/>
      <c r="F32" s="914">
        <v>76.068579999999997</v>
      </c>
      <c r="G32" s="914"/>
    </row>
    <row r="33" spans="1:7" x14ac:dyDescent="0.2">
      <c r="A33" s="874" t="s">
        <v>3420</v>
      </c>
      <c r="B33" s="874" t="s">
        <v>3421</v>
      </c>
      <c r="C33" s="881" t="s">
        <v>3422</v>
      </c>
      <c r="D33" s="914">
        <v>3395.2723599999999</v>
      </c>
      <c r="E33" s="914">
        <v>12.573780000000001</v>
      </c>
      <c r="F33" s="914">
        <v>638.43872999999996</v>
      </c>
      <c r="G33" s="914"/>
    </row>
    <row r="34" spans="1:7" x14ac:dyDescent="0.2">
      <c r="A34" s="874" t="s">
        <v>3423</v>
      </c>
      <c r="B34" s="874" t="s">
        <v>3424</v>
      </c>
      <c r="C34" s="881" t="s">
        <v>3425</v>
      </c>
      <c r="D34" s="914">
        <v>1226.5754099999999</v>
      </c>
      <c r="E34" s="914"/>
      <c r="F34" s="914">
        <v>1270.24794</v>
      </c>
      <c r="G34" s="914"/>
    </row>
    <row r="35" spans="1:7" x14ac:dyDescent="0.2">
      <c r="A35" s="874" t="s">
        <v>3426</v>
      </c>
      <c r="B35" s="874" t="s">
        <v>3427</v>
      </c>
      <c r="C35" s="881" t="s">
        <v>3428</v>
      </c>
      <c r="D35" s="914">
        <v>241717.29243</v>
      </c>
      <c r="E35" s="914">
        <v>627.66946999999993</v>
      </c>
      <c r="F35" s="914">
        <v>229093.52153</v>
      </c>
      <c r="G35" s="914">
        <v>801.63747000000001</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c r="E37" s="914"/>
      <c r="F37" s="914"/>
      <c r="G37" s="914"/>
    </row>
    <row r="38" spans="1:7" x14ac:dyDescent="0.2">
      <c r="A38" s="874" t="s">
        <v>3435</v>
      </c>
      <c r="B38" s="874" t="s">
        <v>3436</v>
      </c>
      <c r="C38" s="881" t="s">
        <v>3437</v>
      </c>
      <c r="D38" s="914"/>
      <c r="E38" s="914"/>
      <c r="F38" s="914"/>
      <c r="G38" s="914"/>
    </row>
    <row r="39" spans="1:7" x14ac:dyDescent="0.2">
      <c r="A39" s="874" t="s">
        <v>3438</v>
      </c>
      <c r="B39" s="874" t="s">
        <v>3439</v>
      </c>
      <c r="C39" s="881" t="s">
        <v>3440</v>
      </c>
      <c r="D39" s="914"/>
      <c r="E39" s="914"/>
      <c r="F39" s="914"/>
      <c r="G39" s="914"/>
    </row>
    <row r="40" spans="1:7" x14ac:dyDescent="0.2">
      <c r="A40" s="874" t="s">
        <v>3441</v>
      </c>
      <c r="B40" s="874" t="s">
        <v>3442</v>
      </c>
      <c r="C40" s="881" t="s">
        <v>3443</v>
      </c>
      <c r="D40" s="914"/>
      <c r="E40" s="914"/>
      <c r="F40" s="914"/>
      <c r="G40" s="914"/>
    </row>
    <row r="41" spans="1:7" x14ac:dyDescent="0.2">
      <c r="A41" s="874" t="s">
        <v>3444</v>
      </c>
      <c r="B41" s="874" t="s">
        <v>3445</v>
      </c>
      <c r="C41" s="881" t="s">
        <v>3446</v>
      </c>
      <c r="D41" s="914"/>
      <c r="E41" s="914"/>
      <c r="F41" s="914"/>
      <c r="G41" s="914"/>
    </row>
    <row r="42" spans="1:7" x14ac:dyDescent="0.2">
      <c r="A42" s="874" t="s">
        <v>3447</v>
      </c>
      <c r="B42" s="874" t="s">
        <v>3448</v>
      </c>
      <c r="C42" s="881" t="s">
        <v>3449</v>
      </c>
      <c r="D42" s="914">
        <v>3227.9276400000003</v>
      </c>
      <c r="E42" s="914">
        <v>46.554850000000002</v>
      </c>
      <c r="F42" s="914">
        <v>1758.74568</v>
      </c>
      <c r="G42" s="914">
        <v>20.07328</v>
      </c>
    </row>
    <row r="43" spans="1:7" x14ac:dyDescent="0.2">
      <c r="A43" s="874" t="s">
        <v>3450</v>
      </c>
      <c r="B43" s="874" t="s">
        <v>3451</v>
      </c>
      <c r="C43" s="881" t="s">
        <v>3452</v>
      </c>
      <c r="D43" s="914">
        <v>72.215500000000006</v>
      </c>
      <c r="E43" s="914"/>
      <c r="F43" s="914">
        <v>147.54766000000001</v>
      </c>
      <c r="G43" s="914"/>
    </row>
    <row r="44" spans="1:7" x14ac:dyDescent="0.2">
      <c r="A44" s="871" t="s">
        <v>2948</v>
      </c>
      <c r="B44" s="871" t="s">
        <v>3453</v>
      </c>
      <c r="C44" s="919" t="s">
        <v>70</v>
      </c>
      <c r="D44" s="952">
        <v>0</v>
      </c>
      <c r="E44" s="952">
        <v>0</v>
      </c>
      <c r="F44" s="952">
        <v>9.3999999999999997E-4</v>
      </c>
      <c r="G44" s="952">
        <v>2.0000000000000001E-4</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c r="E46" s="914"/>
      <c r="F46" s="914"/>
      <c r="G46" s="914"/>
    </row>
    <row r="47" spans="1:7" x14ac:dyDescent="0.2">
      <c r="A47" s="874" t="s">
        <v>2955</v>
      </c>
      <c r="B47" s="874" t="s">
        <v>3458</v>
      </c>
      <c r="C47" s="881" t="s">
        <v>3459</v>
      </c>
      <c r="D47" s="914"/>
      <c r="E47" s="914"/>
      <c r="F47" s="914"/>
      <c r="G47" s="914"/>
    </row>
    <row r="48" spans="1:7" x14ac:dyDescent="0.2">
      <c r="A48" s="874" t="s">
        <v>2958</v>
      </c>
      <c r="B48" s="874" t="s">
        <v>3460</v>
      </c>
      <c r="C48" s="881" t="s">
        <v>3461</v>
      </c>
      <c r="D48" s="914"/>
      <c r="E48" s="914"/>
      <c r="F48" s="914"/>
      <c r="G48" s="914"/>
    </row>
    <row r="49" spans="1:7" x14ac:dyDescent="0.2">
      <c r="A49" s="874" t="s">
        <v>2961</v>
      </c>
      <c r="B49" s="874" t="s">
        <v>3462</v>
      </c>
      <c r="C49" s="881" t="s">
        <v>3463</v>
      </c>
      <c r="D49" s="914"/>
      <c r="E49" s="914"/>
      <c r="F49" s="914"/>
      <c r="G49" s="914"/>
    </row>
    <row r="50" spans="1:7" x14ac:dyDescent="0.2">
      <c r="A50" s="871" t="s">
        <v>2979</v>
      </c>
      <c r="B50" s="871" t="s">
        <v>3464</v>
      </c>
      <c r="C50" s="919" t="s">
        <v>70</v>
      </c>
      <c r="D50" s="952">
        <v>0</v>
      </c>
      <c r="E50" s="952">
        <v>0</v>
      </c>
      <c r="F50" s="952">
        <v>0</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c r="E52" s="914"/>
      <c r="F52" s="914"/>
      <c r="G52" s="914"/>
    </row>
    <row r="53" spans="1:7" x14ac:dyDescent="0.2">
      <c r="A53" s="871" t="s">
        <v>3469</v>
      </c>
      <c r="B53" s="871" t="s">
        <v>3098</v>
      </c>
      <c r="C53" s="919" t="s">
        <v>70</v>
      </c>
      <c r="D53" s="952">
        <v>997.59742000000006</v>
      </c>
      <c r="E53" s="952">
        <v>263.25700000000001</v>
      </c>
      <c r="F53" s="952">
        <v>1386.6458500000001</v>
      </c>
      <c r="G53" s="952">
        <v>517.572</v>
      </c>
    </row>
    <row r="54" spans="1:7" x14ac:dyDescent="0.2">
      <c r="A54" s="874" t="s">
        <v>3470</v>
      </c>
      <c r="B54" s="874" t="s">
        <v>3098</v>
      </c>
      <c r="C54" s="881" t="s">
        <v>3471</v>
      </c>
      <c r="D54" s="914">
        <v>997.59742000000006</v>
      </c>
      <c r="E54" s="914">
        <v>263.25700000000001</v>
      </c>
      <c r="F54" s="914">
        <v>1386.6458500000001</v>
      </c>
      <c r="G54" s="914">
        <v>517.572</v>
      </c>
    </row>
    <row r="55" spans="1:7" x14ac:dyDescent="0.2">
      <c r="A55" s="874" t="s">
        <v>3472</v>
      </c>
      <c r="B55" s="874" t="s">
        <v>3473</v>
      </c>
      <c r="C55" s="881" t="s">
        <v>3474</v>
      </c>
      <c r="D55" s="914"/>
      <c r="E55" s="914"/>
      <c r="F55" s="914"/>
      <c r="G55" s="914"/>
    </row>
    <row r="56" spans="1:7" x14ac:dyDescent="0.2">
      <c r="A56" s="871" t="s">
        <v>3025</v>
      </c>
      <c r="B56" s="871" t="s">
        <v>3475</v>
      </c>
      <c r="C56" s="919" t="s">
        <v>70</v>
      </c>
      <c r="D56" s="952">
        <v>938496.95072000008</v>
      </c>
      <c r="E56" s="952">
        <v>10369.943160000001</v>
      </c>
      <c r="F56" s="952">
        <v>1081540.9036600001</v>
      </c>
      <c r="G56" s="952">
        <v>12376.60608</v>
      </c>
    </row>
    <row r="57" spans="1:7" x14ac:dyDescent="0.2">
      <c r="A57" s="871" t="s">
        <v>3027</v>
      </c>
      <c r="B57" s="871" t="s">
        <v>3476</v>
      </c>
      <c r="C57" s="919" t="s">
        <v>70</v>
      </c>
      <c r="D57" s="952">
        <v>32460.739659999999</v>
      </c>
      <c r="E57" s="952">
        <v>10369.943160000001</v>
      </c>
      <c r="F57" s="952">
        <v>74589.450559999997</v>
      </c>
      <c r="G57" s="952">
        <v>12376.60608</v>
      </c>
    </row>
    <row r="58" spans="1:7" x14ac:dyDescent="0.2">
      <c r="A58" s="874" t="s">
        <v>3029</v>
      </c>
      <c r="B58" s="874" t="s">
        <v>3477</v>
      </c>
      <c r="C58" s="881" t="s">
        <v>3478</v>
      </c>
      <c r="D58" s="914"/>
      <c r="E58" s="914"/>
      <c r="F58" s="914"/>
      <c r="G58" s="914"/>
    </row>
    <row r="59" spans="1:7" x14ac:dyDescent="0.2">
      <c r="A59" s="874" t="s">
        <v>3032</v>
      </c>
      <c r="B59" s="874" t="s">
        <v>3479</v>
      </c>
      <c r="C59" s="881" t="s">
        <v>3480</v>
      </c>
      <c r="D59" s="914">
        <v>627.76881000000003</v>
      </c>
      <c r="E59" s="914">
        <v>10369.943160000001</v>
      </c>
      <c r="F59" s="914">
        <v>155.42637999999999</v>
      </c>
      <c r="G59" s="914">
        <v>12376.60608</v>
      </c>
    </row>
    <row r="60" spans="1:7" x14ac:dyDescent="0.2">
      <c r="A60" s="874" t="s">
        <v>3035</v>
      </c>
      <c r="B60" s="874" t="s">
        <v>3481</v>
      </c>
      <c r="C60" s="881" t="s">
        <v>3482</v>
      </c>
      <c r="D60" s="914">
        <v>4601.6535400000002</v>
      </c>
      <c r="E60" s="914"/>
      <c r="F60" s="914">
        <v>6485.5171600000003</v>
      </c>
      <c r="G60" s="914"/>
    </row>
    <row r="61" spans="1:7" x14ac:dyDescent="0.2">
      <c r="A61" s="874" t="s">
        <v>3038</v>
      </c>
      <c r="B61" s="874" t="s">
        <v>3483</v>
      </c>
      <c r="C61" s="881" t="s">
        <v>3484</v>
      </c>
      <c r="D61" s="914"/>
      <c r="E61" s="914"/>
      <c r="F61" s="914"/>
      <c r="G61" s="914"/>
    </row>
    <row r="62" spans="1:7" x14ac:dyDescent="0.2">
      <c r="A62" s="874" t="s">
        <v>3050</v>
      </c>
      <c r="B62" s="874" t="s">
        <v>3485</v>
      </c>
      <c r="C62" s="881" t="s">
        <v>3486</v>
      </c>
      <c r="D62" s="914"/>
      <c r="E62" s="914"/>
      <c r="F62" s="914"/>
      <c r="G62" s="914"/>
    </row>
    <row r="63" spans="1:7" x14ac:dyDescent="0.2">
      <c r="A63" s="874" t="s">
        <v>3053</v>
      </c>
      <c r="B63" s="874" t="s">
        <v>3409</v>
      </c>
      <c r="C63" s="881" t="s">
        <v>3487</v>
      </c>
      <c r="D63" s="914">
        <v>215.71132</v>
      </c>
      <c r="E63" s="914"/>
      <c r="F63" s="914">
        <v>306.84169000000003</v>
      </c>
      <c r="G63" s="914"/>
    </row>
    <row r="64" spans="1:7" x14ac:dyDescent="0.2">
      <c r="A64" s="874" t="s">
        <v>3056</v>
      </c>
      <c r="B64" s="874" t="s">
        <v>3412</v>
      </c>
      <c r="C64" s="881" t="s">
        <v>3488</v>
      </c>
      <c r="D64" s="914"/>
      <c r="E64" s="914"/>
      <c r="F64" s="914"/>
      <c r="G64" s="914"/>
    </row>
    <row r="65" spans="1:7" x14ac:dyDescent="0.2">
      <c r="A65" s="874" t="s">
        <v>3489</v>
      </c>
      <c r="B65" s="874" t="s">
        <v>3490</v>
      </c>
      <c r="C65" s="881" t="s">
        <v>3491</v>
      </c>
      <c r="D65" s="914"/>
      <c r="E65" s="914"/>
      <c r="F65" s="914"/>
      <c r="G65" s="914"/>
    </row>
    <row r="66" spans="1:7" x14ac:dyDescent="0.2">
      <c r="A66" s="874" t="s">
        <v>3492</v>
      </c>
      <c r="B66" s="874" t="s">
        <v>3493</v>
      </c>
      <c r="C66" s="881" t="s">
        <v>3494</v>
      </c>
      <c r="D66" s="914">
        <v>1447.1392499999999</v>
      </c>
      <c r="E66" s="914"/>
      <c r="F66" s="914">
        <v>3168.0988700000003</v>
      </c>
      <c r="G66" s="914"/>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1227.1032700000001</v>
      </c>
      <c r="E68" s="914"/>
      <c r="F68" s="914">
        <v>1140.7024799999999</v>
      </c>
      <c r="G68" s="914"/>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20580.801350000002</v>
      </c>
      <c r="E70" s="914"/>
      <c r="F70" s="914">
        <v>58135.98201</v>
      </c>
      <c r="G70" s="914"/>
    </row>
    <row r="71" spans="1:7" x14ac:dyDescent="0.2">
      <c r="A71" s="874" t="s">
        <v>3507</v>
      </c>
      <c r="B71" s="874" t="s">
        <v>3508</v>
      </c>
      <c r="C71" s="881" t="s">
        <v>3509</v>
      </c>
      <c r="D71" s="914">
        <v>3760.56212</v>
      </c>
      <c r="E71" s="914"/>
      <c r="F71" s="914">
        <v>5196.8819699999995</v>
      </c>
      <c r="G71" s="914"/>
    </row>
    <row r="72" spans="1:7" x14ac:dyDescent="0.2">
      <c r="A72" s="871" t="s">
        <v>3059</v>
      </c>
      <c r="B72" s="871" t="s">
        <v>3510</v>
      </c>
      <c r="C72" s="919" t="s">
        <v>70</v>
      </c>
      <c r="D72" s="952">
        <v>2140.45334</v>
      </c>
      <c r="E72" s="952">
        <v>0</v>
      </c>
      <c r="F72" s="952">
        <v>626.62830000000008</v>
      </c>
      <c r="G72" s="952">
        <v>0</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2140.4509700000003</v>
      </c>
      <c r="E74" s="914"/>
      <c r="F74" s="914">
        <v>625.72676999999999</v>
      </c>
      <c r="G74" s="914"/>
    </row>
    <row r="75" spans="1:7" x14ac:dyDescent="0.2">
      <c r="A75" s="874" t="s">
        <v>3067</v>
      </c>
      <c r="B75" s="874" t="s">
        <v>3514</v>
      </c>
      <c r="C75" s="881" t="s">
        <v>3515</v>
      </c>
      <c r="D75" s="914"/>
      <c r="E75" s="914"/>
      <c r="F75" s="914"/>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c r="E77" s="914"/>
      <c r="F77" s="914">
        <v>0.90152999999999994</v>
      </c>
      <c r="G77" s="914"/>
    </row>
    <row r="78" spans="1:7" x14ac:dyDescent="0.2">
      <c r="A78" s="871" t="s">
        <v>3520</v>
      </c>
      <c r="B78" s="871" t="s">
        <v>3521</v>
      </c>
      <c r="C78" s="919" t="s">
        <v>70</v>
      </c>
      <c r="D78" s="952">
        <v>903895.75771999999</v>
      </c>
      <c r="E78" s="952">
        <v>0</v>
      </c>
      <c r="F78" s="952">
        <v>1006324.8247999999</v>
      </c>
      <c r="G78" s="952">
        <v>0</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903895.75771999999</v>
      </c>
      <c r="E80" s="914"/>
      <c r="F80" s="914">
        <v>1006324.8247999999</v>
      </c>
      <c r="G80" s="914"/>
    </row>
    <row r="81" spans="1:7" x14ac:dyDescent="0.2">
      <c r="A81" s="871" t="s">
        <v>3186</v>
      </c>
      <c r="B81" s="871" t="s">
        <v>3528</v>
      </c>
      <c r="C81" s="919" t="s">
        <v>70</v>
      </c>
      <c r="D81" s="953"/>
      <c r="E81" s="953"/>
      <c r="F81" s="953"/>
      <c r="G81" s="953"/>
    </row>
    <row r="82" spans="1:7" x14ac:dyDescent="0.2">
      <c r="A82" s="871" t="s">
        <v>3529</v>
      </c>
      <c r="B82" s="871" t="s">
        <v>3530</v>
      </c>
      <c r="C82" s="919" t="s">
        <v>70</v>
      </c>
      <c r="D82" s="952">
        <v>1989.0333999999998</v>
      </c>
      <c r="E82" s="952">
        <v>1428.1119699999999</v>
      </c>
      <c r="F82" s="952">
        <v>1412.87535</v>
      </c>
      <c r="G82" s="952">
        <v>2743.36447</v>
      </c>
    </row>
    <row r="83" spans="1:7" x14ac:dyDescent="0.2">
      <c r="A83" s="871" t="s">
        <v>3531</v>
      </c>
      <c r="B83" s="871" t="s">
        <v>3231</v>
      </c>
      <c r="C83" s="919" t="s">
        <v>70</v>
      </c>
      <c r="D83" s="952">
        <v>991.43597999999997</v>
      </c>
      <c r="E83" s="952">
        <v>1164.8549699999999</v>
      </c>
      <c r="F83" s="952">
        <v>26.229500000000002</v>
      </c>
      <c r="G83" s="952">
        <v>2225.7924700000003</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521" orientation="portrait" useFirstPageNumber="1" r:id="rId1"/>
  <headerFooter>
    <oddHeader>&amp;L&amp;"Tahoma,Kurzíva"Závěrečný účet za rok 2019&amp;R&amp;"Tahoma,Kurzíva"Tabulka č. 35</oddHeader>
    <oddFooter>&amp;C&amp;"Tahoma,Obyčejné"&amp;P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72012-06D4-47A9-B1F4-D9221A19BAD5}">
  <dimension ref="A1:G217"/>
  <sheetViews>
    <sheetView showGridLines="0" zoomScaleNormal="100" zoomScaleSheetLayoutView="100" workbookViewId="0">
      <selection activeCell="I4" sqref="I4"/>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8" width="9.140625" style="868" customWidth="1"/>
    <col min="9" max="16384" width="9.140625" style="868"/>
  </cols>
  <sheetData>
    <row r="1" spans="1:7" s="892" customFormat="1" ht="18" customHeight="1" x14ac:dyDescent="0.2">
      <c r="A1" s="1224" t="s">
        <v>2906</v>
      </c>
      <c r="B1" s="1224"/>
      <c r="C1" s="1224"/>
      <c r="D1" s="1224"/>
      <c r="E1" s="1224"/>
      <c r="F1" s="1224"/>
      <c r="G1" s="1224"/>
    </row>
    <row r="2" spans="1:7" s="892" customFormat="1" ht="18" customHeight="1" x14ac:dyDescent="0.2">
      <c r="A2" s="1168" t="s">
        <v>3541</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1145771.8170799999</v>
      </c>
      <c r="E8" s="873">
        <v>298704.02602999995</v>
      </c>
      <c r="F8" s="873">
        <v>847067.79105</v>
      </c>
      <c r="G8" s="873">
        <v>837729.56215000001</v>
      </c>
    </row>
    <row r="9" spans="1:7" s="933" customFormat="1" x14ac:dyDescent="0.2">
      <c r="A9" s="912" t="s">
        <v>2917</v>
      </c>
      <c r="B9" s="912" t="s">
        <v>2918</v>
      </c>
      <c r="C9" s="913" t="s">
        <v>70</v>
      </c>
      <c r="D9" s="873">
        <v>1058163.18096</v>
      </c>
      <c r="E9" s="873">
        <v>298704.02602999995</v>
      </c>
      <c r="F9" s="873">
        <v>759459.15492999996</v>
      </c>
      <c r="G9" s="873">
        <v>754337.66665999999</v>
      </c>
    </row>
    <row r="10" spans="1:7" s="933" customFormat="1" x14ac:dyDescent="0.2">
      <c r="A10" s="912" t="s">
        <v>2919</v>
      </c>
      <c r="B10" s="912" t="s">
        <v>2920</v>
      </c>
      <c r="C10" s="913" t="s">
        <v>70</v>
      </c>
      <c r="D10" s="873">
        <v>13081.582269999999</v>
      </c>
      <c r="E10" s="873">
        <v>10779.87809</v>
      </c>
      <c r="F10" s="873">
        <v>2301.7041800000002</v>
      </c>
      <c r="G10" s="873">
        <v>2236.0731800000003</v>
      </c>
    </row>
    <row r="11" spans="1:7" s="862" customFormat="1" x14ac:dyDescent="0.2">
      <c r="A11" s="874" t="s">
        <v>2921</v>
      </c>
      <c r="B11" s="874" t="s">
        <v>2922</v>
      </c>
      <c r="C11" s="881" t="s">
        <v>2923</v>
      </c>
      <c r="D11" s="934">
        <v>0</v>
      </c>
      <c r="E11" s="934">
        <v>0</v>
      </c>
      <c r="F11" s="934">
        <v>0</v>
      </c>
      <c r="G11" s="934">
        <v>0</v>
      </c>
    </row>
    <row r="12" spans="1:7" s="862" customFormat="1" x14ac:dyDescent="0.2">
      <c r="A12" s="874" t="s">
        <v>2924</v>
      </c>
      <c r="B12" s="874" t="s">
        <v>2925</v>
      </c>
      <c r="C12" s="881" t="s">
        <v>2926</v>
      </c>
      <c r="D12" s="876">
        <v>8447.8742300000013</v>
      </c>
      <c r="E12" s="934">
        <v>6713.9700899999998</v>
      </c>
      <c r="F12" s="876">
        <v>1733.9041399999999</v>
      </c>
      <c r="G12" s="934">
        <v>1668.7918200000001</v>
      </c>
    </row>
    <row r="13" spans="1:7" s="862" customFormat="1" x14ac:dyDescent="0.2">
      <c r="A13" s="874" t="s">
        <v>2927</v>
      </c>
      <c r="B13" s="874" t="s">
        <v>2928</v>
      </c>
      <c r="C13" s="881" t="s">
        <v>2929</v>
      </c>
      <c r="D13" s="876">
        <v>669.13304000000005</v>
      </c>
      <c r="E13" s="934">
        <v>119.357</v>
      </c>
      <c r="F13" s="876">
        <v>549.77604000000008</v>
      </c>
      <c r="G13" s="934">
        <v>299.38903999999997</v>
      </c>
    </row>
    <row r="14" spans="1:7" s="862" customFormat="1" x14ac:dyDescent="0.2">
      <c r="A14" s="874" t="s">
        <v>2930</v>
      </c>
      <c r="B14" s="874" t="s">
        <v>2931</v>
      </c>
      <c r="C14" s="881" t="s">
        <v>2932</v>
      </c>
      <c r="D14" s="876"/>
      <c r="E14" s="934">
        <v>0</v>
      </c>
      <c r="F14" s="876"/>
      <c r="G14" s="934">
        <v>0</v>
      </c>
    </row>
    <row r="15" spans="1:7" s="862" customFormat="1" x14ac:dyDescent="0.2">
      <c r="A15" s="874" t="s">
        <v>2933</v>
      </c>
      <c r="B15" s="874" t="s">
        <v>2934</v>
      </c>
      <c r="C15" s="881" t="s">
        <v>2935</v>
      </c>
      <c r="D15" s="876">
        <v>3845.7750000000001</v>
      </c>
      <c r="E15" s="934">
        <v>3845.7750000000001</v>
      </c>
      <c r="F15" s="876"/>
      <c r="G15" s="934">
        <v>0</v>
      </c>
    </row>
    <row r="16" spans="1:7" s="862" customFormat="1" x14ac:dyDescent="0.2">
      <c r="A16" s="874" t="s">
        <v>2936</v>
      </c>
      <c r="B16" s="874" t="s">
        <v>2937</v>
      </c>
      <c r="C16" s="881" t="s">
        <v>2938</v>
      </c>
      <c r="D16" s="876">
        <v>118.8</v>
      </c>
      <c r="E16" s="934">
        <v>100.776</v>
      </c>
      <c r="F16" s="876">
        <v>18.024000000000001</v>
      </c>
      <c r="G16" s="934">
        <v>27.036000000000001</v>
      </c>
    </row>
    <row r="17" spans="1:7" s="862" customFormat="1" x14ac:dyDescent="0.2">
      <c r="A17" s="874" t="s">
        <v>2939</v>
      </c>
      <c r="B17" s="874" t="s">
        <v>2940</v>
      </c>
      <c r="C17" s="881" t="s">
        <v>2941</v>
      </c>
      <c r="D17" s="876"/>
      <c r="E17" s="934">
        <v>0</v>
      </c>
      <c r="F17" s="876"/>
      <c r="G17" s="934">
        <v>240.85632000000001</v>
      </c>
    </row>
    <row r="18" spans="1:7" s="862" customFormat="1" x14ac:dyDescent="0.2">
      <c r="A18" s="874" t="s">
        <v>2942</v>
      </c>
      <c r="B18" s="874" t="s">
        <v>2943</v>
      </c>
      <c r="C18" s="881" t="s">
        <v>2944</v>
      </c>
      <c r="D18" s="876"/>
      <c r="E18" s="934">
        <v>0</v>
      </c>
      <c r="F18" s="876"/>
      <c r="G18" s="934">
        <v>0</v>
      </c>
    </row>
    <row r="19" spans="1:7" s="862" customFormat="1" x14ac:dyDescent="0.2">
      <c r="A19" s="877" t="s">
        <v>2945</v>
      </c>
      <c r="B19" s="874" t="s">
        <v>2946</v>
      </c>
      <c r="C19" s="881" t="s">
        <v>2947</v>
      </c>
      <c r="D19" s="876"/>
      <c r="E19" s="934">
        <v>0</v>
      </c>
      <c r="F19" s="876"/>
      <c r="G19" s="934">
        <v>0</v>
      </c>
    </row>
    <row r="20" spans="1:7" s="862" customFormat="1" x14ac:dyDescent="0.2">
      <c r="A20" s="912" t="s">
        <v>2948</v>
      </c>
      <c r="B20" s="912" t="s">
        <v>2949</v>
      </c>
      <c r="C20" s="913" t="s">
        <v>70</v>
      </c>
      <c r="D20" s="873">
        <v>1045069.09869</v>
      </c>
      <c r="E20" s="873">
        <v>287924.14794</v>
      </c>
      <c r="F20" s="873">
        <v>757144.95074999996</v>
      </c>
      <c r="G20" s="873">
        <v>752087.89347999997</v>
      </c>
    </row>
    <row r="21" spans="1:7" s="933" customFormat="1" x14ac:dyDescent="0.2">
      <c r="A21" s="874" t="s">
        <v>2950</v>
      </c>
      <c r="B21" s="874" t="s">
        <v>384</v>
      </c>
      <c r="C21" s="881" t="s">
        <v>2951</v>
      </c>
      <c r="D21" s="934">
        <v>33210.692569999999</v>
      </c>
      <c r="E21" s="934">
        <v>0</v>
      </c>
      <c r="F21" s="934">
        <v>33210.692569999999</v>
      </c>
      <c r="G21" s="934">
        <v>33542.773569999998</v>
      </c>
    </row>
    <row r="22" spans="1:7" s="862" customFormat="1" x14ac:dyDescent="0.2">
      <c r="A22" s="874" t="s">
        <v>2952</v>
      </c>
      <c r="B22" s="874" t="s">
        <v>2953</v>
      </c>
      <c r="C22" s="881" t="s">
        <v>2954</v>
      </c>
      <c r="D22" s="876">
        <v>10981.09325</v>
      </c>
      <c r="E22" s="934">
        <v>0</v>
      </c>
      <c r="F22" s="876">
        <v>10981.09325</v>
      </c>
      <c r="G22" s="934">
        <v>6265.17425</v>
      </c>
    </row>
    <row r="23" spans="1:7" s="862" customFormat="1" x14ac:dyDescent="0.2">
      <c r="A23" s="874" t="s">
        <v>2955</v>
      </c>
      <c r="B23" s="874" t="s">
        <v>2956</v>
      </c>
      <c r="C23" s="881" t="s">
        <v>2957</v>
      </c>
      <c r="D23" s="876">
        <v>709813.20633000007</v>
      </c>
      <c r="E23" s="934">
        <v>103413.29595999999</v>
      </c>
      <c r="F23" s="876">
        <v>606399.91037000006</v>
      </c>
      <c r="G23" s="934">
        <v>629621.22733999998</v>
      </c>
    </row>
    <row r="24" spans="1:7" s="862" customFormat="1" ht="21" x14ac:dyDescent="0.2">
      <c r="A24" s="874" t="s">
        <v>2958</v>
      </c>
      <c r="B24" s="874" t="s">
        <v>2959</v>
      </c>
      <c r="C24" s="881" t="s">
        <v>2960</v>
      </c>
      <c r="D24" s="876">
        <v>146955.36606999999</v>
      </c>
      <c r="E24" s="934">
        <v>101644.93323000001</v>
      </c>
      <c r="F24" s="876">
        <v>45310.432840000001</v>
      </c>
      <c r="G24" s="934">
        <v>44273.395130000004</v>
      </c>
    </row>
    <row r="25" spans="1:7" s="862" customFormat="1" x14ac:dyDescent="0.2">
      <c r="A25" s="874" t="s">
        <v>2961</v>
      </c>
      <c r="B25" s="874" t="s">
        <v>2962</v>
      </c>
      <c r="C25" s="881" t="s">
        <v>2963</v>
      </c>
      <c r="D25" s="876"/>
      <c r="E25" s="934">
        <v>0</v>
      </c>
      <c r="F25" s="876"/>
      <c r="G25" s="934">
        <v>0</v>
      </c>
    </row>
    <row r="26" spans="1:7" s="862" customFormat="1" x14ac:dyDescent="0.2">
      <c r="A26" s="874" t="s">
        <v>2964</v>
      </c>
      <c r="B26" s="874" t="s">
        <v>2965</v>
      </c>
      <c r="C26" s="881" t="s">
        <v>2966</v>
      </c>
      <c r="D26" s="876">
        <v>82865.918749999997</v>
      </c>
      <c r="E26" s="934">
        <v>82865.918749999997</v>
      </c>
      <c r="F26" s="876"/>
      <c r="G26" s="934">
        <v>0</v>
      </c>
    </row>
    <row r="27" spans="1:7" s="862" customFormat="1" x14ac:dyDescent="0.2">
      <c r="A27" s="874" t="s">
        <v>2967</v>
      </c>
      <c r="B27" s="874" t="s">
        <v>2968</v>
      </c>
      <c r="C27" s="881" t="s">
        <v>2969</v>
      </c>
      <c r="D27" s="876"/>
      <c r="E27" s="934">
        <v>0</v>
      </c>
      <c r="F27" s="876"/>
      <c r="G27" s="934">
        <v>0</v>
      </c>
    </row>
    <row r="28" spans="1:7" s="862" customFormat="1" x14ac:dyDescent="0.2">
      <c r="A28" s="874" t="s">
        <v>2970</v>
      </c>
      <c r="B28" s="874" t="s">
        <v>2971</v>
      </c>
      <c r="C28" s="881" t="s">
        <v>2972</v>
      </c>
      <c r="D28" s="876">
        <v>61242.82172</v>
      </c>
      <c r="E28" s="934">
        <v>0</v>
      </c>
      <c r="F28" s="876">
        <v>61242.82172</v>
      </c>
      <c r="G28" s="934">
        <v>38385.323189999996</v>
      </c>
    </row>
    <row r="29" spans="1:7" s="862" customFormat="1" x14ac:dyDescent="0.2">
      <c r="A29" s="874" t="s">
        <v>2973</v>
      </c>
      <c r="B29" s="874" t="s">
        <v>2974</v>
      </c>
      <c r="C29" s="881" t="s">
        <v>2975</v>
      </c>
      <c r="D29" s="876"/>
      <c r="E29" s="934">
        <v>0</v>
      </c>
      <c r="F29" s="876"/>
      <c r="G29" s="934">
        <v>0</v>
      </c>
    </row>
    <row r="30" spans="1:7" s="862" customFormat="1" x14ac:dyDescent="0.2">
      <c r="A30" s="877" t="s">
        <v>2976</v>
      </c>
      <c r="B30" s="874" t="s">
        <v>2977</v>
      </c>
      <c r="C30" s="881" t="s">
        <v>2978</v>
      </c>
      <c r="D30" s="876"/>
      <c r="E30" s="876"/>
      <c r="F30" s="876"/>
      <c r="G30" s="876"/>
    </row>
    <row r="31" spans="1:7" s="862" customFormat="1" x14ac:dyDescent="0.2">
      <c r="A31" s="912" t="s">
        <v>2979</v>
      </c>
      <c r="B31" s="912" t="s">
        <v>2980</v>
      </c>
      <c r="C31" s="913" t="s">
        <v>70</v>
      </c>
      <c r="D31" s="873">
        <v>0</v>
      </c>
      <c r="E31" s="873">
        <v>0</v>
      </c>
      <c r="F31" s="873">
        <v>0</v>
      </c>
      <c r="G31" s="873">
        <v>0</v>
      </c>
    </row>
    <row r="32" spans="1:7" s="862" customFormat="1" x14ac:dyDescent="0.2">
      <c r="A32" s="874" t="s">
        <v>2981</v>
      </c>
      <c r="B32" s="874" t="s">
        <v>2982</v>
      </c>
      <c r="C32" s="881" t="s">
        <v>2983</v>
      </c>
      <c r="D32" s="934">
        <v>0</v>
      </c>
      <c r="E32" s="934">
        <v>0</v>
      </c>
      <c r="F32" s="934">
        <v>0</v>
      </c>
      <c r="G32" s="934">
        <v>0</v>
      </c>
    </row>
    <row r="33" spans="1:7" s="933"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c r="F35" s="876"/>
      <c r="G35" s="934">
        <v>0</v>
      </c>
    </row>
    <row r="36" spans="1:7" s="862" customFormat="1" x14ac:dyDescent="0.2">
      <c r="A36" s="874" t="s">
        <v>2996</v>
      </c>
      <c r="B36" s="874" t="s">
        <v>2997</v>
      </c>
      <c r="C36" s="881" t="s">
        <v>2998</v>
      </c>
      <c r="D36" s="876"/>
      <c r="E36" s="934"/>
      <c r="F36" s="876"/>
      <c r="G36" s="934">
        <v>0</v>
      </c>
    </row>
    <row r="37" spans="1:7" s="862" customFormat="1" x14ac:dyDescent="0.2">
      <c r="A37" s="912" t="s">
        <v>3005</v>
      </c>
      <c r="B37" s="912" t="s">
        <v>3006</v>
      </c>
      <c r="C37" s="913" t="s">
        <v>70</v>
      </c>
      <c r="D37" s="873">
        <v>12.5</v>
      </c>
      <c r="E37" s="873">
        <v>0</v>
      </c>
      <c r="F37" s="873">
        <v>12.5</v>
      </c>
      <c r="G37" s="873">
        <v>13.7</v>
      </c>
    </row>
    <row r="38" spans="1:7" s="862" customFormat="1" x14ac:dyDescent="0.2">
      <c r="A38" s="874" t="s">
        <v>3007</v>
      </c>
      <c r="B38" s="874" t="s">
        <v>3008</v>
      </c>
      <c r="C38" s="881" t="s">
        <v>3009</v>
      </c>
      <c r="D38" s="876"/>
      <c r="E38" s="934">
        <v>0</v>
      </c>
      <c r="F38" s="876"/>
      <c r="G38" s="934">
        <v>0</v>
      </c>
    </row>
    <row r="39" spans="1:7" s="933" customFormat="1" x14ac:dyDescent="0.2">
      <c r="A39" s="874" t="s">
        <v>3010</v>
      </c>
      <c r="B39" s="874" t="s">
        <v>3011</v>
      </c>
      <c r="C39" s="881" t="s">
        <v>3012</v>
      </c>
      <c r="D39" s="876"/>
      <c r="E39" s="934">
        <v>0</v>
      </c>
      <c r="F39" s="876"/>
      <c r="G39" s="934">
        <v>0</v>
      </c>
    </row>
    <row r="40" spans="1:7" s="862" customFormat="1" x14ac:dyDescent="0.2">
      <c r="A40" s="874" t="s">
        <v>3013</v>
      </c>
      <c r="B40" s="874" t="s">
        <v>3014</v>
      </c>
      <c r="C40" s="881" t="s">
        <v>3015</v>
      </c>
      <c r="D40" s="876">
        <v>12.5</v>
      </c>
      <c r="E40" s="934">
        <v>0</v>
      </c>
      <c r="F40" s="876">
        <v>12.5</v>
      </c>
      <c r="G40" s="934">
        <v>13.7</v>
      </c>
    </row>
    <row r="41" spans="1:7" s="862" customFormat="1" x14ac:dyDescent="0.2">
      <c r="A41" s="874" t="s">
        <v>3019</v>
      </c>
      <c r="B41" s="874" t="s">
        <v>3020</v>
      </c>
      <c r="C41" s="881" t="s">
        <v>3021</v>
      </c>
      <c r="D41" s="876"/>
      <c r="E41" s="934"/>
      <c r="F41" s="876"/>
      <c r="G41" s="934">
        <v>0</v>
      </c>
    </row>
    <row r="42" spans="1:7" s="862" customFormat="1" x14ac:dyDescent="0.2">
      <c r="A42" s="874" t="s">
        <v>3022</v>
      </c>
      <c r="B42" s="880" t="s">
        <v>3023</v>
      </c>
      <c r="C42" s="920" t="s">
        <v>3024</v>
      </c>
      <c r="D42" s="876"/>
      <c r="E42" s="934"/>
      <c r="F42" s="876"/>
      <c r="G42" s="934">
        <v>0</v>
      </c>
    </row>
    <row r="43" spans="1:7" s="862" customFormat="1" x14ac:dyDescent="0.2">
      <c r="A43" s="912" t="s">
        <v>3025</v>
      </c>
      <c r="B43" s="912" t="s">
        <v>3026</v>
      </c>
      <c r="C43" s="913" t="s">
        <v>70</v>
      </c>
      <c r="D43" s="873">
        <v>87608.63612000001</v>
      </c>
      <c r="E43" s="873">
        <v>0</v>
      </c>
      <c r="F43" s="873">
        <v>87608.63612000001</v>
      </c>
      <c r="G43" s="873">
        <v>83391.895489999995</v>
      </c>
    </row>
    <row r="44" spans="1:7" s="862" customFormat="1" x14ac:dyDescent="0.2">
      <c r="A44" s="871" t="s">
        <v>3027</v>
      </c>
      <c r="B44" s="871" t="s">
        <v>3028</v>
      </c>
      <c r="C44" s="919" t="s">
        <v>70</v>
      </c>
      <c r="D44" s="873">
        <v>7048.2149500000005</v>
      </c>
      <c r="E44" s="873">
        <v>0</v>
      </c>
      <c r="F44" s="873">
        <v>7048.2149500000005</v>
      </c>
      <c r="G44" s="873">
        <v>7050.2841500000004</v>
      </c>
    </row>
    <row r="45" spans="1:7" s="933" customFormat="1" x14ac:dyDescent="0.2">
      <c r="A45" s="874" t="s">
        <v>3029</v>
      </c>
      <c r="B45" s="874" t="s">
        <v>3030</v>
      </c>
      <c r="C45" s="881" t="s">
        <v>3031</v>
      </c>
      <c r="D45" s="876"/>
      <c r="E45" s="934"/>
      <c r="F45" s="876"/>
      <c r="G45" s="934">
        <v>0</v>
      </c>
    </row>
    <row r="46" spans="1:7" s="933" customFormat="1" x14ac:dyDescent="0.2">
      <c r="A46" s="874" t="s">
        <v>3032</v>
      </c>
      <c r="B46" s="874" t="s">
        <v>3033</v>
      </c>
      <c r="C46" s="881" t="s">
        <v>3034</v>
      </c>
      <c r="D46" s="876">
        <v>741.19401000000005</v>
      </c>
      <c r="E46" s="934">
        <v>0</v>
      </c>
      <c r="F46" s="876">
        <v>741.19401000000005</v>
      </c>
      <c r="G46" s="934">
        <v>693.23631</v>
      </c>
    </row>
    <row r="47" spans="1:7" s="862" customFormat="1" x14ac:dyDescent="0.2">
      <c r="A47" s="874" t="s">
        <v>3035</v>
      </c>
      <c r="B47" s="874" t="s">
        <v>3036</v>
      </c>
      <c r="C47" s="881" t="s">
        <v>3037</v>
      </c>
      <c r="D47" s="876"/>
      <c r="E47" s="934"/>
      <c r="F47" s="876"/>
      <c r="G47" s="934">
        <v>0</v>
      </c>
    </row>
    <row r="48" spans="1:7" s="862" customFormat="1" x14ac:dyDescent="0.2">
      <c r="A48" s="874" t="s">
        <v>3038</v>
      </c>
      <c r="B48" s="874" t="s">
        <v>3039</v>
      </c>
      <c r="C48" s="881" t="s">
        <v>3040</v>
      </c>
      <c r="D48" s="876"/>
      <c r="E48" s="934"/>
      <c r="F48" s="876"/>
      <c r="G48" s="934">
        <v>0</v>
      </c>
    </row>
    <row r="49" spans="1:7" s="862" customFormat="1" x14ac:dyDescent="0.2">
      <c r="A49" s="874" t="s">
        <v>3041</v>
      </c>
      <c r="B49" s="874" t="s">
        <v>3042</v>
      </c>
      <c r="C49" s="881" t="s">
        <v>3043</v>
      </c>
      <c r="D49" s="876"/>
      <c r="E49" s="934"/>
      <c r="F49" s="876"/>
      <c r="G49" s="934">
        <v>0</v>
      </c>
    </row>
    <row r="50" spans="1:7" s="862" customFormat="1" x14ac:dyDescent="0.2">
      <c r="A50" s="874" t="s">
        <v>3044</v>
      </c>
      <c r="B50" s="874" t="s">
        <v>3045</v>
      </c>
      <c r="C50" s="881" t="s">
        <v>3046</v>
      </c>
      <c r="D50" s="876">
        <v>1239.2191599999999</v>
      </c>
      <c r="E50" s="934">
        <v>0</v>
      </c>
      <c r="F50" s="876">
        <v>1239.2191599999999</v>
      </c>
      <c r="G50" s="934">
        <v>1089.8881299999998</v>
      </c>
    </row>
    <row r="51" spans="1:7" s="862" customFormat="1" x14ac:dyDescent="0.2">
      <c r="A51" s="874" t="s">
        <v>3047</v>
      </c>
      <c r="B51" s="874" t="s">
        <v>3048</v>
      </c>
      <c r="C51" s="881" t="s">
        <v>3049</v>
      </c>
      <c r="D51" s="876"/>
      <c r="E51" s="934"/>
      <c r="F51" s="876"/>
      <c r="G51" s="934">
        <v>0</v>
      </c>
    </row>
    <row r="52" spans="1:7" s="862" customFormat="1" x14ac:dyDescent="0.2">
      <c r="A52" s="874" t="s">
        <v>3050</v>
      </c>
      <c r="B52" s="874" t="s">
        <v>3051</v>
      </c>
      <c r="C52" s="881" t="s">
        <v>3052</v>
      </c>
      <c r="D52" s="876">
        <v>5067.8017800000007</v>
      </c>
      <c r="E52" s="934">
        <v>0</v>
      </c>
      <c r="F52" s="876">
        <v>5067.8017800000007</v>
      </c>
      <c r="G52" s="934">
        <v>5267.1597099999999</v>
      </c>
    </row>
    <row r="53" spans="1:7" s="862" customFormat="1" x14ac:dyDescent="0.2">
      <c r="A53" s="874" t="s">
        <v>3053</v>
      </c>
      <c r="B53" s="874" t="s">
        <v>3054</v>
      </c>
      <c r="C53" s="881" t="s">
        <v>3055</v>
      </c>
      <c r="D53" s="876"/>
      <c r="E53" s="934"/>
      <c r="F53" s="876"/>
      <c r="G53" s="934">
        <v>0</v>
      </c>
    </row>
    <row r="54" spans="1:7" s="862" customFormat="1" x14ac:dyDescent="0.2">
      <c r="A54" s="880" t="s">
        <v>3056</v>
      </c>
      <c r="B54" s="880" t="s">
        <v>3057</v>
      </c>
      <c r="C54" s="920" t="s">
        <v>3058</v>
      </c>
      <c r="D54" s="876"/>
      <c r="E54" s="934"/>
      <c r="F54" s="876"/>
      <c r="G54" s="934">
        <v>0</v>
      </c>
    </row>
    <row r="55" spans="1:7" s="862" customFormat="1" x14ac:dyDescent="0.2">
      <c r="A55" s="871" t="s">
        <v>3059</v>
      </c>
      <c r="B55" s="871" t="s">
        <v>3060</v>
      </c>
      <c r="C55" s="919" t="s">
        <v>70</v>
      </c>
      <c r="D55" s="873">
        <v>21412.463210000002</v>
      </c>
      <c r="E55" s="873">
        <v>0</v>
      </c>
      <c r="F55" s="873">
        <v>21412.463210000002</v>
      </c>
      <c r="G55" s="873">
        <v>17467.849149999998</v>
      </c>
    </row>
    <row r="56" spans="1:7" s="862" customFormat="1" x14ac:dyDescent="0.2">
      <c r="A56" s="885" t="s">
        <v>3061</v>
      </c>
      <c r="B56" s="885" t="s">
        <v>3062</v>
      </c>
      <c r="C56" s="925" t="s">
        <v>3063</v>
      </c>
      <c r="D56" s="876">
        <v>799.04678999999999</v>
      </c>
      <c r="E56" s="934">
        <v>0</v>
      </c>
      <c r="F56" s="876">
        <v>799.04678999999999</v>
      </c>
      <c r="G56" s="934">
        <v>1028.4272900000001</v>
      </c>
    </row>
    <row r="57" spans="1:7" s="933" customFormat="1" x14ac:dyDescent="0.2">
      <c r="A57" s="874" t="s">
        <v>3070</v>
      </c>
      <c r="B57" s="874" t="s">
        <v>3071</v>
      </c>
      <c r="C57" s="881" t="s">
        <v>3072</v>
      </c>
      <c r="D57" s="876">
        <v>2328.6365599999999</v>
      </c>
      <c r="E57" s="934">
        <v>0</v>
      </c>
      <c r="F57" s="876">
        <v>2328.6365599999999</v>
      </c>
      <c r="G57" s="934">
        <v>2275.5954300000003</v>
      </c>
    </row>
    <row r="58" spans="1:7" s="862" customFormat="1" x14ac:dyDescent="0.2">
      <c r="A58" s="874" t="s">
        <v>3073</v>
      </c>
      <c r="B58" s="874" t="s">
        <v>3074</v>
      </c>
      <c r="C58" s="881" t="s">
        <v>3075</v>
      </c>
      <c r="D58" s="876">
        <v>27.9</v>
      </c>
      <c r="E58" s="934">
        <v>0</v>
      </c>
      <c r="F58" s="876">
        <v>27.9</v>
      </c>
      <c r="G58" s="934">
        <v>3</v>
      </c>
    </row>
    <row r="59" spans="1:7" s="862" customFormat="1" x14ac:dyDescent="0.2">
      <c r="A59" s="874" t="s">
        <v>3076</v>
      </c>
      <c r="B59" s="874" t="s">
        <v>3077</v>
      </c>
      <c r="C59" s="881" t="s">
        <v>3078</v>
      </c>
      <c r="D59" s="876"/>
      <c r="E59" s="934"/>
      <c r="F59" s="876"/>
      <c r="G59" s="934">
        <v>0</v>
      </c>
    </row>
    <row r="60" spans="1:7" s="862" customFormat="1" x14ac:dyDescent="0.2">
      <c r="A60" s="874" t="s">
        <v>3085</v>
      </c>
      <c r="B60" s="874" t="s">
        <v>3086</v>
      </c>
      <c r="C60" s="881" t="s">
        <v>3087</v>
      </c>
      <c r="D60" s="876">
        <v>110.569</v>
      </c>
      <c r="E60" s="934">
        <v>0</v>
      </c>
      <c r="F60" s="876">
        <v>110.569</v>
      </c>
      <c r="G60" s="934">
        <v>47.97</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130.81</v>
      </c>
      <c r="E64" s="934">
        <v>0</v>
      </c>
      <c r="F64" s="934">
        <v>130.81</v>
      </c>
      <c r="G64" s="934">
        <v>165.18</v>
      </c>
    </row>
    <row r="65" spans="1:7" s="862" customFormat="1" x14ac:dyDescent="0.2">
      <c r="A65" s="874" t="s">
        <v>3100</v>
      </c>
      <c r="B65" s="874" t="s">
        <v>3101</v>
      </c>
      <c r="C65" s="881" t="s">
        <v>3102</v>
      </c>
      <c r="D65" s="934">
        <v>0</v>
      </c>
      <c r="E65" s="934">
        <v>0</v>
      </c>
      <c r="F65" s="934">
        <v>0</v>
      </c>
      <c r="G65" s="934">
        <v>0</v>
      </c>
    </row>
    <row r="66" spans="1:7" s="862" customFormat="1" x14ac:dyDescent="0.2">
      <c r="A66" s="874" t="s">
        <v>3103</v>
      </c>
      <c r="B66" s="874" t="s">
        <v>76</v>
      </c>
      <c r="C66" s="881" t="s">
        <v>3104</v>
      </c>
      <c r="D66" s="934">
        <v>14.865</v>
      </c>
      <c r="E66" s="934">
        <v>0</v>
      </c>
      <c r="F66" s="934">
        <v>14.865</v>
      </c>
      <c r="G66" s="934">
        <v>0</v>
      </c>
    </row>
    <row r="67" spans="1:7" s="862" customFormat="1" x14ac:dyDescent="0.2">
      <c r="A67" s="874" t="s">
        <v>3105</v>
      </c>
      <c r="B67" s="874" t="s">
        <v>3106</v>
      </c>
      <c r="C67" s="881" t="s">
        <v>3107</v>
      </c>
      <c r="D67" s="934">
        <v>0</v>
      </c>
      <c r="E67" s="934">
        <v>0</v>
      </c>
      <c r="F67" s="934">
        <v>0</v>
      </c>
      <c r="G67" s="934">
        <v>648.70546999999999</v>
      </c>
    </row>
    <row r="68" spans="1:7" s="862" customFormat="1" x14ac:dyDescent="0.2">
      <c r="A68" s="874" t="s">
        <v>3108</v>
      </c>
      <c r="B68" s="874" t="s">
        <v>3109</v>
      </c>
      <c r="C68" s="881" t="s">
        <v>3110</v>
      </c>
      <c r="D68" s="934">
        <v>0</v>
      </c>
      <c r="E68" s="934">
        <v>0</v>
      </c>
      <c r="F68" s="934">
        <v>0</v>
      </c>
      <c r="G68" s="934">
        <v>0</v>
      </c>
    </row>
    <row r="69" spans="1:7" s="862" customFormat="1" x14ac:dyDescent="0.2">
      <c r="A69" s="874" t="s">
        <v>3111</v>
      </c>
      <c r="B69" s="874" t="s">
        <v>3112</v>
      </c>
      <c r="C69" s="881" t="s">
        <v>3113</v>
      </c>
      <c r="D69" s="934">
        <v>99</v>
      </c>
      <c r="E69" s="934">
        <v>0</v>
      </c>
      <c r="F69" s="934">
        <v>99</v>
      </c>
      <c r="G69" s="934">
        <v>9000</v>
      </c>
    </row>
    <row r="70" spans="1:7" s="862" customFormat="1" x14ac:dyDescent="0.2">
      <c r="A70" s="874" t="s">
        <v>3129</v>
      </c>
      <c r="B70" s="874" t="s">
        <v>3130</v>
      </c>
      <c r="C70" s="881" t="s">
        <v>3131</v>
      </c>
      <c r="D70" s="934">
        <v>0</v>
      </c>
      <c r="E70" s="934">
        <v>0</v>
      </c>
      <c r="F70" s="934">
        <v>0</v>
      </c>
      <c r="G70" s="934">
        <v>0</v>
      </c>
    </row>
    <row r="71" spans="1:7" s="862" customFormat="1" x14ac:dyDescent="0.2">
      <c r="A71" s="874" t="s">
        <v>3135</v>
      </c>
      <c r="B71" s="874" t="s">
        <v>3136</v>
      </c>
      <c r="C71" s="881" t="s">
        <v>3137</v>
      </c>
      <c r="D71" s="934">
        <v>716.18168000000003</v>
      </c>
      <c r="E71" s="934">
        <v>0</v>
      </c>
      <c r="F71" s="934">
        <v>716.18168000000003</v>
      </c>
      <c r="G71" s="934">
        <v>1135.42022</v>
      </c>
    </row>
    <row r="72" spans="1:7" s="862" customFormat="1" x14ac:dyDescent="0.2">
      <c r="A72" s="874" t="s">
        <v>3138</v>
      </c>
      <c r="B72" s="874" t="s">
        <v>3139</v>
      </c>
      <c r="C72" s="881" t="s">
        <v>3140</v>
      </c>
      <c r="D72" s="934">
        <v>537.98298</v>
      </c>
      <c r="E72" s="934">
        <v>0</v>
      </c>
      <c r="F72" s="934">
        <v>537.98298</v>
      </c>
      <c r="G72" s="934">
        <v>18.328389999999999</v>
      </c>
    </row>
    <row r="73" spans="1:7" s="862" customFormat="1" x14ac:dyDescent="0.2">
      <c r="A73" s="874" t="s">
        <v>3141</v>
      </c>
      <c r="B73" s="874" t="s">
        <v>3142</v>
      </c>
      <c r="C73" s="881" t="s">
        <v>3143</v>
      </c>
      <c r="D73" s="934">
        <v>15938.73191</v>
      </c>
      <c r="E73" s="934">
        <v>0</v>
      </c>
      <c r="F73" s="934">
        <v>15938.73191</v>
      </c>
      <c r="G73" s="934">
        <v>2382.0939700000004</v>
      </c>
    </row>
    <row r="74" spans="1:7" s="862" customFormat="1" x14ac:dyDescent="0.2">
      <c r="A74" s="935" t="s">
        <v>3144</v>
      </c>
      <c r="B74" s="935" t="s">
        <v>3145</v>
      </c>
      <c r="C74" s="936" t="s">
        <v>3146</v>
      </c>
      <c r="D74" s="937">
        <v>708.73928999999998</v>
      </c>
      <c r="E74" s="937">
        <v>0</v>
      </c>
      <c r="F74" s="937">
        <v>708.73928999999998</v>
      </c>
      <c r="G74" s="937">
        <v>763.12837999999999</v>
      </c>
    </row>
    <row r="75" spans="1:7" s="862" customFormat="1" x14ac:dyDescent="0.2">
      <c r="A75" s="912" t="s">
        <v>3147</v>
      </c>
      <c r="B75" s="912" t="s">
        <v>3148</v>
      </c>
      <c r="C75" s="913" t="s">
        <v>70</v>
      </c>
      <c r="D75" s="873">
        <v>59147.95796</v>
      </c>
      <c r="E75" s="873">
        <v>0</v>
      </c>
      <c r="F75" s="873">
        <v>59147.95796</v>
      </c>
      <c r="G75" s="873">
        <v>58873.762189999994</v>
      </c>
    </row>
    <row r="76" spans="1:7" s="862" customFormat="1" x14ac:dyDescent="0.2">
      <c r="A76" s="880" t="s">
        <v>3149</v>
      </c>
      <c r="B76" s="880" t="s">
        <v>3150</v>
      </c>
      <c r="C76" s="920" t="s">
        <v>3151</v>
      </c>
      <c r="D76" s="876"/>
      <c r="E76" s="876"/>
      <c r="F76" s="876"/>
      <c r="G76" s="876"/>
    </row>
    <row r="77" spans="1:7" s="862" customFormat="1" x14ac:dyDescent="0.2">
      <c r="A77" s="874" t="s">
        <v>3152</v>
      </c>
      <c r="B77" s="874" t="s">
        <v>3153</v>
      </c>
      <c r="C77" s="881" t="s">
        <v>3154</v>
      </c>
      <c r="D77" s="876"/>
      <c r="E77" s="876"/>
      <c r="F77" s="876"/>
      <c r="G77" s="876"/>
    </row>
    <row r="78" spans="1:7" s="933" customFormat="1" x14ac:dyDescent="0.2">
      <c r="A78" s="874" t="s">
        <v>3155</v>
      </c>
      <c r="B78" s="874" t="s">
        <v>3156</v>
      </c>
      <c r="C78" s="881" t="s">
        <v>3157</v>
      </c>
      <c r="D78" s="876"/>
      <c r="E78" s="876"/>
      <c r="F78" s="876"/>
      <c r="G78" s="876"/>
    </row>
    <row r="79" spans="1:7" s="933" customFormat="1" x14ac:dyDescent="0.2">
      <c r="A79" s="874" t="s">
        <v>3158</v>
      </c>
      <c r="B79" s="874" t="s">
        <v>3159</v>
      </c>
      <c r="C79" s="881" t="s">
        <v>3160</v>
      </c>
      <c r="D79" s="876"/>
      <c r="E79" s="876"/>
      <c r="F79" s="876"/>
      <c r="G79" s="876"/>
    </row>
    <row r="80" spans="1:7" s="933" customFormat="1" x14ac:dyDescent="0.2">
      <c r="A80" s="874" t="s">
        <v>3161</v>
      </c>
      <c r="B80" s="874" t="s">
        <v>3162</v>
      </c>
      <c r="C80" s="881" t="s">
        <v>3163</v>
      </c>
      <c r="D80" s="876"/>
      <c r="E80" s="876"/>
      <c r="F80" s="876"/>
      <c r="G80" s="876"/>
    </row>
    <row r="81" spans="1:7" s="862" customFormat="1" x14ac:dyDescent="0.2">
      <c r="A81" s="874" t="s">
        <v>3164</v>
      </c>
      <c r="B81" s="874" t="s">
        <v>3165</v>
      </c>
      <c r="C81" s="881" t="s">
        <v>3166</v>
      </c>
      <c r="D81" s="876">
        <v>56463.737229999999</v>
      </c>
      <c r="E81" s="876"/>
      <c r="F81" s="876">
        <v>56463.737229999999</v>
      </c>
      <c r="G81" s="876">
        <v>56429.331170000005</v>
      </c>
    </row>
    <row r="82" spans="1:7" s="862" customFormat="1" x14ac:dyDescent="0.2">
      <c r="A82" s="874" t="s">
        <v>3167</v>
      </c>
      <c r="B82" s="874" t="s">
        <v>3168</v>
      </c>
      <c r="C82" s="881" t="s">
        <v>3169</v>
      </c>
      <c r="D82" s="876">
        <v>2069.2181999999998</v>
      </c>
      <c r="E82" s="876"/>
      <c r="F82" s="876">
        <v>2069.2181999999998</v>
      </c>
      <c r="G82" s="876">
        <v>1807.9952599999999</v>
      </c>
    </row>
    <row r="83" spans="1:7" s="862" customFormat="1" x14ac:dyDescent="0.2">
      <c r="A83" s="874" t="s">
        <v>3176</v>
      </c>
      <c r="B83" s="874" t="s">
        <v>3177</v>
      </c>
      <c r="C83" s="881" t="s">
        <v>3178</v>
      </c>
      <c r="D83" s="876">
        <v>94.302759999999992</v>
      </c>
      <c r="E83" s="876"/>
      <c r="F83" s="876">
        <v>94.302759999999992</v>
      </c>
      <c r="G83" s="876">
        <v>133.00576000000001</v>
      </c>
    </row>
    <row r="84" spans="1:7" s="862" customFormat="1" x14ac:dyDescent="0.2">
      <c r="A84" s="874" t="s">
        <v>3179</v>
      </c>
      <c r="B84" s="874" t="s">
        <v>3180</v>
      </c>
      <c r="C84" s="881" t="s">
        <v>3181</v>
      </c>
      <c r="D84" s="876">
        <v>3.121</v>
      </c>
      <c r="E84" s="876"/>
      <c r="F84" s="876">
        <v>3.121</v>
      </c>
      <c r="G84" s="876">
        <v>12.723000000000001</v>
      </c>
    </row>
    <row r="85" spans="1:7" s="862" customFormat="1" x14ac:dyDescent="0.2">
      <c r="A85" s="882" t="s">
        <v>3182</v>
      </c>
      <c r="B85" s="882" t="s">
        <v>3183</v>
      </c>
      <c r="C85" s="883" t="s">
        <v>3184</v>
      </c>
      <c r="D85" s="884">
        <v>517.57876999999996</v>
      </c>
      <c r="E85" s="884"/>
      <c r="F85" s="884">
        <v>517.57876999999996</v>
      </c>
      <c r="G85" s="884">
        <v>490.70699999999999</v>
      </c>
    </row>
    <row r="86" spans="1:7" s="862" customFormat="1" x14ac:dyDescent="0.2">
      <c r="A86" s="938"/>
      <c r="B86" s="938"/>
      <c r="C86" s="938"/>
      <c r="D86" s="939"/>
      <c r="E86" s="940"/>
      <c r="F86" s="939"/>
      <c r="G86" s="939"/>
    </row>
    <row r="87" spans="1:7" s="862" customFormat="1" x14ac:dyDescent="0.2">
      <c r="A87" s="938"/>
      <c r="B87" s="938"/>
      <c r="C87" s="938"/>
      <c r="D87" s="939"/>
      <c r="E87" s="940"/>
      <c r="F87" s="939"/>
      <c r="G87" s="939"/>
    </row>
    <row r="88" spans="1:7" s="862" customFormat="1" x14ac:dyDescent="0.2">
      <c r="A88" s="927"/>
      <c r="B88" s="928"/>
      <c r="C88" s="929"/>
      <c r="D88" s="897">
        <v>1</v>
      </c>
      <c r="E88" s="897">
        <v>2</v>
      </c>
      <c r="F88" s="900"/>
      <c r="G88" s="901"/>
    </row>
    <row r="89" spans="1:7" s="862" customFormat="1" ht="12.75" customHeight="1" x14ac:dyDescent="0.2">
      <c r="A89" s="1225" t="s">
        <v>2908</v>
      </c>
      <c r="B89" s="1226"/>
      <c r="C89" s="1231" t="s">
        <v>2909</v>
      </c>
      <c r="D89" s="1245" t="s">
        <v>2910</v>
      </c>
      <c r="E89" s="1245"/>
      <c r="F89" s="900"/>
      <c r="G89" s="901"/>
    </row>
    <row r="90" spans="1:7" s="941" customFormat="1" ht="12.75" customHeight="1" x14ac:dyDescent="0.2">
      <c r="A90" s="1229"/>
      <c r="B90" s="1230"/>
      <c r="C90" s="1236"/>
      <c r="D90" s="902" t="s">
        <v>2911</v>
      </c>
      <c r="E90" s="903" t="s">
        <v>2912</v>
      </c>
      <c r="F90" s="900"/>
      <c r="G90" s="901"/>
    </row>
    <row r="91" spans="1:7" s="941" customFormat="1" x14ac:dyDescent="0.2">
      <c r="A91" s="912"/>
      <c r="B91" s="912" t="s">
        <v>3185</v>
      </c>
      <c r="C91" s="913" t="s">
        <v>70</v>
      </c>
      <c r="D91" s="873">
        <v>847067.79105</v>
      </c>
      <c r="E91" s="873">
        <v>837729.56215000001</v>
      </c>
      <c r="F91" s="898"/>
      <c r="G91" s="899"/>
    </row>
    <row r="92" spans="1:7" x14ac:dyDescent="0.2">
      <c r="A92" s="912" t="s">
        <v>3186</v>
      </c>
      <c r="B92" s="912" t="s">
        <v>3187</v>
      </c>
      <c r="C92" s="913" t="s">
        <v>70</v>
      </c>
      <c r="D92" s="873">
        <v>797833.91189999995</v>
      </c>
      <c r="E92" s="873">
        <v>811103.56437000004</v>
      </c>
      <c r="F92" s="898"/>
      <c r="G92" s="899"/>
    </row>
    <row r="93" spans="1:7" s="869" customFormat="1" ht="12.75" customHeight="1" x14ac:dyDescent="0.2">
      <c r="A93" s="912" t="s">
        <v>3188</v>
      </c>
      <c r="B93" s="912" t="s">
        <v>3189</v>
      </c>
      <c r="C93" s="913" t="s">
        <v>70</v>
      </c>
      <c r="D93" s="873">
        <v>765984.21322999999</v>
      </c>
      <c r="E93" s="873">
        <v>767394.48875999998</v>
      </c>
      <c r="F93" s="898"/>
      <c r="G93" s="899"/>
    </row>
    <row r="94" spans="1:7" s="869" customFormat="1" x14ac:dyDescent="0.2">
      <c r="A94" s="874" t="s">
        <v>3190</v>
      </c>
      <c r="B94" s="874" t="s">
        <v>3191</v>
      </c>
      <c r="C94" s="881" t="s">
        <v>3192</v>
      </c>
      <c r="D94" s="876">
        <v>719243.39125999995</v>
      </c>
      <c r="E94" s="876">
        <v>729095.31705999991</v>
      </c>
      <c r="F94" s="900"/>
      <c r="G94" s="901"/>
    </row>
    <row r="95" spans="1:7" s="933" customFormat="1" x14ac:dyDescent="0.2">
      <c r="A95" s="874" t="s">
        <v>3193</v>
      </c>
      <c r="B95" s="874" t="s">
        <v>3194</v>
      </c>
      <c r="C95" s="881" t="s">
        <v>3195</v>
      </c>
      <c r="D95" s="934">
        <v>47715.609509999995</v>
      </c>
      <c r="E95" s="934">
        <v>39273.959240000004</v>
      </c>
      <c r="F95" s="900"/>
      <c r="G95" s="891"/>
    </row>
    <row r="96" spans="1:7" s="933" customFormat="1" x14ac:dyDescent="0.2">
      <c r="A96" s="874" t="s">
        <v>3196</v>
      </c>
      <c r="B96" s="874" t="s">
        <v>3197</v>
      </c>
      <c r="C96" s="881" t="s">
        <v>3198</v>
      </c>
      <c r="D96" s="934">
        <v>0</v>
      </c>
      <c r="E96" s="934">
        <v>0</v>
      </c>
      <c r="F96" s="904"/>
      <c r="G96" s="891"/>
    </row>
    <row r="97" spans="1:7" s="933" customFormat="1" x14ac:dyDescent="0.2">
      <c r="A97" s="874" t="s">
        <v>3199</v>
      </c>
      <c r="B97" s="874" t="s">
        <v>3200</v>
      </c>
      <c r="C97" s="881" t="s">
        <v>3201</v>
      </c>
      <c r="D97" s="934">
        <v>0</v>
      </c>
      <c r="E97" s="934">
        <v>0</v>
      </c>
      <c r="F97" s="904"/>
      <c r="G97" s="891"/>
    </row>
    <row r="98" spans="1:7" s="862" customFormat="1" x14ac:dyDescent="0.2">
      <c r="A98" s="874" t="s">
        <v>3202</v>
      </c>
      <c r="B98" s="874" t="s">
        <v>3203</v>
      </c>
      <c r="C98" s="881" t="s">
        <v>3204</v>
      </c>
      <c r="D98" s="934">
        <v>0</v>
      </c>
      <c r="E98" s="934">
        <v>0</v>
      </c>
      <c r="F98" s="904"/>
      <c r="G98" s="891"/>
    </row>
    <row r="99" spans="1:7" s="862" customFormat="1" x14ac:dyDescent="0.2">
      <c r="A99" s="874" t="s">
        <v>3205</v>
      </c>
      <c r="B99" s="874" t="s">
        <v>3206</v>
      </c>
      <c r="C99" s="881" t="s">
        <v>3207</v>
      </c>
      <c r="D99" s="934">
        <v>-974.78754000000004</v>
      </c>
      <c r="E99" s="934">
        <v>-974.78754000000004</v>
      </c>
      <c r="F99" s="904"/>
      <c r="G99" s="891"/>
    </row>
    <row r="100" spans="1:7" s="862" customFormat="1" x14ac:dyDescent="0.2">
      <c r="A100" s="912" t="s">
        <v>3208</v>
      </c>
      <c r="B100" s="912" t="s">
        <v>3209</v>
      </c>
      <c r="C100" s="913" t="s">
        <v>70</v>
      </c>
      <c r="D100" s="873">
        <v>37633.952920000003</v>
      </c>
      <c r="E100" s="873">
        <v>43483.062030000001</v>
      </c>
      <c r="F100" s="898"/>
      <c r="G100" s="899"/>
    </row>
    <row r="101" spans="1:7" s="862" customFormat="1" x14ac:dyDescent="0.2">
      <c r="A101" s="874" t="s">
        <v>3210</v>
      </c>
      <c r="B101" s="874" t="s">
        <v>3211</v>
      </c>
      <c r="C101" s="881" t="s">
        <v>3212</v>
      </c>
      <c r="D101" s="876">
        <v>1765.2848600000002</v>
      </c>
      <c r="E101" s="876">
        <v>1803.2848600000002</v>
      </c>
      <c r="F101" s="900"/>
      <c r="G101" s="901"/>
    </row>
    <row r="102" spans="1:7" s="862" customFormat="1" x14ac:dyDescent="0.2">
      <c r="A102" s="874" t="s">
        <v>3213</v>
      </c>
      <c r="B102" s="874" t="s">
        <v>3214</v>
      </c>
      <c r="C102" s="881" t="s">
        <v>3215</v>
      </c>
      <c r="D102" s="934">
        <v>2188.4992499999998</v>
      </c>
      <c r="E102" s="934">
        <v>1962.5252700000001</v>
      </c>
      <c r="F102" s="900"/>
      <c r="G102" s="901"/>
    </row>
    <row r="103" spans="1:7" s="862" customFormat="1" x14ac:dyDescent="0.2">
      <c r="A103" s="874" t="s">
        <v>3216</v>
      </c>
      <c r="B103" s="874" t="s">
        <v>3217</v>
      </c>
      <c r="C103" s="881" t="s">
        <v>3218</v>
      </c>
      <c r="D103" s="934">
        <v>10544.848119999999</v>
      </c>
      <c r="E103" s="934">
        <v>10363.532449999999</v>
      </c>
      <c r="F103" s="900"/>
      <c r="G103" s="901"/>
    </row>
    <row r="104" spans="1:7" s="933" customFormat="1" ht="13.5" customHeight="1" x14ac:dyDescent="0.2">
      <c r="A104" s="874" t="s">
        <v>3219</v>
      </c>
      <c r="B104" s="874" t="s">
        <v>3220</v>
      </c>
      <c r="C104" s="881" t="s">
        <v>3221</v>
      </c>
      <c r="D104" s="934">
        <v>1215.3798999999999</v>
      </c>
      <c r="E104" s="934">
        <v>1229.4647600000001</v>
      </c>
      <c r="F104" s="904"/>
      <c r="G104" s="891"/>
    </row>
    <row r="105" spans="1:7" s="862" customFormat="1" x14ac:dyDescent="0.2">
      <c r="A105" s="874" t="s">
        <v>3222</v>
      </c>
      <c r="B105" s="874" t="s">
        <v>3223</v>
      </c>
      <c r="C105" s="881" t="s">
        <v>3224</v>
      </c>
      <c r="D105" s="934">
        <v>21919.940790000001</v>
      </c>
      <c r="E105" s="934">
        <v>28124.254690000002</v>
      </c>
      <c r="F105" s="900"/>
      <c r="G105" s="901"/>
    </row>
    <row r="106" spans="1:7" s="862" customFormat="1" x14ac:dyDescent="0.2">
      <c r="A106" s="912" t="s">
        <v>3228</v>
      </c>
      <c r="B106" s="912" t="s">
        <v>3229</v>
      </c>
      <c r="C106" s="913" t="s">
        <v>70</v>
      </c>
      <c r="D106" s="873">
        <v>-5784.25425</v>
      </c>
      <c r="E106" s="873">
        <v>226.01357999999999</v>
      </c>
      <c r="F106" s="898"/>
      <c r="G106" s="899"/>
    </row>
    <row r="107" spans="1:7" s="862" customFormat="1" x14ac:dyDescent="0.2">
      <c r="A107" s="874" t="s">
        <v>3230</v>
      </c>
      <c r="B107" s="874" t="s">
        <v>3231</v>
      </c>
      <c r="C107" s="881" t="s">
        <v>70</v>
      </c>
      <c r="D107" s="876">
        <v>-5348.1763899999996</v>
      </c>
      <c r="E107" s="876">
        <v>837.05025000000001</v>
      </c>
      <c r="F107" s="900"/>
      <c r="G107" s="891"/>
    </row>
    <row r="108" spans="1:7" s="862" customFormat="1" x14ac:dyDescent="0.2">
      <c r="A108" s="874" t="s">
        <v>3232</v>
      </c>
      <c r="B108" s="874" t="s">
        <v>3233</v>
      </c>
      <c r="C108" s="881" t="s">
        <v>3234</v>
      </c>
      <c r="D108" s="934">
        <v>0</v>
      </c>
      <c r="E108" s="934">
        <v>0</v>
      </c>
      <c r="F108" s="904"/>
      <c r="G108" s="901"/>
    </row>
    <row r="109" spans="1:7" s="862" customFormat="1" x14ac:dyDescent="0.2">
      <c r="A109" s="874" t="s">
        <v>3235</v>
      </c>
      <c r="B109" s="874" t="s">
        <v>3236</v>
      </c>
      <c r="C109" s="881" t="s">
        <v>3237</v>
      </c>
      <c r="D109" s="934">
        <v>-436.07785999999999</v>
      </c>
      <c r="E109" s="934">
        <v>-611.03667000000007</v>
      </c>
      <c r="F109" s="904"/>
      <c r="G109" s="891"/>
    </row>
    <row r="110" spans="1:7" s="933" customFormat="1" x14ac:dyDescent="0.2">
      <c r="A110" s="912" t="s">
        <v>3238</v>
      </c>
      <c r="B110" s="912" t="s">
        <v>3239</v>
      </c>
      <c r="C110" s="913" t="s">
        <v>70</v>
      </c>
      <c r="D110" s="873">
        <v>49233.879150000001</v>
      </c>
      <c r="E110" s="873">
        <v>26625.997780000002</v>
      </c>
      <c r="F110" s="898"/>
      <c r="G110" s="899"/>
    </row>
    <row r="111" spans="1:7" s="862" customFormat="1" x14ac:dyDescent="0.2">
      <c r="A111" s="912" t="s">
        <v>3240</v>
      </c>
      <c r="B111" s="912" t="s">
        <v>3241</v>
      </c>
      <c r="C111" s="913" t="s">
        <v>70</v>
      </c>
      <c r="D111" s="873">
        <v>0</v>
      </c>
      <c r="E111" s="873">
        <v>0</v>
      </c>
      <c r="F111" s="898"/>
      <c r="G111" s="899"/>
    </row>
    <row r="112" spans="1:7" s="862" customFormat="1" x14ac:dyDescent="0.2">
      <c r="A112" s="874" t="s">
        <v>3242</v>
      </c>
      <c r="B112" s="874" t="s">
        <v>3241</v>
      </c>
      <c r="C112" s="881" t="s">
        <v>3243</v>
      </c>
      <c r="D112" s="876"/>
      <c r="E112" s="876"/>
      <c r="F112" s="904"/>
      <c r="G112" s="891"/>
    </row>
    <row r="113" spans="1:7" s="862" customFormat="1" x14ac:dyDescent="0.2">
      <c r="A113" s="912" t="s">
        <v>3244</v>
      </c>
      <c r="B113" s="912" t="s">
        <v>3245</v>
      </c>
      <c r="C113" s="913" t="s">
        <v>70</v>
      </c>
      <c r="D113" s="873">
        <v>17313.949329999999</v>
      </c>
      <c r="E113" s="873">
        <v>2049.6274699999999</v>
      </c>
      <c r="F113" s="898"/>
      <c r="G113" s="899"/>
    </row>
    <row r="114" spans="1:7" s="933" customFormat="1" x14ac:dyDescent="0.2">
      <c r="A114" s="874" t="s">
        <v>3246</v>
      </c>
      <c r="B114" s="874" t="s">
        <v>3247</v>
      </c>
      <c r="C114" s="881" t="s">
        <v>3248</v>
      </c>
      <c r="D114" s="876"/>
      <c r="E114" s="876"/>
      <c r="F114" s="904"/>
      <c r="G114" s="891"/>
    </row>
    <row r="115" spans="1:7" s="933" customFormat="1" x14ac:dyDescent="0.2">
      <c r="A115" s="874" t="s">
        <v>3249</v>
      </c>
      <c r="B115" s="874" t="s">
        <v>3250</v>
      </c>
      <c r="C115" s="881" t="s">
        <v>3251</v>
      </c>
      <c r="D115" s="934">
        <v>10311.483330000001</v>
      </c>
      <c r="E115" s="934">
        <v>1766.7041899999999</v>
      </c>
      <c r="F115" s="904"/>
      <c r="G115" s="891"/>
    </row>
    <row r="116" spans="1:7" s="862" customFormat="1" x14ac:dyDescent="0.2">
      <c r="A116" s="874" t="s">
        <v>3255</v>
      </c>
      <c r="B116" s="874" t="s">
        <v>3256</v>
      </c>
      <c r="C116" s="881" t="s">
        <v>3257</v>
      </c>
      <c r="D116" s="934">
        <v>0</v>
      </c>
      <c r="E116" s="934">
        <v>0</v>
      </c>
      <c r="F116" s="904"/>
      <c r="G116" s="891"/>
    </row>
    <row r="117" spans="1:7" s="933" customFormat="1" x14ac:dyDescent="0.2">
      <c r="A117" s="874" t="s">
        <v>3264</v>
      </c>
      <c r="B117" s="874" t="s">
        <v>3265</v>
      </c>
      <c r="C117" s="881" t="s">
        <v>3266</v>
      </c>
      <c r="D117" s="934">
        <v>0</v>
      </c>
      <c r="E117" s="934">
        <v>0</v>
      </c>
      <c r="F117" s="904"/>
      <c r="G117" s="891"/>
    </row>
    <row r="118" spans="1:7" s="862" customFormat="1" x14ac:dyDescent="0.2">
      <c r="A118" s="874" t="s">
        <v>3267</v>
      </c>
      <c r="B118" s="874" t="s">
        <v>3268</v>
      </c>
      <c r="C118" s="881" t="s">
        <v>3269</v>
      </c>
      <c r="D118" s="934">
        <v>7002.4660000000003</v>
      </c>
      <c r="E118" s="934">
        <v>282.92328000000003</v>
      </c>
      <c r="F118" s="904"/>
      <c r="G118" s="891"/>
    </row>
    <row r="119" spans="1:7" s="862" customFormat="1" x14ac:dyDescent="0.2">
      <c r="A119" s="912" t="s">
        <v>3270</v>
      </c>
      <c r="B119" s="912" t="s">
        <v>3271</v>
      </c>
      <c r="C119" s="913" t="s">
        <v>70</v>
      </c>
      <c r="D119" s="873">
        <v>31919.929820000001</v>
      </c>
      <c r="E119" s="873">
        <v>24576.370309999998</v>
      </c>
      <c r="F119" s="898"/>
      <c r="G119" s="899"/>
    </row>
    <row r="120" spans="1:7" s="862" customFormat="1" x14ac:dyDescent="0.2">
      <c r="A120" s="874" t="s">
        <v>3272</v>
      </c>
      <c r="B120" s="874" t="s">
        <v>3273</v>
      </c>
      <c r="C120" s="881" t="s">
        <v>3274</v>
      </c>
      <c r="D120" s="876"/>
      <c r="E120" s="876"/>
      <c r="F120" s="904"/>
      <c r="G120" s="891"/>
    </row>
    <row r="121" spans="1:7" s="862" customFormat="1" x14ac:dyDescent="0.2">
      <c r="A121" s="874" t="s">
        <v>3281</v>
      </c>
      <c r="B121" s="874" t="s">
        <v>3282</v>
      </c>
      <c r="C121" s="881" t="s">
        <v>3283</v>
      </c>
      <c r="D121" s="934">
        <v>0</v>
      </c>
      <c r="E121" s="934">
        <v>0</v>
      </c>
      <c r="F121" s="904"/>
      <c r="G121" s="891"/>
    </row>
    <row r="122" spans="1:7" s="862" customFormat="1" x14ac:dyDescent="0.2">
      <c r="A122" s="874" t="s">
        <v>3284</v>
      </c>
      <c r="B122" s="874" t="s">
        <v>3285</v>
      </c>
      <c r="C122" s="881" t="s">
        <v>3286</v>
      </c>
      <c r="D122" s="934">
        <v>3564.3902599999997</v>
      </c>
      <c r="E122" s="934">
        <v>3389.8985499999999</v>
      </c>
      <c r="F122" s="900"/>
      <c r="G122" s="901"/>
    </row>
    <row r="123" spans="1:7" s="862" customFormat="1" x14ac:dyDescent="0.2">
      <c r="A123" s="874" t="s">
        <v>3290</v>
      </c>
      <c r="B123" s="874" t="s">
        <v>3291</v>
      </c>
      <c r="C123" s="881" t="s">
        <v>3292</v>
      </c>
      <c r="D123" s="934">
        <v>89.751000000000005</v>
      </c>
      <c r="E123" s="934">
        <v>53.436</v>
      </c>
      <c r="F123" s="900"/>
      <c r="G123" s="901"/>
    </row>
    <row r="124" spans="1:7" s="933" customFormat="1" x14ac:dyDescent="0.2">
      <c r="A124" s="874" t="s">
        <v>3296</v>
      </c>
      <c r="B124" s="874" t="s">
        <v>3297</v>
      </c>
      <c r="C124" s="881" t="s">
        <v>3298</v>
      </c>
      <c r="D124" s="934">
        <v>0</v>
      </c>
      <c r="E124" s="934">
        <v>0</v>
      </c>
      <c r="F124" s="904"/>
      <c r="G124" s="891"/>
    </row>
    <row r="125" spans="1:7" s="862" customFormat="1" ht="12.75" customHeight="1" x14ac:dyDescent="0.2">
      <c r="A125" s="874" t="s">
        <v>3299</v>
      </c>
      <c r="B125" s="874" t="s">
        <v>3300</v>
      </c>
      <c r="C125" s="881" t="s">
        <v>3301</v>
      </c>
      <c r="D125" s="934">
        <v>9531.0450000000001</v>
      </c>
      <c r="E125" s="934">
        <v>8967.7950000000001</v>
      </c>
      <c r="F125" s="900"/>
      <c r="G125" s="901"/>
    </row>
    <row r="126" spans="1:7" s="862" customFormat="1" ht="12.75" customHeight="1" x14ac:dyDescent="0.2">
      <c r="A126" s="874" t="s">
        <v>3302</v>
      </c>
      <c r="B126" s="874" t="s">
        <v>3303</v>
      </c>
      <c r="C126" s="881" t="s">
        <v>3304</v>
      </c>
      <c r="D126" s="934">
        <v>101.929</v>
      </c>
      <c r="E126" s="934">
        <v>97.061000000000007</v>
      </c>
      <c r="F126" s="900"/>
      <c r="G126" s="901"/>
    </row>
    <row r="127" spans="1:7" s="862" customFormat="1" ht="12.75" customHeight="1" x14ac:dyDescent="0.2">
      <c r="A127" s="874" t="s">
        <v>3305</v>
      </c>
      <c r="B127" s="874" t="s">
        <v>3089</v>
      </c>
      <c r="C127" s="881" t="s">
        <v>3090</v>
      </c>
      <c r="D127" s="934">
        <v>3767.4839999999999</v>
      </c>
      <c r="E127" s="934">
        <v>3610.672</v>
      </c>
      <c r="F127" s="900"/>
      <c r="G127" s="901"/>
    </row>
    <row r="128" spans="1:7" s="862" customFormat="1" ht="12.75" customHeight="1" x14ac:dyDescent="0.2">
      <c r="A128" s="874" t="s">
        <v>3306</v>
      </c>
      <c r="B128" s="874" t="s">
        <v>3092</v>
      </c>
      <c r="C128" s="881" t="s">
        <v>3093</v>
      </c>
      <c r="D128" s="934">
        <v>1626.7249999999999</v>
      </c>
      <c r="E128" s="934">
        <v>1551.068</v>
      </c>
      <c r="F128" s="900"/>
      <c r="G128" s="901"/>
    </row>
    <row r="129" spans="1:7" s="862" customFormat="1" ht="12.75" customHeight="1" x14ac:dyDescent="0.2">
      <c r="A129" s="874" t="s">
        <v>3307</v>
      </c>
      <c r="B129" s="874" t="s">
        <v>3095</v>
      </c>
      <c r="C129" s="881" t="s">
        <v>3096</v>
      </c>
      <c r="D129" s="934">
        <v>0</v>
      </c>
      <c r="E129" s="934">
        <v>0</v>
      </c>
      <c r="F129" s="900"/>
      <c r="G129" s="901"/>
    </row>
    <row r="130" spans="1:7" s="862" customFormat="1" ht="12.75" customHeight="1" x14ac:dyDescent="0.2">
      <c r="A130" s="874" t="s">
        <v>3308</v>
      </c>
      <c r="B130" s="874" t="s">
        <v>3098</v>
      </c>
      <c r="C130" s="881" t="s">
        <v>3099</v>
      </c>
      <c r="D130" s="934">
        <v>0</v>
      </c>
      <c r="E130" s="934">
        <v>0</v>
      </c>
      <c r="F130" s="900"/>
      <c r="G130" s="901"/>
    </row>
    <row r="131" spans="1:7" s="862" customFormat="1" ht="12.75" customHeight="1" x14ac:dyDescent="0.2">
      <c r="A131" s="874" t="s">
        <v>3309</v>
      </c>
      <c r="B131" s="874" t="s">
        <v>3101</v>
      </c>
      <c r="C131" s="881" t="s">
        <v>3102</v>
      </c>
      <c r="D131" s="934">
        <v>1456.164</v>
      </c>
      <c r="E131" s="934">
        <v>1393.4179999999999</v>
      </c>
      <c r="F131" s="904"/>
      <c r="G131" s="891"/>
    </row>
    <row r="132" spans="1:7" s="862" customFormat="1" ht="12.75" customHeight="1" x14ac:dyDescent="0.2">
      <c r="A132" s="874" t="s">
        <v>3310</v>
      </c>
      <c r="B132" s="874" t="s">
        <v>76</v>
      </c>
      <c r="C132" s="881" t="s">
        <v>3104</v>
      </c>
      <c r="D132" s="934">
        <v>0</v>
      </c>
      <c r="E132" s="934">
        <v>160.13300000000001</v>
      </c>
      <c r="F132" s="900"/>
      <c r="G132" s="901"/>
    </row>
    <row r="133" spans="1:7" s="862" customFormat="1" ht="12.75" customHeight="1" x14ac:dyDescent="0.2">
      <c r="A133" s="874" t="s">
        <v>3311</v>
      </c>
      <c r="B133" s="874" t="s">
        <v>3312</v>
      </c>
      <c r="C133" s="881" t="s">
        <v>3313</v>
      </c>
      <c r="D133" s="934">
        <v>0</v>
      </c>
      <c r="E133" s="934">
        <v>0</v>
      </c>
      <c r="F133" s="900"/>
      <c r="G133" s="901"/>
    </row>
    <row r="134" spans="1:7" s="862" customFormat="1" ht="12.75" customHeight="1" x14ac:dyDescent="0.2">
      <c r="A134" s="874" t="s">
        <v>3314</v>
      </c>
      <c r="B134" s="874" t="s">
        <v>3315</v>
      </c>
      <c r="C134" s="881" t="s">
        <v>3316</v>
      </c>
      <c r="D134" s="934">
        <v>0</v>
      </c>
      <c r="E134" s="934">
        <v>35.908999999999999</v>
      </c>
      <c r="F134" s="900"/>
      <c r="G134" s="901"/>
    </row>
    <row r="135" spans="1:7" s="862" customFormat="1" ht="12.75" customHeight="1" x14ac:dyDescent="0.2">
      <c r="A135" s="874" t="s">
        <v>3317</v>
      </c>
      <c r="B135" s="874" t="s">
        <v>3318</v>
      </c>
      <c r="C135" s="881" t="s">
        <v>3319</v>
      </c>
      <c r="D135" s="934">
        <v>0</v>
      </c>
      <c r="E135" s="934">
        <v>0</v>
      </c>
      <c r="F135" s="904"/>
      <c r="G135" s="891"/>
    </row>
    <row r="136" spans="1:7" s="862" customFormat="1" ht="12.75" customHeight="1" x14ac:dyDescent="0.2">
      <c r="A136" s="874" t="s">
        <v>3333</v>
      </c>
      <c r="B136" s="874" t="s">
        <v>3334</v>
      </c>
      <c r="C136" s="881" t="s">
        <v>3335</v>
      </c>
      <c r="D136" s="934">
        <v>5191.6289699999998</v>
      </c>
      <c r="E136" s="934">
        <v>144.6</v>
      </c>
      <c r="F136" s="904"/>
      <c r="G136" s="891"/>
    </row>
    <row r="137" spans="1:7" s="862" customFormat="1" ht="12.75" customHeight="1" x14ac:dyDescent="0.2">
      <c r="A137" s="874" t="s">
        <v>3337</v>
      </c>
      <c r="B137" s="874" t="s">
        <v>3338</v>
      </c>
      <c r="C137" s="881" t="s">
        <v>3339</v>
      </c>
      <c r="D137" s="934">
        <v>3511.4002</v>
      </c>
      <c r="E137" s="934">
        <v>1689.96397</v>
      </c>
      <c r="F137" s="904"/>
      <c r="G137" s="891"/>
    </row>
    <row r="138" spans="1:7" s="862" customFormat="1" ht="12.75" customHeight="1" x14ac:dyDescent="0.2">
      <c r="A138" s="874" t="s">
        <v>3340</v>
      </c>
      <c r="B138" s="874" t="s">
        <v>3341</v>
      </c>
      <c r="C138" s="881" t="s">
        <v>3342</v>
      </c>
      <c r="D138" s="934">
        <v>2251.3060099999998</v>
      </c>
      <c r="E138" s="934">
        <v>2579.72228</v>
      </c>
      <c r="F138" s="904"/>
      <c r="G138" s="891"/>
    </row>
    <row r="139" spans="1:7" s="862" customFormat="1" ht="12.75" customHeight="1" x14ac:dyDescent="0.2">
      <c r="A139" s="874" t="s">
        <v>3343</v>
      </c>
      <c r="B139" s="874" t="s">
        <v>3344</v>
      </c>
      <c r="C139" s="881" t="s">
        <v>3345</v>
      </c>
      <c r="D139" s="934">
        <v>748.48712</v>
      </c>
      <c r="E139" s="934">
        <v>824.15117000000009</v>
      </c>
      <c r="F139" s="904"/>
      <c r="G139" s="891"/>
    </row>
    <row r="140" spans="1:7" s="862" customFormat="1" ht="12.75" customHeight="1" x14ac:dyDescent="0.2">
      <c r="A140" s="882" t="s">
        <v>3346</v>
      </c>
      <c r="B140" s="882" t="s">
        <v>3347</v>
      </c>
      <c r="C140" s="883" t="s">
        <v>3348</v>
      </c>
      <c r="D140" s="884">
        <v>79.619259999999997</v>
      </c>
      <c r="E140" s="884">
        <v>78.542339999999996</v>
      </c>
      <c r="F140" s="904"/>
      <c r="G140" s="891"/>
    </row>
    <row r="141" spans="1:7" s="862" customFormat="1" ht="12.75" customHeight="1" x14ac:dyDescent="0.2">
      <c r="C141" s="863"/>
      <c r="D141" s="864"/>
      <c r="E141" s="864"/>
      <c r="F141" s="864"/>
      <c r="G141" s="864"/>
    </row>
    <row r="142" spans="1:7" s="862" customFormat="1" ht="12.75" customHeight="1" x14ac:dyDescent="0.2">
      <c r="C142" s="863"/>
      <c r="D142" s="864"/>
      <c r="E142" s="864"/>
      <c r="F142" s="864"/>
      <c r="G142" s="864"/>
    </row>
    <row r="143" spans="1:7" s="862" customFormat="1" ht="12.75" customHeight="1" x14ac:dyDescent="0.2">
      <c r="C143" s="863"/>
      <c r="D143" s="864"/>
      <c r="E143" s="864"/>
      <c r="F143" s="864"/>
      <c r="G143" s="864"/>
    </row>
    <row r="144" spans="1:7" s="862" customFormat="1" ht="12.75" customHeight="1" x14ac:dyDescent="0.2">
      <c r="C144" s="863"/>
      <c r="D144" s="864"/>
      <c r="E144" s="864"/>
      <c r="F144" s="864"/>
      <c r="G144" s="864"/>
    </row>
    <row r="145" spans="1:7" s="862" customFormat="1" ht="12.75" customHeight="1" x14ac:dyDescent="0.2">
      <c r="C145" s="863"/>
      <c r="D145" s="864"/>
      <c r="E145" s="864"/>
      <c r="F145" s="864"/>
      <c r="G145" s="864"/>
    </row>
    <row r="146" spans="1:7" s="862" customFormat="1" ht="12.75" customHeight="1" x14ac:dyDescent="0.2">
      <c r="C146" s="863"/>
      <c r="D146" s="864"/>
      <c r="E146" s="864"/>
      <c r="F146" s="864"/>
      <c r="G146" s="864"/>
    </row>
    <row r="147" spans="1:7" s="862" customFormat="1" x14ac:dyDescent="0.2">
      <c r="C147" s="863"/>
      <c r="D147" s="864"/>
      <c r="E147" s="864"/>
      <c r="F147" s="864"/>
      <c r="G147" s="864"/>
    </row>
    <row r="148" spans="1:7" s="862" customFormat="1" x14ac:dyDescent="0.2">
      <c r="C148" s="863"/>
      <c r="D148" s="864"/>
      <c r="E148" s="864"/>
      <c r="F148" s="864"/>
      <c r="G148" s="864"/>
    </row>
    <row r="149" spans="1:7" s="862" customFormat="1" x14ac:dyDescent="0.2">
      <c r="C149" s="863"/>
      <c r="D149" s="864"/>
      <c r="E149" s="864"/>
      <c r="F149" s="864"/>
      <c r="G149" s="864"/>
    </row>
    <row r="150" spans="1:7" s="862" customFormat="1" x14ac:dyDescent="0.2">
      <c r="C150" s="863"/>
      <c r="D150" s="864"/>
      <c r="E150" s="864"/>
      <c r="F150" s="864"/>
      <c r="G150" s="864"/>
    </row>
    <row r="151" spans="1:7" s="862" customFormat="1" x14ac:dyDescent="0.2">
      <c r="C151" s="863"/>
      <c r="D151" s="864"/>
      <c r="E151" s="864"/>
      <c r="F151" s="864"/>
      <c r="G151" s="864"/>
    </row>
    <row r="152" spans="1:7" s="862" customFormat="1" x14ac:dyDescent="0.2">
      <c r="C152" s="863"/>
      <c r="D152" s="864"/>
      <c r="E152" s="864"/>
      <c r="F152" s="864"/>
      <c r="G152" s="864"/>
    </row>
    <row r="153" spans="1:7" s="862" customFormat="1" x14ac:dyDescent="0.2">
      <c r="A153" s="868"/>
      <c r="B153" s="868"/>
      <c r="C153" s="488"/>
      <c r="D153" s="864"/>
      <c r="E153" s="864"/>
      <c r="F153" s="864"/>
      <c r="G153" s="864"/>
    </row>
    <row r="154" spans="1:7" s="862" customFormat="1" x14ac:dyDescent="0.2">
      <c r="A154" s="868"/>
      <c r="B154" s="868"/>
      <c r="C154" s="488"/>
      <c r="D154" s="864"/>
      <c r="E154" s="864"/>
      <c r="F154" s="864"/>
      <c r="G154" s="864"/>
    </row>
    <row r="155" spans="1:7" s="862" customFormat="1" x14ac:dyDescent="0.2">
      <c r="A155" s="868"/>
      <c r="B155" s="868"/>
      <c r="C155" s="488"/>
      <c r="D155" s="864"/>
      <c r="E155" s="864"/>
      <c r="F155" s="864"/>
      <c r="G155" s="864"/>
    </row>
    <row r="156" spans="1:7" s="862" customFormat="1" x14ac:dyDescent="0.2">
      <c r="A156" s="868"/>
      <c r="B156" s="868"/>
      <c r="C156" s="488"/>
      <c r="D156" s="864"/>
      <c r="E156" s="864"/>
      <c r="F156" s="864"/>
      <c r="G156" s="864"/>
    </row>
    <row r="157" spans="1:7" s="862" customFormat="1" x14ac:dyDescent="0.2">
      <c r="A157" s="868"/>
      <c r="B157" s="868"/>
      <c r="C157" s="488"/>
      <c r="D157" s="864"/>
      <c r="E157" s="864"/>
      <c r="F157" s="864"/>
      <c r="G157" s="864"/>
    </row>
    <row r="158" spans="1:7" s="862" customFormat="1" x14ac:dyDescent="0.2">
      <c r="A158" s="868"/>
      <c r="B158" s="868"/>
      <c r="C158" s="48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row r="192" spans="1:7" x14ac:dyDescent="0.2">
      <c r="A192" s="868"/>
      <c r="D192" s="864"/>
      <c r="E192" s="864"/>
      <c r="F192" s="864"/>
      <c r="G192" s="864"/>
    </row>
    <row r="193" spans="1:7" x14ac:dyDescent="0.2">
      <c r="A193" s="868"/>
      <c r="D193" s="864"/>
      <c r="E193" s="864"/>
      <c r="F193" s="864"/>
      <c r="G193" s="864"/>
    </row>
    <row r="194" spans="1:7" x14ac:dyDescent="0.2">
      <c r="A194" s="868"/>
      <c r="D194" s="864"/>
      <c r="E194" s="864"/>
      <c r="F194" s="864"/>
      <c r="G194" s="864"/>
    </row>
    <row r="195" spans="1:7" x14ac:dyDescent="0.2">
      <c r="A195" s="868"/>
      <c r="D195" s="864"/>
      <c r="E195" s="864"/>
      <c r="F195" s="864"/>
      <c r="G195" s="864"/>
    </row>
    <row r="196" spans="1:7" x14ac:dyDescent="0.2">
      <c r="A196" s="868"/>
      <c r="D196" s="864"/>
      <c r="E196" s="864"/>
      <c r="F196" s="864"/>
      <c r="G196" s="864"/>
    </row>
    <row r="197" spans="1:7" x14ac:dyDescent="0.2">
      <c r="A197" s="868"/>
      <c r="D197" s="864"/>
      <c r="E197" s="864"/>
      <c r="F197" s="864"/>
      <c r="G197" s="864"/>
    </row>
    <row r="198" spans="1:7" x14ac:dyDescent="0.2">
      <c r="A198" s="868"/>
      <c r="D198" s="864"/>
      <c r="E198" s="864"/>
      <c r="F198" s="864"/>
      <c r="G198" s="864"/>
    </row>
    <row r="199" spans="1:7" x14ac:dyDescent="0.2">
      <c r="A199" s="868"/>
      <c r="D199" s="864"/>
      <c r="E199" s="864"/>
      <c r="F199" s="864"/>
      <c r="G199" s="864"/>
    </row>
    <row r="200" spans="1:7" x14ac:dyDescent="0.2">
      <c r="A200" s="868"/>
      <c r="D200" s="864"/>
      <c r="E200" s="864"/>
      <c r="F200" s="864"/>
      <c r="G200" s="864"/>
    </row>
    <row r="201" spans="1:7" x14ac:dyDescent="0.2">
      <c r="A201" s="868"/>
      <c r="D201" s="864"/>
      <c r="E201" s="864"/>
      <c r="F201" s="864"/>
      <c r="G201" s="864"/>
    </row>
    <row r="202" spans="1:7" x14ac:dyDescent="0.2">
      <c r="A202" s="868"/>
      <c r="D202" s="864"/>
      <c r="E202" s="864"/>
      <c r="F202" s="864"/>
      <c r="G202" s="864"/>
    </row>
    <row r="203" spans="1:7" x14ac:dyDescent="0.2">
      <c r="A203" s="868"/>
      <c r="D203" s="864"/>
      <c r="E203" s="864"/>
      <c r="F203" s="864"/>
      <c r="G203" s="864"/>
    </row>
    <row r="204" spans="1:7" x14ac:dyDescent="0.2">
      <c r="A204" s="868"/>
      <c r="D204" s="864"/>
      <c r="E204" s="864"/>
      <c r="F204" s="864"/>
      <c r="G204" s="864"/>
    </row>
    <row r="205" spans="1:7" x14ac:dyDescent="0.2">
      <c r="A205" s="868"/>
      <c r="D205" s="864"/>
      <c r="E205" s="864"/>
      <c r="F205" s="864"/>
      <c r="G205" s="864"/>
    </row>
    <row r="206" spans="1:7" x14ac:dyDescent="0.2">
      <c r="A206" s="868"/>
      <c r="D206" s="864"/>
      <c r="E206" s="864"/>
      <c r="F206" s="864"/>
      <c r="G206" s="864"/>
    </row>
    <row r="207" spans="1:7" x14ac:dyDescent="0.2">
      <c r="A207" s="868"/>
      <c r="D207" s="864"/>
      <c r="E207" s="864"/>
      <c r="F207" s="864"/>
      <c r="G207" s="864"/>
    </row>
    <row r="208" spans="1:7" x14ac:dyDescent="0.2">
      <c r="A208" s="868"/>
      <c r="D208" s="864"/>
      <c r="E208" s="864"/>
      <c r="F208" s="864"/>
      <c r="G208" s="864"/>
    </row>
    <row r="209" spans="1:7" x14ac:dyDescent="0.2">
      <c r="A209" s="868"/>
      <c r="D209" s="864"/>
      <c r="E209" s="864"/>
      <c r="F209" s="864"/>
      <c r="G209" s="864"/>
    </row>
    <row r="210" spans="1:7" x14ac:dyDescent="0.2">
      <c r="A210" s="868"/>
      <c r="D210" s="864"/>
      <c r="E210" s="864"/>
      <c r="F210" s="864"/>
      <c r="G210" s="864"/>
    </row>
    <row r="211" spans="1:7" x14ac:dyDescent="0.2">
      <c r="A211" s="868"/>
      <c r="D211" s="864"/>
      <c r="E211" s="864"/>
      <c r="F211" s="864"/>
      <c r="G211" s="864"/>
    </row>
    <row r="212" spans="1:7" x14ac:dyDescent="0.2">
      <c r="A212" s="868"/>
      <c r="D212" s="864"/>
      <c r="E212" s="864"/>
      <c r="F212" s="864"/>
      <c r="G212" s="864"/>
    </row>
    <row r="213" spans="1:7" x14ac:dyDescent="0.2">
      <c r="A213" s="868"/>
      <c r="D213" s="864"/>
      <c r="E213" s="864"/>
      <c r="F213" s="864"/>
      <c r="G213" s="864"/>
    </row>
    <row r="214" spans="1:7" x14ac:dyDescent="0.2">
      <c r="A214" s="868"/>
      <c r="D214" s="864"/>
      <c r="E214" s="864"/>
      <c r="F214" s="864"/>
      <c r="G214" s="864"/>
    </row>
    <row r="215" spans="1:7" x14ac:dyDescent="0.2">
      <c r="A215" s="868"/>
      <c r="D215" s="864"/>
      <c r="E215" s="864"/>
      <c r="F215" s="864"/>
      <c r="G215" s="864"/>
    </row>
    <row r="216" spans="1:7" x14ac:dyDescent="0.2">
      <c r="A216" s="868"/>
      <c r="D216" s="864"/>
      <c r="E216" s="864"/>
      <c r="F216" s="864"/>
      <c r="G216" s="864"/>
    </row>
    <row r="217" spans="1:7" x14ac:dyDescent="0.2">
      <c r="A217" s="868"/>
      <c r="D217" s="864"/>
      <c r="E217" s="864"/>
      <c r="F217" s="864"/>
      <c r="G217"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22" fitToHeight="2" orientation="portrait" useFirstPageNumber="1" r:id="rId1"/>
  <headerFooter>
    <oddHeader>&amp;L&amp;"Tahoma,Kurzíva"Závěrečný účet za rok 2019&amp;R&amp;"Tahoma,Kurzíva"Tabulka č. 36</oddHeader>
    <oddFooter>&amp;C&amp;"Tahoma,Obyčejné"&amp;P</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AF00-9D45-4C8D-8EA6-847CAAC6B94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115" customWidth="1"/>
    <col min="2" max="2" width="54.7109375" style="115" customWidth="1"/>
    <col min="3" max="3" width="8.5703125" style="112" customWidth="1"/>
    <col min="4" max="7" width="15.42578125" style="115" customWidth="1"/>
    <col min="8" max="8" width="4.85546875" style="115" customWidth="1"/>
    <col min="9"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3542</v>
      </c>
      <c r="B2" s="1224"/>
      <c r="C2" s="1224"/>
      <c r="D2" s="1224"/>
      <c r="E2" s="1224"/>
      <c r="F2" s="1224"/>
      <c r="G2" s="1224"/>
    </row>
    <row r="4" spans="1:7" ht="12.75" customHeight="1" x14ac:dyDescent="0.2">
      <c r="A4" s="945"/>
      <c r="B4" s="946"/>
      <c r="C4" s="947"/>
      <c r="D4" s="948">
        <v>1</v>
      </c>
      <c r="E4" s="948">
        <v>2</v>
      </c>
      <c r="F4" s="948">
        <v>3</v>
      </c>
      <c r="G4" s="948">
        <v>4</v>
      </c>
    </row>
    <row r="5" spans="1:7" s="949" customFormat="1" ht="12.75" customHeight="1" x14ac:dyDescent="0.2">
      <c r="A5" s="1246" t="s">
        <v>2908</v>
      </c>
      <c r="B5" s="1247"/>
      <c r="C5" s="1250" t="s">
        <v>2909</v>
      </c>
      <c r="D5" s="1252" t="s">
        <v>3353</v>
      </c>
      <c r="E5" s="1252"/>
      <c r="F5" s="1252" t="s">
        <v>3354</v>
      </c>
      <c r="G5" s="1252"/>
    </row>
    <row r="6" spans="1:7" s="949" customFormat="1" ht="2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343670.17501000001</v>
      </c>
      <c r="E7" s="952">
        <v>1526.44848</v>
      </c>
      <c r="F7" s="952">
        <v>291675.26439999999</v>
      </c>
      <c r="G7" s="952">
        <v>1503.7198600000002</v>
      </c>
    </row>
    <row r="8" spans="1:7" x14ac:dyDescent="0.2">
      <c r="A8" s="871" t="s">
        <v>2919</v>
      </c>
      <c r="B8" s="871" t="s">
        <v>3358</v>
      </c>
      <c r="C8" s="919" t="s">
        <v>70</v>
      </c>
      <c r="D8" s="952">
        <v>343347.39637000003</v>
      </c>
      <c r="E8" s="952">
        <v>1484.2826200000002</v>
      </c>
      <c r="F8" s="952">
        <v>291551.23843000003</v>
      </c>
      <c r="G8" s="952">
        <v>1475.1552799999999</v>
      </c>
    </row>
    <row r="9" spans="1:7" x14ac:dyDescent="0.2">
      <c r="A9" s="885" t="s">
        <v>2921</v>
      </c>
      <c r="B9" s="885" t="s">
        <v>3359</v>
      </c>
      <c r="C9" s="925" t="s">
        <v>3360</v>
      </c>
      <c r="D9" s="914">
        <v>13961.216130000001</v>
      </c>
      <c r="E9" s="914">
        <v>4.82911</v>
      </c>
      <c r="F9" s="914">
        <v>14865.672710000001</v>
      </c>
      <c r="G9" s="914">
        <v>5.02081</v>
      </c>
    </row>
    <row r="10" spans="1:7" x14ac:dyDescent="0.2">
      <c r="A10" s="874" t="s">
        <v>2924</v>
      </c>
      <c r="B10" s="874" t="s">
        <v>3361</v>
      </c>
      <c r="C10" s="881" t="s">
        <v>3362</v>
      </c>
      <c r="D10" s="914">
        <v>11206.283380000001</v>
      </c>
      <c r="E10" s="914">
        <v>50.381589999999996</v>
      </c>
      <c r="F10" s="914">
        <v>9520.4394200000006</v>
      </c>
      <c r="G10" s="914">
        <v>63.126829999999998</v>
      </c>
    </row>
    <row r="11" spans="1:7" x14ac:dyDescent="0.2">
      <c r="A11" s="874" t="s">
        <v>2927</v>
      </c>
      <c r="B11" s="874" t="s">
        <v>3363</v>
      </c>
      <c r="C11" s="881" t="s">
        <v>3364</v>
      </c>
      <c r="D11" s="914"/>
      <c r="E11" s="914"/>
      <c r="F11" s="914"/>
      <c r="G11" s="914"/>
    </row>
    <row r="12" spans="1:7" x14ac:dyDescent="0.2">
      <c r="A12" s="874" t="s">
        <v>2930</v>
      </c>
      <c r="B12" s="874" t="s">
        <v>3365</v>
      </c>
      <c r="C12" s="881" t="s">
        <v>3366</v>
      </c>
      <c r="D12" s="914">
        <v>487.10525999999999</v>
      </c>
      <c r="E12" s="914">
        <v>789.27558999999997</v>
      </c>
      <c r="F12" s="914">
        <v>798.39119999999991</v>
      </c>
      <c r="G12" s="914">
        <v>762.97470999999996</v>
      </c>
    </row>
    <row r="13" spans="1:7" x14ac:dyDescent="0.2">
      <c r="A13" s="874" t="s">
        <v>2933</v>
      </c>
      <c r="B13" s="874" t="s">
        <v>3367</v>
      </c>
      <c r="C13" s="881" t="s">
        <v>3368</v>
      </c>
      <c r="D13" s="914">
        <v>-27.013720000000003</v>
      </c>
      <c r="E13" s="914"/>
      <c r="F13" s="914">
        <v>-28.462</v>
      </c>
      <c r="G13" s="914"/>
    </row>
    <row r="14" spans="1:7" x14ac:dyDescent="0.2">
      <c r="A14" s="874" t="s">
        <v>2936</v>
      </c>
      <c r="B14" s="874" t="s">
        <v>3369</v>
      </c>
      <c r="C14" s="881" t="s">
        <v>3370</v>
      </c>
      <c r="D14" s="914">
        <v>-34.98509</v>
      </c>
      <c r="E14" s="914"/>
      <c r="F14" s="914">
        <v>-179.34082999999998</v>
      </c>
      <c r="G14" s="914"/>
    </row>
    <row r="15" spans="1:7" x14ac:dyDescent="0.2">
      <c r="A15" s="874" t="s">
        <v>2939</v>
      </c>
      <c r="B15" s="874" t="s">
        <v>3371</v>
      </c>
      <c r="C15" s="881" t="s">
        <v>3372</v>
      </c>
      <c r="D15" s="914">
        <v>-149.33188000000001</v>
      </c>
      <c r="E15" s="914"/>
      <c r="F15" s="914">
        <v>-57.613579999999999</v>
      </c>
      <c r="G15" s="914"/>
    </row>
    <row r="16" spans="1:7" x14ac:dyDescent="0.2">
      <c r="A16" s="874" t="s">
        <v>2942</v>
      </c>
      <c r="B16" s="874" t="s">
        <v>223</v>
      </c>
      <c r="C16" s="881" t="s">
        <v>3373</v>
      </c>
      <c r="D16" s="914">
        <v>46553.534439999996</v>
      </c>
      <c r="E16" s="914">
        <v>177.27453</v>
      </c>
      <c r="F16" s="914">
        <v>26003.490510000003</v>
      </c>
      <c r="G16" s="914">
        <v>172.55323999999999</v>
      </c>
    </row>
    <row r="17" spans="1:7" x14ac:dyDescent="0.2">
      <c r="A17" s="874" t="s">
        <v>2945</v>
      </c>
      <c r="B17" s="874" t="s">
        <v>206</v>
      </c>
      <c r="C17" s="881" t="s">
        <v>3374</v>
      </c>
      <c r="D17" s="914">
        <v>1600.0502099999999</v>
      </c>
      <c r="E17" s="914"/>
      <c r="F17" s="914">
        <v>2050.2585800000002</v>
      </c>
      <c r="G17" s="914"/>
    </row>
    <row r="18" spans="1:7" x14ac:dyDescent="0.2">
      <c r="A18" s="874" t="s">
        <v>3375</v>
      </c>
      <c r="B18" s="874" t="s">
        <v>3376</v>
      </c>
      <c r="C18" s="881" t="s">
        <v>3377</v>
      </c>
      <c r="D18" s="914">
        <v>195.21476999999999</v>
      </c>
      <c r="E18" s="914"/>
      <c r="F18" s="914">
        <v>135.08694</v>
      </c>
      <c r="G18" s="914"/>
    </row>
    <row r="19" spans="1:7" x14ac:dyDescent="0.2">
      <c r="A19" s="874" t="s">
        <v>3378</v>
      </c>
      <c r="B19" s="874" t="s">
        <v>3379</v>
      </c>
      <c r="C19" s="881" t="s">
        <v>3380</v>
      </c>
      <c r="D19" s="914"/>
      <c r="E19" s="914"/>
      <c r="F19" s="914"/>
      <c r="G19" s="914"/>
    </row>
    <row r="20" spans="1:7" x14ac:dyDescent="0.2">
      <c r="A20" s="874" t="s">
        <v>3381</v>
      </c>
      <c r="B20" s="874" t="s">
        <v>3382</v>
      </c>
      <c r="C20" s="881" t="s">
        <v>3383</v>
      </c>
      <c r="D20" s="914">
        <v>45307.456270000002</v>
      </c>
      <c r="E20" s="914">
        <v>55.170830000000002</v>
      </c>
      <c r="F20" s="914">
        <v>33137.012479999998</v>
      </c>
      <c r="G20" s="914">
        <v>36.190870000000004</v>
      </c>
    </row>
    <row r="21" spans="1:7" x14ac:dyDescent="0.2">
      <c r="A21" s="874" t="s">
        <v>3384</v>
      </c>
      <c r="B21" s="874" t="s">
        <v>3385</v>
      </c>
      <c r="C21" s="881" t="s">
        <v>3386</v>
      </c>
      <c r="D21" s="914">
        <v>147475.46021000002</v>
      </c>
      <c r="E21" s="914">
        <v>188.89879000000002</v>
      </c>
      <c r="F21" s="914">
        <v>135526.80703999999</v>
      </c>
      <c r="G21" s="914">
        <v>210.93495999999999</v>
      </c>
    </row>
    <row r="22" spans="1:7" x14ac:dyDescent="0.2">
      <c r="A22" s="874" t="s">
        <v>3387</v>
      </c>
      <c r="B22" s="874" t="s">
        <v>3388</v>
      </c>
      <c r="C22" s="881" t="s">
        <v>3389</v>
      </c>
      <c r="D22" s="914">
        <v>46472.224049999997</v>
      </c>
      <c r="E22" s="914">
        <v>61.609699999999997</v>
      </c>
      <c r="F22" s="914">
        <v>43405.084520000004</v>
      </c>
      <c r="G22" s="914">
        <v>66.458479999999994</v>
      </c>
    </row>
    <row r="23" spans="1:7" x14ac:dyDescent="0.2">
      <c r="A23" s="874" t="s">
        <v>3390</v>
      </c>
      <c r="B23" s="874" t="s">
        <v>3391</v>
      </c>
      <c r="C23" s="881" t="s">
        <v>3392</v>
      </c>
      <c r="D23" s="914">
        <v>488.31784000000005</v>
      </c>
      <c r="E23" s="914">
        <v>2.0300000000000002E-2</v>
      </c>
      <c r="F23" s="914">
        <v>444.38918999999999</v>
      </c>
      <c r="G23" s="914">
        <v>2.2449999999999998E-2</v>
      </c>
    </row>
    <row r="24" spans="1:7" x14ac:dyDescent="0.2">
      <c r="A24" s="874" t="s">
        <v>3393</v>
      </c>
      <c r="B24" s="874" t="s">
        <v>3394</v>
      </c>
      <c r="C24" s="881" t="s">
        <v>3395</v>
      </c>
      <c r="D24" s="914">
        <v>6294.3879400000005</v>
      </c>
      <c r="E24" s="914">
        <v>3.5728599999999999</v>
      </c>
      <c r="F24" s="914">
        <v>6069.3665999999994</v>
      </c>
      <c r="G24" s="914">
        <v>3.98644</v>
      </c>
    </row>
    <row r="25" spans="1:7" x14ac:dyDescent="0.2">
      <c r="A25" s="874" t="s">
        <v>3396</v>
      </c>
      <c r="B25" s="874" t="s">
        <v>3397</v>
      </c>
      <c r="C25" s="881" t="s">
        <v>3398</v>
      </c>
      <c r="D25" s="914">
        <v>11.71116</v>
      </c>
      <c r="E25" s="914"/>
      <c r="F25" s="914">
        <v>35.324280000000002</v>
      </c>
      <c r="G25" s="914"/>
    </row>
    <row r="26" spans="1:7" x14ac:dyDescent="0.2">
      <c r="A26" s="874" t="s">
        <v>3399</v>
      </c>
      <c r="B26" s="874" t="s">
        <v>3400</v>
      </c>
      <c r="C26" s="881" t="s">
        <v>3401</v>
      </c>
      <c r="D26" s="914">
        <v>3</v>
      </c>
      <c r="E26" s="914"/>
      <c r="F26" s="914"/>
      <c r="G26" s="914"/>
    </row>
    <row r="27" spans="1:7" x14ac:dyDescent="0.2">
      <c r="A27" s="874" t="s">
        <v>3402</v>
      </c>
      <c r="B27" s="874" t="s">
        <v>3403</v>
      </c>
      <c r="C27" s="881" t="s">
        <v>3404</v>
      </c>
      <c r="D27" s="914">
        <v>3.3149999999999999</v>
      </c>
      <c r="E27" s="914"/>
      <c r="F27" s="914">
        <v>3.3149999999999999</v>
      </c>
      <c r="G27" s="914"/>
    </row>
    <row r="28" spans="1:7" x14ac:dyDescent="0.2">
      <c r="A28" s="874" t="s">
        <v>3405</v>
      </c>
      <c r="B28" s="874" t="s">
        <v>3406</v>
      </c>
      <c r="C28" s="881" t="s">
        <v>3407</v>
      </c>
      <c r="D28" s="914">
        <v>320.97530999999998</v>
      </c>
      <c r="E28" s="914"/>
      <c r="F28" s="914">
        <v>229.23467000000002</v>
      </c>
      <c r="G28" s="914"/>
    </row>
    <row r="29" spans="1:7" x14ac:dyDescent="0.2">
      <c r="A29" s="874" t="s">
        <v>3408</v>
      </c>
      <c r="B29" s="874" t="s">
        <v>3409</v>
      </c>
      <c r="C29" s="881" t="s">
        <v>3410</v>
      </c>
      <c r="D29" s="914"/>
      <c r="E29" s="914"/>
      <c r="F29" s="914">
        <v>2.2080000000000002</v>
      </c>
      <c r="G29" s="914"/>
    </row>
    <row r="30" spans="1:7" x14ac:dyDescent="0.2">
      <c r="A30" s="874" t="s">
        <v>3411</v>
      </c>
      <c r="B30" s="874" t="s">
        <v>3412</v>
      </c>
      <c r="C30" s="881" t="s">
        <v>3413</v>
      </c>
      <c r="D30" s="914"/>
      <c r="E30" s="914"/>
      <c r="F30" s="914">
        <v>0.625</v>
      </c>
      <c r="G30" s="914"/>
    </row>
    <row r="31" spans="1:7" x14ac:dyDescent="0.2">
      <c r="A31" s="874" t="s">
        <v>3414</v>
      </c>
      <c r="B31" s="874" t="s">
        <v>3415</v>
      </c>
      <c r="C31" s="881" t="s">
        <v>3416</v>
      </c>
      <c r="D31" s="914"/>
      <c r="E31" s="914"/>
      <c r="F31" s="914"/>
      <c r="G31" s="914"/>
    </row>
    <row r="32" spans="1:7" x14ac:dyDescent="0.2">
      <c r="A32" s="874" t="s">
        <v>3417</v>
      </c>
      <c r="B32" s="874" t="s">
        <v>3418</v>
      </c>
      <c r="C32" s="881" t="s">
        <v>3419</v>
      </c>
      <c r="D32" s="914"/>
      <c r="E32" s="914"/>
      <c r="F32" s="914"/>
      <c r="G32" s="914"/>
    </row>
    <row r="33" spans="1:7" x14ac:dyDescent="0.2">
      <c r="A33" s="874" t="s">
        <v>3420</v>
      </c>
      <c r="B33" s="874" t="s">
        <v>3421</v>
      </c>
      <c r="C33" s="881" t="s">
        <v>3422</v>
      </c>
      <c r="D33" s="914">
        <v>63.345519999999993</v>
      </c>
      <c r="E33" s="914"/>
      <c r="F33" s="914">
        <v>1.7</v>
      </c>
      <c r="G33" s="914"/>
    </row>
    <row r="34" spans="1:7" x14ac:dyDescent="0.2">
      <c r="A34" s="874" t="s">
        <v>3423</v>
      </c>
      <c r="B34" s="874" t="s">
        <v>3424</v>
      </c>
      <c r="C34" s="881" t="s">
        <v>3425</v>
      </c>
      <c r="D34" s="914">
        <v>85.866500000000002</v>
      </c>
      <c r="E34" s="914"/>
      <c r="F34" s="914">
        <v>6.0019999999999998</v>
      </c>
      <c r="G34" s="914"/>
    </row>
    <row r="35" spans="1:7" x14ac:dyDescent="0.2">
      <c r="A35" s="874" t="s">
        <v>3426</v>
      </c>
      <c r="B35" s="874" t="s">
        <v>3427</v>
      </c>
      <c r="C35" s="881" t="s">
        <v>3428</v>
      </c>
      <c r="D35" s="914">
        <v>15928.39939</v>
      </c>
      <c r="E35" s="914">
        <v>145.05001000000001</v>
      </c>
      <c r="F35" s="914">
        <v>11499.62934</v>
      </c>
      <c r="G35" s="914">
        <v>144.88792999999998</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v>22.756499999999999</v>
      </c>
      <c r="E37" s="914"/>
      <c r="F37" s="914"/>
      <c r="G37" s="914"/>
    </row>
    <row r="38" spans="1:7" x14ac:dyDescent="0.2">
      <c r="A38" s="874" t="s">
        <v>3435</v>
      </c>
      <c r="B38" s="874" t="s">
        <v>3436</v>
      </c>
      <c r="C38" s="881" t="s">
        <v>3437</v>
      </c>
      <c r="D38" s="914"/>
      <c r="E38" s="914"/>
      <c r="F38" s="914"/>
      <c r="G38" s="914"/>
    </row>
    <row r="39" spans="1:7" x14ac:dyDescent="0.2">
      <c r="A39" s="874" t="s">
        <v>3438</v>
      </c>
      <c r="B39" s="874" t="s">
        <v>3439</v>
      </c>
      <c r="C39" s="881" t="s">
        <v>3440</v>
      </c>
      <c r="D39" s="914"/>
      <c r="E39" s="914"/>
      <c r="F39" s="914"/>
      <c r="G39" s="914"/>
    </row>
    <row r="40" spans="1:7" x14ac:dyDescent="0.2">
      <c r="A40" s="874" t="s">
        <v>3441</v>
      </c>
      <c r="B40" s="874" t="s">
        <v>3442</v>
      </c>
      <c r="C40" s="881" t="s">
        <v>3443</v>
      </c>
      <c r="D40" s="914"/>
      <c r="E40" s="914"/>
      <c r="F40" s="914"/>
      <c r="G40" s="914"/>
    </row>
    <row r="41" spans="1:7" x14ac:dyDescent="0.2">
      <c r="A41" s="874" t="s">
        <v>3444</v>
      </c>
      <c r="B41" s="874" t="s">
        <v>3445</v>
      </c>
      <c r="C41" s="881" t="s">
        <v>3446</v>
      </c>
      <c r="D41" s="914">
        <v>0.77900000000000003</v>
      </c>
      <c r="E41" s="914"/>
      <c r="F41" s="914">
        <v>6.9889999999999999</v>
      </c>
      <c r="G41" s="914"/>
    </row>
    <row r="42" spans="1:7" x14ac:dyDescent="0.2">
      <c r="A42" s="874" t="s">
        <v>3447</v>
      </c>
      <c r="B42" s="874" t="s">
        <v>3448</v>
      </c>
      <c r="C42" s="881" t="s">
        <v>3449</v>
      </c>
      <c r="D42" s="914">
        <v>5344.34764</v>
      </c>
      <c r="E42" s="914">
        <v>8.1980000000000004</v>
      </c>
      <c r="F42" s="914">
        <v>5361.6753899999994</v>
      </c>
      <c r="G42" s="914">
        <v>8.9979999999999993</v>
      </c>
    </row>
    <row r="43" spans="1:7" x14ac:dyDescent="0.2">
      <c r="A43" s="874" t="s">
        <v>3450</v>
      </c>
      <c r="B43" s="874" t="s">
        <v>3451</v>
      </c>
      <c r="C43" s="881" t="s">
        <v>3452</v>
      </c>
      <c r="D43" s="914">
        <v>1732.98054</v>
      </c>
      <c r="E43" s="914"/>
      <c r="F43" s="914">
        <v>2713.9529700000003</v>
      </c>
      <c r="G43" s="914"/>
    </row>
    <row r="44" spans="1:7" x14ac:dyDescent="0.2">
      <c r="A44" s="871" t="s">
        <v>2948</v>
      </c>
      <c r="B44" s="871" t="s">
        <v>3453</v>
      </c>
      <c r="C44" s="919" t="s">
        <v>70</v>
      </c>
      <c r="D44" s="952">
        <v>81.570789999999988</v>
      </c>
      <c r="E44" s="952">
        <v>0</v>
      </c>
      <c r="F44" s="952">
        <v>95.547089999999997</v>
      </c>
      <c r="G44" s="952">
        <v>0</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c r="E46" s="914"/>
      <c r="F46" s="914"/>
      <c r="G46" s="914"/>
    </row>
    <row r="47" spans="1:7" x14ac:dyDescent="0.2">
      <c r="A47" s="874" t="s">
        <v>2955</v>
      </c>
      <c r="B47" s="874" t="s">
        <v>3458</v>
      </c>
      <c r="C47" s="881" t="s">
        <v>3459</v>
      </c>
      <c r="D47" s="914">
        <v>28.9495</v>
      </c>
      <c r="E47" s="914"/>
      <c r="F47" s="914">
        <v>29.433259999999997</v>
      </c>
      <c r="G47" s="914"/>
    </row>
    <row r="48" spans="1:7" x14ac:dyDescent="0.2">
      <c r="A48" s="874" t="s">
        <v>2958</v>
      </c>
      <c r="B48" s="874" t="s">
        <v>3460</v>
      </c>
      <c r="C48" s="881" t="s">
        <v>3461</v>
      </c>
      <c r="D48" s="914"/>
      <c r="E48" s="914"/>
      <c r="F48" s="914"/>
      <c r="G48" s="914"/>
    </row>
    <row r="49" spans="1:7" x14ac:dyDescent="0.2">
      <c r="A49" s="874" t="s">
        <v>2961</v>
      </c>
      <c r="B49" s="874" t="s">
        <v>3462</v>
      </c>
      <c r="C49" s="881" t="s">
        <v>3463</v>
      </c>
      <c r="D49" s="914">
        <v>52.621290000000002</v>
      </c>
      <c r="E49" s="914"/>
      <c r="F49" s="914">
        <v>66.113830000000007</v>
      </c>
      <c r="G49" s="914"/>
    </row>
    <row r="50" spans="1:7" x14ac:dyDescent="0.2">
      <c r="A50" s="871" t="s">
        <v>2979</v>
      </c>
      <c r="B50" s="871" t="s">
        <v>3464</v>
      </c>
      <c r="C50" s="919" t="s">
        <v>70</v>
      </c>
      <c r="D50" s="952">
        <v>0</v>
      </c>
      <c r="E50" s="952">
        <v>0</v>
      </c>
      <c r="F50" s="952">
        <v>0</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c r="E52" s="914"/>
      <c r="F52" s="914"/>
      <c r="G52" s="914"/>
    </row>
    <row r="53" spans="1:7" x14ac:dyDescent="0.2">
      <c r="A53" s="871" t="s">
        <v>3469</v>
      </c>
      <c r="B53" s="871" t="s">
        <v>3098</v>
      </c>
      <c r="C53" s="919" t="s">
        <v>70</v>
      </c>
      <c r="D53" s="952">
        <v>241.20785000000001</v>
      </c>
      <c r="E53" s="952">
        <v>42.165860000000002</v>
      </c>
      <c r="F53" s="952">
        <v>28.47888</v>
      </c>
      <c r="G53" s="952">
        <v>28.564580000000003</v>
      </c>
    </row>
    <row r="54" spans="1:7" x14ac:dyDescent="0.2">
      <c r="A54" s="874" t="s">
        <v>3470</v>
      </c>
      <c r="B54" s="874" t="s">
        <v>3098</v>
      </c>
      <c r="C54" s="881" t="s">
        <v>3471</v>
      </c>
      <c r="D54" s="914">
        <v>241.20785000000001</v>
      </c>
      <c r="E54" s="914">
        <v>42.165860000000002</v>
      </c>
      <c r="F54" s="914">
        <v>28.47888</v>
      </c>
      <c r="G54" s="914">
        <v>28.564580000000003</v>
      </c>
    </row>
    <row r="55" spans="1:7" x14ac:dyDescent="0.2">
      <c r="A55" s="874" t="s">
        <v>3472</v>
      </c>
      <c r="B55" s="874" t="s">
        <v>3473</v>
      </c>
      <c r="C55" s="881" t="s">
        <v>3474</v>
      </c>
      <c r="D55" s="914"/>
      <c r="E55" s="914"/>
      <c r="F55" s="914"/>
      <c r="G55" s="914"/>
    </row>
    <row r="56" spans="1:7" x14ac:dyDescent="0.2">
      <c r="A56" s="871" t="s">
        <v>3025</v>
      </c>
      <c r="B56" s="871" t="s">
        <v>3475</v>
      </c>
      <c r="C56" s="919" t="s">
        <v>70</v>
      </c>
      <c r="D56" s="952">
        <v>337581.95658999996</v>
      </c>
      <c r="E56" s="952">
        <v>2266.4905099999996</v>
      </c>
      <c r="F56" s="952">
        <v>291800.59623999998</v>
      </c>
      <c r="G56" s="952">
        <v>2215.4382700000001</v>
      </c>
    </row>
    <row r="57" spans="1:7" x14ac:dyDescent="0.2">
      <c r="A57" s="871" t="s">
        <v>3027</v>
      </c>
      <c r="B57" s="871" t="s">
        <v>3476</v>
      </c>
      <c r="C57" s="919" t="s">
        <v>70</v>
      </c>
      <c r="D57" s="952">
        <v>36238.603000000003</v>
      </c>
      <c r="E57" s="952">
        <v>2266.4905099999996</v>
      </c>
      <c r="F57" s="952">
        <v>30819.897300000001</v>
      </c>
      <c r="G57" s="952">
        <v>2215.4382700000001</v>
      </c>
    </row>
    <row r="58" spans="1:7" x14ac:dyDescent="0.2">
      <c r="A58" s="874" t="s">
        <v>3029</v>
      </c>
      <c r="B58" s="874" t="s">
        <v>3477</v>
      </c>
      <c r="C58" s="881" t="s">
        <v>3478</v>
      </c>
      <c r="D58" s="914">
        <v>543.73661000000004</v>
      </c>
      <c r="E58" s="914"/>
      <c r="F58" s="914">
        <v>934.47421999999995</v>
      </c>
      <c r="G58" s="914"/>
    </row>
    <row r="59" spans="1:7" x14ac:dyDescent="0.2">
      <c r="A59" s="874" t="s">
        <v>3032</v>
      </c>
      <c r="B59" s="874" t="s">
        <v>3479</v>
      </c>
      <c r="C59" s="881" t="s">
        <v>3480</v>
      </c>
      <c r="D59" s="914">
        <v>26434.258320000001</v>
      </c>
      <c r="E59" s="914">
        <v>205.51142000000002</v>
      </c>
      <c r="F59" s="914">
        <v>24476.4575</v>
      </c>
      <c r="G59" s="914">
        <v>220.73921999999999</v>
      </c>
    </row>
    <row r="60" spans="1:7" x14ac:dyDescent="0.2">
      <c r="A60" s="874" t="s">
        <v>3035</v>
      </c>
      <c r="B60" s="874" t="s">
        <v>3481</v>
      </c>
      <c r="C60" s="881" t="s">
        <v>3482</v>
      </c>
      <c r="D60" s="914">
        <v>525.37300000000005</v>
      </c>
      <c r="E60" s="914">
        <v>986.00212999999997</v>
      </c>
      <c r="F60" s="914">
        <v>495.38099999999997</v>
      </c>
      <c r="G60" s="914">
        <v>972.50554</v>
      </c>
    </row>
    <row r="61" spans="1:7" x14ac:dyDescent="0.2">
      <c r="A61" s="874" t="s">
        <v>3038</v>
      </c>
      <c r="B61" s="874" t="s">
        <v>3483</v>
      </c>
      <c r="C61" s="881" t="s">
        <v>3484</v>
      </c>
      <c r="D61" s="914">
        <v>275.01600000000002</v>
      </c>
      <c r="E61" s="914">
        <v>1073.3985</v>
      </c>
      <c r="F61" s="914">
        <v>248.39400000000001</v>
      </c>
      <c r="G61" s="914">
        <v>1022.193</v>
      </c>
    </row>
    <row r="62" spans="1:7" x14ac:dyDescent="0.2">
      <c r="A62" s="874" t="s">
        <v>3050</v>
      </c>
      <c r="B62" s="874" t="s">
        <v>3485</v>
      </c>
      <c r="C62" s="881" t="s">
        <v>3486</v>
      </c>
      <c r="D62" s="914"/>
      <c r="E62" s="914"/>
      <c r="F62" s="914"/>
      <c r="G62" s="914"/>
    </row>
    <row r="63" spans="1:7" x14ac:dyDescent="0.2">
      <c r="A63" s="874" t="s">
        <v>3053</v>
      </c>
      <c r="B63" s="874" t="s">
        <v>3409</v>
      </c>
      <c r="C63" s="881" t="s">
        <v>3487</v>
      </c>
      <c r="D63" s="914"/>
      <c r="E63" s="914">
        <v>0.878</v>
      </c>
      <c r="F63" s="914"/>
      <c r="G63" s="914"/>
    </row>
    <row r="64" spans="1:7" x14ac:dyDescent="0.2">
      <c r="A64" s="874" t="s">
        <v>3056</v>
      </c>
      <c r="B64" s="874" t="s">
        <v>3412</v>
      </c>
      <c r="C64" s="881" t="s">
        <v>3488</v>
      </c>
      <c r="D64" s="914"/>
      <c r="E64" s="914"/>
      <c r="F64" s="914"/>
      <c r="G64" s="914"/>
    </row>
    <row r="65" spans="1:7" x14ac:dyDescent="0.2">
      <c r="A65" s="874" t="s">
        <v>3489</v>
      </c>
      <c r="B65" s="874" t="s">
        <v>3490</v>
      </c>
      <c r="C65" s="881" t="s">
        <v>3491</v>
      </c>
      <c r="D65" s="914"/>
      <c r="E65" s="914"/>
      <c r="F65" s="914"/>
      <c r="G65" s="914"/>
    </row>
    <row r="66" spans="1:7" x14ac:dyDescent="0.2">
      <c r="A66" s="874" t="s">
        <v>3492</v>
      </c>
      <c r="B66" s="874" t="s">
        <v>3493</v>
      </c>
      <c r="C66" s="881" t="s">
        <v>3494</v>
      </c>
      <c r="D66" s="914">
        <v>1.075</v>
      </c>
      <c r="E66" s="914"/>
      <c r="F66" s="914">
        <v>2.145</v>
      </c>
      <c r="G66" s="914"/>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109.82299999999999</v>
      </c>
      <c r="E68" s="914"/>
      <c r="F68" s="914">
        <v>6.0019999999999998</v>
      </c>
      <c r="G68" s="914"/>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7021.2971299999999</v>
      </c>
      <c r="E70" s="914"/>
      <c r="F70" s="914">
        <v>3725.0500299999999</v>
      </c>
      <c r="G70" s="914"/>
    </row>
    <row r="71" spans="1:7" x14ac:dyDescent="0.2">
      <c r="A71" s="874" t="s">
        <v>3507</v>
      </c>
      <c r="B71" s="874" t="s">
        <v>3508</v>
      </c>
      <c r="C71" s="881" t="s">
        <v>3509</v>
      </c>
      <c r="D71" s="914">
        <v>1328.02394</v>
      </c>
      <c r="E71" s="914">
        <v>0.70046000000000008</v>
      </c>
      <c r="F71" s="914">
        <v>931.99355000000003</v>
      </c>
      <c r="G71" s="914"/>
    </row>
    <row r="72" spans="1:7" x14ac:dyDescent="0.2">
      <c r="A72" s="871" t="s">
        <v>3059</v>
      </c>
      <c r="B72" s="871" t="s">
        <v>3510</v>
      </c>
      <c r="C72" s="919" t="s">
        <v>70</v>
      </c>
      <c r="D72" s="952">
        <v>626.43097</v>
      </c>
      <c r="E72" s="952">
        <v>0</v>
      </c>
      <c r="F72" s="952">
        <v>171.19423999999998</v>
      </c>
      <c r="G72" s="952">
        <v>0</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617.07103000000006</v>
      </c>
      <c r="E74" s="914"/>
      <c r="F74" s="914">
        <v>164.32635999999999</v>
      </c>
      <c r="G74" s="914"/>
    </row>
    <row r="75" spans="1:7" x14ac:dyDescent="0.2">
      <c r="A75" s="874" t="s">
        <v>3067</v>
      </c>
      <c r="B75" s="874" t="s">
        <v>3514</v>
      </c>
      <c r="C75" s="881" t="s">
        <v>3515</v>
      </c>
      <c r="D75" s="914">
        <v>3.78078</v>
      </c>
      <c r="E75" s="914"/>
      <c r="F75" s="914">
        <v>3.7051699999999999</v>
      </c>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v>5.5791599999999999</v>
      </c>
      <c r="E77" s="914"/>
      <c r="F77" s="914">
        <v>3.1627100000000001</v>
      </c>
      <c r="G77" s="914"/>
    </row>
    <row r="78" spans="1:7" x14ac:dyDescent="0.2">
      <c r="A78" s="871" t="s">
        <v>3520</v>
      </c>
      <c r="B78" s="871" t="s">
        <v>3521</v>
      </c>
      <c r="C78" s="919" t="s">
        <v>70</v>
      </c>
      <c r="D78" s="952">
        <v>300716.92262000003</v>
      </c>
      <c r="E78" s="952">
        <v>0</v>
      </c>
      <c r="F78" s="952">
        <v>260809.50469999999</v>
      </c>
      <c r="G78" s="952">
        <v>0</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300716.92262000003</v>
      </c>
      <c r="E80" s="914"/>
      <c r="F80" s="914">
        <v>260809.50469999999</v>
      </c>
      <c r="G80" s="914"/>
    </row>
    <row r="81" spans="1:7" x14ac:dyDescent="0.2">
      <c r="A81" s="871" t="s">
        <v>3186</v>
      </c>
      <c r="B81" s="871" t="s">
        <v>3528</v>
      </c>
      <c r="C81" s="919" t="s">
        <v>70</v>
      </c>
      <c r="D81" s="953"/>
      <c r="E81" s="953"/>
      <c r="F81" s="953"/>
      <c r="G81" s="953"/>
    </row>
    <row r="82" spans="1:7" x14ac:dyDescent="0.2">
      <c r="A82" s="871" t="s">
        <v>3529</v>
      </c>
      <c r="B82" s="871" t="s">
        <v>3530</v>
      </c>
      <c r="C82" s="919" t="s">
        <v>70</v>
      </c>
      <c r="D82" s="952">
        <v>-5847.0105700000004</v>
      </c>
      <c r="E82" s="952">
        <v>782.20789000000002</v>
      </c>
      <c r="F82" s="952">
        <v>153.81072</v>
      </c>
      <c r="G82" s="952">
        <v>740.28299000000004</v>
      </c>
    </row>
    <row r="83" spans="1:7" x14ac:dyDescent="0.2">
      <c r="A83" s="871" t="s">
        <v>3531</v>
      </c>
      <c r="B83" s="871" t="s">
        <v>3231</v>
      </c>
      <c r="C83" s="919" t="s">
        <v>70</v>
      </c>
      <c r="D83" s="952">
        <v>-6088.2184200000002</v>
      </c>
      <c r="E83" s="952">
        <v>740.04203000000007</v>
      </c>
      <c r="F83" s="952">
        <v>125.33184</v>
      </c>
      <c r="G83" s="952">
        <v>711.71841000000006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24" orientation="portrait" useFirstPageNumber="1" r:id="rId1"/>
  <headerFooter>
    <oddHeader>&amp;L&amp;"Tahoma,Kurzíva"Závěrečný účet za rok 2019&amp;R&amp;"Tahoma,Kurzíva"Tabulka č. 37</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9E31-E68E-4D74-AC76-7339AA3E2E68}">
  <dimension ref="A1:G197"/>
  <sheetViews>
    <sheetView showGridLines="0" zoomScaleNormal="100" zoomScaleSheetLayoutView="100" workbookViewId="0">
      <selection activeCell="I4" sqref="I4"/>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8" width="9.140625" style="868" customWidth="1"/>
    <col min="9" max="16384" width="9.140625" style="868"/>
  </cols>
  <sheetData>
    <row r="1" spans="1:7" s="892" customFormat="1" ht="18" customHeight="1" x14ac:dyDescent="0.2">
      <c r="A1" s="1224" t="s">
        <v>2906</v>
      </c>
      <c r="B1" s="1224"/>
      <c r="C1" s="1224"/>
      <c r="D1" s="1224"/>
      <c r="E1" s="1224"/>
      <c r="F1" s="1224"/>
      <c r="G1" s="1224"/>
    </row>
    <row r="2" spans="1:7" s="892" customFormat="1" ht="18" customHeight="1" x14ac:dyDescent="0.2">
      <c r="A2" s="1168" t="s">
        <v>3534</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3511123.9635799997</v>
      </c>
      <c r="E8" s="873">
        <v>965558.79828999995</v>
      </c>
      <c r="F8" s="873">
        <v>2545565.1652899999</v>
      </c>
      <c r="G8" s="873">
        <v>2506048.5582099999</v>
      </c>
    </row>
    <row r="9" spans="1:7" s="933" customFormat="1" x14ac:dyDescent="0.2">
      <c r="A9" s="912" t="s">
        <v>2917</v>
      </c>
      <c r="B9" s="912" t="s">
        <v>2918</v>
      </c>
      <c r="C9" s="913" t="s">
        <v>70</v>
      </c>
      <c r="D9" s="873">
        <v>3052095.9202800002</v>
      </c>
      <c r="E9" s="873">
        <v>965554.64828999992</v>
      </c>
      <c r="F9" s="873">
        <v>2086541.27199</v>
      </c>
      <c r="G9" s="873">
        <v>2079115.7290399999</v>
      </c>
    </row>
    <row r="10" spans="1:7" s="933" customFormat="1" x14ac:dyDescent="0.2">
      <c r="A10" s="912" t="s">
        <v>2919</v>
      </c>
      <c r="B10" s="912" t="s">
        <v>2920</v>
      </c>
      <c r="C10" s="913" t="s">
        <v>70</v>
      </c>
      <c r="D10" s="873">
        <v>6921.6610199999996</v>
      </c>
      <c r="E10" s="873">
        <v>6762.3550700000005</v>
      </c>
      <c r="F10" s="873">
        <v>159.30595000000002</v>
      </c>
      <c r="G10" s="873">
        <v>200.69195000000002</v>
      </c>
    </row>
    <row r="11" spans="1:7" s="862" customFormat="1" x14ac:dyDescent="0.2">
      <c r="A11" s="874" t="s">
        <v>2921</v>
      </c>
      <c r="B11" s="874" t="s">
        <v>2922</v>
      </c>
      <c r="C11" s="881" t="s">
        <v>2923</v>
      </c>
      <c r="D11" s="934">
        <v>70</v>
      </c>
      <c r="E11" s="934">
        <v>70</v>
      </c>
      <c r="F11" s="934">
        <v>0</v>
      </c>
      <c r="G11" s="934">
        <v>0</v>
      </c>
    </row>
    <row r="12" spans="1:7" s="862" customFormat="1" x14ac:dyDescent="0.2">
      <c r="A12" s="874" t="s">
        <v>2924</v>
      </c>
      <c r="B12" s="874" t="s">
        <v>2925</v>
      </c>
      <c r="C12" s="881" t="s">
        <v>2926</v>
      </c>
      <c r="D12" s="876">
        <v>418.81895000000003</v>
      </c>
      <c r="E12" s="934">
        <v>322.51299999999998</v>
      </c>
      <c r="F12" s="876">
        <v>96.305949999999996</v>
      </c>
      <c r="G12" s="934">
        <v>26.287599999999998</v>
      </c>
    </row>
    <row r="13" spans="1:7" s="862" customFormat="1" x14ac:dyDescent="0.2">
      <c r="A13" s="874" t="s">
        <v>2927</v>
      </c>
      <c r="B13" s="874" t="s">
        <v>2928</v>
      </c>
      <c r="C13" s="881" t="s">
        <v>2929</v>
      </c>
      <c r="D13" s="876"/>
      <c r="E13" s="934"/>
      <c r="F13" s="876"/>
      <c r="G13" s="934">
        <v>0</v>
      </c>
    </row>
    <row r="14" spans="1:7" s="862" customFormat="1" x14ac:dyDescent="0.2">
      <c r="A14" s="874" t="s">
        <v>2930</v>
      </c>
      <c r="B14" s="874" t="s">
        <v>2931</v>
      </c>
      <c r="C14" s="881" t="s">
        <v>2932</v>
      </c>
      <c r="D14" s="876"/>
      <c r="E14" s="934"/>
      <c r="F14" s="876"/>
      <c r="G14" s="934">
        <v>0</v>
      </c>
    </row>
    <row r="15" spans="1:7" s="862" customFormat="1" x14ac:dyDescent="0.2">
      <c r="A15" s="874" t="s">
        <v>2933</v>
      </c>
      <c r="B15" s="874" t="s">
        <v>2934</v>
      </c>
      <c r="C15" s="881" t="s">
        <v>2935</v>
      </c>
      <c r="D15" s="876">
        <v>6189.9382699999996</v>
      </c>
      <c r="E15" s="934">
        <v>6189.9382699999996</v>
      </c>
      <c r="F15" s="876"/>
      <c r="G15" s="934">
        <v>0</v>
      </c>
    </row>
    <row r="16" spans="1:7" s="862" customFormat="1" x14ac:dyDescent="0.2">
      <c r="A16" s="874" t="s">
        <v>2936</v>
      </c>
      <c r="B16" s="874" t="s">
        <v>2937</v>
      </c>
      <c r="C16" s="881" t="s">
        <v>2938</v>
      </c>
      <c r="D16" s="876">
        <v>242.90379999999999</v>
      </c>
      <c r="E16" s="934">
        <v>179.90379999999999</v>
      </c>
      <c r="F16" s="876">
        <v>63</v>
      </c>
      <c r="G16" s="934">
        <v>65.945999999999998</v>
      </c>
    </row>
    <row r="17" spans="1:7" s="862" customFormat="1" x14ac:dyDescent="0.2">
      <c r="A17" s="874" t="s">
        <v>2939</v>
      </c>
      <c r="B17" s="874" t="s">
        <v>2940</v>
      </c>
      <c r="C17" s="881" t="s">
        <v>2941</v>
      </c>
      <c r="D17" s="876"/>
      <c r="E17" s="934"/>
      <c r="F17" s="876"/>
      <c r="G17" s="934">
        <v>108.45835000000001</v>
      </c>
    </row>
    <row r="18" spans="1:7" s="862" customFormat="1" x14ac:dyDescent="0.2">
      <c r="A18" s="874" t="s">
        <v>2942</v>
      </c>
      <c r="B18" s="874" t="s">
        <v>2943</v>
      </c>
      <c r="C18" s="881" t="s">
        <v>2944</v>
      </c>
      <c r="D18" s="876"/>
      <c r="E18" s="934"/>
      <c r="F18" s="876"/>
      <c r="G18" s="934">
        <v>0</v>
      </c>
    </row>
    <row r="19" spans="1:7" s="862" customFormat="1" x14ac:dyDescent="0.2">
      <c r="A19" s="877" t="s">
        <v>2945</v>
      </c>
      <c r="B19" s="874" t="s">
        <v>2946</v>
      </c>
      <c r="C19" s="881" t="s">
        <v>2947</v>
      </c>
      <c r="D19" s="876"/>
      <c r="E19" s="934"/>
      <c r="F19" s="876"/>
      <c r="G19" s="934">
        <v>0</v>
      </c>
    </row>
    <row r="20" spans="1:7" s="862" customFormat="1" x14ac:dyDescent="0.2">
      <c r="A20" s="912" t="s">
        <v>2948</v>
      </c>
      <c r="B20" s="912" t="s">
        <v>2949</v>
      </c>
      <c r="C20" s="913" t="s">
        <v>70</v>
      </c>
      <c r="D20" s="873">
        <v>3043731.4235399999</v>
      </c>
      <c r="E20" s="873">
        <v>958792.29321999999</v>
      </c>
      <c r="F20" s="873">
        <v>2084939.13032</v>
      </c>
      <c r="G20" s="873">
        <v>2077247.84497</v>
      </c>
    </row>
    <row r="21" spans="1:7" s="933" customFormat="1" x14ac:dyDescent="0.2">
      <c r="A21" s="874" t="s">
        <v>2950</v>
      </c>
      <c r="B21" s="874" t="s">
        <v>384</v>
      </c>
      <c r="C21" s="881" t="s">
        <v>2951</v>
      </c>
      <c r="D21" s="934">
        <v>57550.026469999997</v>
      </c>
      <c r="E21" s="934">
        <v>0</v>
      </c>
      <c r="F21" s="934">
        <v>57550.026469999997</v>
      </c>
      <c r="G21" s="934">
        <v>54041.251469999996</v>
      </c>
    </row>
    <row r="22" spans="1:7" s="862" customFormat="1" x14ac:dyDescent="0.2">
      <c r="A22" s="874" t="s">
        <v>2952</v>
      </c>
      <c r="B22" s="874" t="s">
        <v>2953</v>
      </c>
      <c r="C22" s="881" t="s">
        <v>2954</v>
      </c>
      <c r="D22" s="876">
        <v>811.57500000000005</v>
      </c>
      <c r="E22" s="934">
        <v>0</v>
      </c>
      <c r="F22" s="876">
        <v>811.57500000000005</v>
      </c>
      <c r="G22" s="934">
        <v>811.57500000000005</v>
      </c>
    </row>
    <row r="23" spans="1:7" s="862" customFormat="1" x14ac:dyDescent="0.2">
      <c r="A23" s="874" t="s">
        <v>2955</v>
      </c>
      <c r="B23" s="874" t="s">
        <v>2956</v>
      </c>
      <c r="C23" s="881" t="s">
        <v>2957</v>
      </c>
      <c r="D23" s="876">
        <v>2352059.35103</v>
      </c>
      <c r="E23" s="934">
        <v>434156.43458999996</v>
      </c>
      <c r="F23" s="876">
        <v>1917902.9164400001</v>
      </c>
      <c r="G23" s="934">
        <v>1911554.67817</v>
      </c>
    </row>
    <row r="24" spans="1:7" s="862" customFormat="1" ht="21" x14ac:dyDescent="0.2">
      <c r="A24" s="874" t="s">
        <v>2958</v>
      </c>
      <c r="B24" s="874" t="s">
        <v>2959</v>
      </c>
      <c r="C24" s="881" t="s">
        <v>2960</v>
      </c>
      <c r="D24" s="876">
        <v>273132.5514</v>
      </c>
      <c r="E24" s="934">
        <v>176171.24196000001</v>
      </c>
      <c r="F24" s="876">
        <v>96961.309439999997</v>
      </c>
      <c r="G24" s="934">
        <v>99102.601779999997</v>
      </c>
    </row>
    <row r="25" spans="1:7" s="862" customFormat="1" x14ac:dyDescent="0.2">
      <c r="A25" s="874" t="s">
        <v>2961</v>
      </c>
      <c r="B25" s="874" t="s">
        <v>2962</v>
      </c>
      <c r="C25" s="881" t="s">
        <v>2963</v>
      </c>
      <c r="D25" s="876"/>
      <c r="E25" s="934"/>
      <c r="F25" s="876"/>
      <c r="G25" s="934">
        <v>0</v>
      </c>
    </row>
    <row r="26" spans="1:7" s="862" customFormat="1" x14ac:dyDescent="0.2">
      <c r="A26" s="874" t="s">
        <v>2964</v>
      </c>
      <c r="B26" s="874" t="s">
        <v>2965</v>
      </c>
      <c r="C26" s="881" t="s">
        <v>2966</v>
      </c>
      <c r="D26" s="876">
        <v>348413.79667000001</v>
      </c>
      <c r="E26" s="934">
        <v>348413.79667000001</v>
      </c>
      <c r="F26" s="876"/>
      <c r="G26" s="934">
        <v>0</v>
      </c>
    </row>
    <row r="27" spans="1:7" s="862" customFormat="1" x14ac:dyDescent="0.2">
      <c r="A27" s="874" t="s">
        <v>2967</v>
      </c>
      <c r="B27" s="874" t="s">
        <v>2968</v>
      </c>
      <c r="C27" s="881" t="s">
        <v>2969</v>
      </c>
      <c r="D27" s="876">
        <v>52.4</v>
      </c>
      <c r="E27" s="934">
        <v>50.82</v>
      </c>
      <c r="F27" s="876">
        <v>1.58</v>
      </c>
      <c r="G27" s="934">
        <v>5.9720000000000004</v>
      </c>
    </row>
    <row r="28" spans="1:7" s="862" customFormat="1" x14ac:dyDescent="0.2">
      <c r="A28" s="874" t="s">
        <v>2970</v>
      </c>
      <c r="B28" s="874" t="s">
        <v>2971</v>
      </c>
      <c r="C28" s="881" t="s">
        <v>2972</v>
      </c>
      <c r="D28" s="876">
        <v>11487.52297</v>
      </c>
      <c r="E28" s="934">
        <v>0</v>
      </c>
      <c r="F28" s="876">
        <v>11487.52297</v>
      </c>
      <c r="G28" s="934">
        <v>11400.433550000002</v>
      </c>
    </row>
    <row r="29" spans="1:7" s="862" customFormat="1" x14ac:dyDescent="0.2">
      <c r="A29" s="874" t="s">
        <v>2973</v>
      </c>
      <c r="B29" s="874" t="s">
        <v>2974</v>
      </c>
      <c r="C29" s="881" t="s">
        <v>2975</v>
      </c>
      <c r="D29" s="876">
        <v>224.2</v>
      </c>
      <c r="E29" s="934">
        <v>0</v>
      </c>
      <c r="F29" s="876">
        <v>224.2</v>
      </c>
      <c r="G29" s="934">
        <v>331.33300000000003</v>
      </c>
    </row>
    <row r="30" spans="1:7" s="862" customFormat="1" x14ac:dyDescent="0.2">
      <c r="A30" s="877" t="s">
        <v>2976</v>
      </c>
      <c r="B30" s="874" t="s">
        <v>2977</v>
      </c>
      <c r="C30" s="881" t="s">
        <v>2978</v>
      </c>
      <c r="D30" s="876"/>
      <c r="E30" s="876"/>
      <c r="F30" s="876"/>
      <c r="G30" s="876"/>
    </row>
    <row r="31" spans="1:7" s="862" customFormat="1" x14ac:dyDescent="0.2">
      <c r="A31" s="912" t="s">
        <v>2979</v>
      </c>
      <c r="B31" s="912" t="s">
        <v>2980</v>
      </c>
      <c r="C31" s="913" t="s">
        <v>70</v>
      </c>
      <c r="D31" s="873">
        <v>162.32372000000001</v>
      </c>
      <c r="E31" s="873">
        <v>0</v>
      </c>
      <c r="F31" s="873">
        <v>162.32372000000001</v>
      </c>
      <c r="G31" s="873">
        <v>162.19211999999999</v>
      </c>
    </row>
    <row r="32" spans="1:7" s="862" customFormat="1" x14ac:dyDescent="0.2">
      <c r="A32" s="874" t="s">
        <v>2981</v>
      </c>
      <c r="B32" s="874" t="s">
        <v>2982</v>
      </c>
      <c r="C32" s="881" t="s">
        <v>2983</v>
      </c>
      <c r="D32" s="934">
        <v>0</v>
      </c>
      <c r="E32" s="934">
        <v>0</v>
      </c>
      <c r="F32" s="934">
        <v>0</v>
      </c>
      <c r="G32" s="934">
        <v>0</v>
      </c>
    </row>
    <row r="33" spans="1:7" s="933"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c r="F35" s="876"/>
      <c r="G35" s="934">
        <v>0</v>
      </c>
    </row>
    <row r="36" spans="1:7" s="862" customFormat="1" x14ac:dyDescent="0.2">
      <c r="A36" s="874" t="s">
        <v>2996</v>
      </c>
      <c r="B36" s="874" t="s">
        <v>2997</v>
      </c>
      <c r="C36" s="881" t="s">
        <v>2998</v>
      </c>
      <c r="D36" s="876">
        <v>162.32372000000001</v>
      </c>
      <c r="E36" s="934">
        <v>0</v>
      </c>
      <c r="F36" s="876">
        <v>162.32372000000001</v>
      </c>
      <c r="G36" s="934">
        <v>162.19211999999999</v>
      </c>
    </row>
    <row r="37" spans="1:7" s="862" customFormat="1" x14ac:dyDescent="0.2">
      <c r="A37" s="912" t="s">
        <v>3005</v>
      </c>
      <c r="B37" s="912" t="s">
        <v>3006</v>
      </c>
      <c r="C37" s="913" t="s">
        <v>70</v>
      </c>
      <c r="D37" s="873">
        <v>1280.5119999999999</v>
      </c>
      <c r="E37" s="873">
        <v>0</v>
      </c>
      <c r="F37" s="873">
        <v>1280.5119999999999</v>
      </c>
      <c r="G37" s="873">
        <v>1505</v>
      </c>
    </row>
    <row r="38" spans="1:7" s="862" customFormat="1" x14ac:dyDescent="0.2">
      <c r="A38" s="874" t="s">
        <v>3007</v>
      </c>
      <c r="B38" s="874" t="s">
        <v>3008</v>
      </c>
      <c r="C38" s="881" t="s">
        <v>3009</v>
      </c>
      <c r="D38" s="876"/>
      <c r="E38" s="934"/>
      <c r="F38" s="876"/>
      <c r="G38" s="934">
        <v>0</v>
      </c>
    </row>
    <row r="39" spans="1:7" s="862" customFormat="1" x14ac:dyDescent="0.2">
      <c r="A39" s="874" t="s">
        <v>3010</v>
      </c>
      <c r="B39" s="874" t="s">
        <v>3011</v>
      </c>
      <c r="C39" s="881" t="s">
        <v>3012</v>
      </c>
      <c r="D39" s="876"/>
      <c r="E39" s="934"/>
      <c r="F39" s="876"/>
      <c r="G39" s="934">
        <v>0</v>
      </c>
    </row>
    <row r="40" spans="1:7" s="862" customFormat="1" x14ac:dyDescent="0.2">
      <c r="A40" s="874" t="s">
        <v>3013</v>
      </c>
      <c r="B40" s="874" t="s">
        <v>3014</v>
      </c>
      <c r="C40" s="881" t="s">
        <v>3015</v>
      </c>
      <c r="D40" s="876">
        <v>5</v>
      </c>
      <c r="E40" s="934">
        <v>0</v>
      </c>
      <c r="F40" s="876">
        <v>5</v>
      </c>
      <c r="G40" s="934">
        <v>5</v>
      </c>
    </row>
    <row r="41" spans="1:7" s="933" customFormat="1" x14ac:dyDescent="0.2">
      <c r="A41" s="874" t="s">
        <v>3019</v>
      </c>
      <c r="B41" s="874" t="s">
        <v>3020</v>
      </c>
      <c r="C41" s="881" t="s">
        <v>3021</v>
      </c>
      <c r="D41" s="876">
        <v>1275.5119999999999</v>
      </c>
      <c r="E41" s="934">
        <v>0</v>
      </c>
      <c r="F41" s="876">
        <v>1275.5119999999999</v>
      </c>
      <c r="G41" s="934">
        <v>1500</v>
      </c>
    </row>
    <row r="42" spans="1:7" s="933" customFormat="1" x14ac:dyDescent="0.2">
      <c r="A42" s="874" t="s">
        <v>3022</v>
      </c>
      <c r="B42" s="880" t="s">
        <v>3023</v>
      </c>
      <c r="C42" s="920" t="s">
        <v>3024</v>
      </c>
      <c r="D42" s="876"/>
      <c r="E42" s="934"/>
      <c r="F42" s="876"/>
      <c r="G42" s="934">
        <v>0</v>
      </c>
    </row>
    <row r="43" spans="1:7" s="862" customFormat="1" x14ac:dyDescent="0.2">
      <c r="A43" s="912" t="s">
        <v>3025</v>
      </c>
      <c r="B43" s="912" t="s">
        <v>3026</v>
      </c>
      <c r="C43" s="913" t="s">
        <v>70</v>
      </c>
      <c r="D43" s="873">
        <v>459028.04330000002</v>
      </c>
      <c r="E43" s="873">
        <v>4.1500000000000004</v>
      </c>
      <c r="F43" s="873">
        <v>459023.8933</v>
      </c>
      <c r="G43" s="873">
        <v>426932.82917000004</v>
      </c>
    </row>
    <row r="44" spans="1:7" s="862" customFormat="1" x14ac:dyDescent="0.2">
      <c r="A44" s="871" t="s">
        <v>3027</v>
      </c>
      <c r="B44" s="871" t="s">
        <v>3028</v>
      </c>
      <c r="C44" s="919" t="s">
        <v>70</v>
      </c>
      <c r="D44" s="873">
        <v>5183.9765199999993</v>
      </c>
      <c r="E44" s="873">
        <v>0</v>
      </c>
      <c r="F44" s="873">
        <v>5183.9765199999993</v>
      </c>
      <c r="G44" s="873">
        <v>6059.7811099999999</v>
      </c>
    </row>
    <row r="45" spans="1:7" s="862" customFormat="1" x14ac:dyDescent="0.2">
      <c r="A45" s="874" t="s">
        <v>3029</v>
      </c>
      <c r="B45" s="874" t="s">
        <v>3030</v>
      </c>
      <c r="C45" s="881" t="s">
        <v>3031</v>
      </c>
      <c r="D45" s="876"/>
      <c r="E45" s="934"/>
      <c r="F45" s="876"/>
      <c r="G45" s="934">
        <v>0</v>
      </c>
    </row>
    <row r="46" spans="1:7" s="862" customFormat="1" x14ac:dyDescent="0.2">
      <c r="A46" s="874" t="s">
        <v>3032</v>
      </c>
      <c r="B46" s="874" t="s">
        <v>3033</v>
      </c>
      <c r="C46" s="881" t="s">
        <v>3034</v>
      </c>
      <c r="D46" s="876">
        <v>5150.2575199999992</v>
      </c>
      <c r="E46" s="934">
        <v>0</v>
      </c>
      <c r="F46" s="876">
        <v>5150.2575199999992</v>
      </c>
      <c r="G46" s="934">
        <v>5992.1486100000002</v>
      </c>
    </row>
    <row r="47" spans="1:7" s="862" customFormat="1" x14ac:dyDescent="0.2">
      <c r="A47" s="874" t="s">
        <v>3035</v>
      </c>
      <c r="B47" s="874" t="s">
        <v>3036</v>
      </c>
      <c r="C47" s="881" t="s">
        <v>3037</v>
      </c>
      <c r="D47" s="876"/>
      <c r="E47" s="934"/>
      <c r="F47" s="876"/>
      <c r="G47" s="934">
        <v>0</v>
      </c>
    </row>
    <row r="48" spans="1:7" s="862" customFormat="1" x14ac:dyDescent="0.2">
      <c r="A48" s="874" t="s">
        <v>3038</v>
      </c>
      <c r="B48" s="874" t="s">
        <v>3039</v>
      </c>
      <c r="C48" s="881" t="s">
        <v>3040</v>
      </c>
      <c r="D48" s="876"/>
      <c r="E48" s="934"/>
      <c r="F48" s="876"/>
      <c r="G48" s="934">
        <v>0</v>
      </c>
    </row>
    <row r="49" spans="1:7" s="862" customFormat="1" x14ac:dyDescent="0.2">
      <c r="A49" s="874" t="s">
        <v>3041</v>
      </c>
      <c r="B49" s="874" t="s">
        <v>3042</v>
      </c>
      <c r="C49" s="881" t="s">
        <v>3043</v>
      </c>
      <c r="D49" s="876"/>
      <c r="E49" s="934"/>
      <c r="F49" s="876"/>
      <c r="G49" s="934">
        <v>0</v>
      </c>
    </row>
    <row r="50" spans="1:7" s="862" customFormat="1" x14ac:dyDescent="0.2">
      <c r="A50" s="874" t="s">
        <v>3044</v>
      </c>
      <c r="B50" s="874" t="s">
        <v>3045</v>
      </c>
      <c r="C50" s="881" t="s">
        <v>3046</v>
      </c>
      <c r="D50" s="876">
        <v>31.719000000000001</v>
      </c>
      <c r="E50" s="934">
        <v>0</v>
      </c>
      <c r="F50" s="876">
        <v>31.719000000000001</v>
      </c>
      <c r="G50" s="934">
        <v>50.841000000000001</v>
      </c>
    </row>
    <row r="51" spans="1:7" s="862" customFormat="1" x14ac:dyDescent="0.2">
      <c r="A51" s="874" t="s">
        <v>3047</v>
      </c>
      <c r="B51" s="874" t="s">
        <v>3048</v>
      </c>
      <c r="C51" s="881" t="s">
        <v>3049</v>
      </c>
      <c r="D51" s="876"/>
      <c r="E51" s="934"/>
      <c r="F51" s="876"/>
      <c r="G51" s="934">
        <v>0</v>
      </c>
    </row>
    <row r="52" spans="1:7" s="862" customFormat="1" x14ac:dyDescent="0.2">
      <c r="A52" s="874" t="s">
        <v>3050</v>
      </c>
      <c r="B52" s="874" t="s">
        <v>3051</v>
      </c>
      <c r="C52" s="881" t="s">
        <v>3052</v>
      </c>
      <c r="D52" s="876"/>
      <c r="E52" s="934"/>
      <c r="F52" s="876"/>
      <c r="G52" s="934">
        <v>6.53857</v>
      </c>
    </row>
    <row r="53" spans="1:7" s="933" customFormat="1" x14ac:dyDescent="0.2">
      <c r="A53" s="874" t="s">
        <v>3053</v>
      </c>
      <c r="B53" s="874" t="s">
        <v>3054</v>
      </c>
      <c r="C53" s="881" t="s">
        <v>3055</v>
      </c>
      <c r="D53" s="876"/>
      <c r="E53" s="934"/>
      <c r="F53" s="876"/>
      <c r="G53" s="934">
        <v>0</v>
      </c>
    </row>
    <row r="54" spans="1:7" s="862" customFormat="1" x14ac:dyDescent="0.2">
      <c r="A54" s="880" t="s">
        <v>3056</v>
      </c>
      <c r="B54" s="880" t="s">
        <v>3057</v>
      </c>
      <c r="C54" s="920" t="s">
        <v>3058</v>
      </c>
      <c r="D54" s="876">
        <v>2</v>
      </c>
      <c r="E54" s="934">
        <v>0</v>
      </c>
      <c r="F54" s="876">
        <v>2</v>
      </c>
      <c r="G54" s="934">
        <v>10.252930000000001</v>
      </c>
    </row>
    <row r="55" spans="1:7" s="862" customFormat="1" x14ac:dyDescent="0.2">
      <c r="A55" s="871" t="s">
        <v>3059</v>
      </c>
      <c r="B55" s="871" t="s">
        <v>3060</v>
      </c>
      <c r="C55" s="919" t="s">
        <v>70</v>
      </c>
      <c r="D55" s="873">
        <v>60146.451560000001</v>
      </c>
      <c r="E55" s="873">
        <v>4.1500000000000004</v>
      </c>
      <c r="F55" s="873">
        <v>60142.30156</v>
      </c>
      <c r="G55" s="873">
        <v>46606.967830000001</v>
      </c>
    </row>
    <row r="56" spans="1:7" s="862" customFormat="1" x14ac:dyDescent="0.2">
      <c r="A56" s="885" t="s">
        <v>3061</v>
      </c>
      <c r="B56" s="885" t="s">
        <v>3062</v>
      </c>
      <c r="C56" s="925" t="s">
        <v>3063</v>
      </c>
      <c r="D56" s="876">
        <v>7058.2445900000002</v>
      </c>
      <c r="E56" s="934">
        <v>4.1500000000000004</v>
      </c>
      <c r="F56" s="876">
        <v>7054.0945899999997</v>
      </c>
      <c r="G56" s="934">
        <v>6457.9901799999998</v>
      </c>
    </row>
    <row r="57" spans="1:7" s="862" customFormat="1" x14ac:dyDescent="0.2">
      <c r="A57" s="874" t="s">
        <v>3070</v>
      </c>
      <c r="B57" s="874" t="s">
        <v>3071</v>
      </c>
      <c r="C57" s="881" t="s">
        <v>3072</v>
      </c>
      <c r="D57" s="876">
        <v>2039.4614999999999</v>
      </c>
      <c r="E57" s="934">
        <v>0</v>
      </c>
      <c r="F57" s="876">
        <v>2039.4614999999999</v>
      </c>
      <c r="G57" s="934">
        <v>2357.9902900000002</v>
      </c>
    </row>
    <row r="58" spans="1:7" s="862" customFormat="1" x14ac:dyDescent="0.2">
      <c r="A58" s="874" t="s">
        <v>3073</v>
      </c>
      <c r="B58" s="874" t="s">
        <v>3074</v>
      </c>
      <c r="C58" s="881" t="s">
        <v>3075</v>
      </c>
      <c r="D58" s="876">
        <v>1053.7907299999999</v>
      </c>
      <c r="E58" s="934">
        <v>0</v>
      </c>
      <c r="F58" s="876">
        <v>1053.7907299999999</v>
      </c>
      <c r="G58" s="934">
        <v>1352.0283899999999</v>
      </c>
    </row>
    <row r="59" spans="1:7" s="862" customFormat="1" x14ac:dyDescent="0.2">
      <c r="A59" s="874" t="s">
        <v>3076</v>
      </c>
      <c r="B59" s="874" t="s">
        <v>3077</v>
      </c>
      <c r="C59" s="881" t="s">
        <v>3078</v>
      </c>
      <c r="D59" s="876"/>
      <c r="E59" s="934"/>
      <c r="F59" s="876"/>
      <c r="G59" s="934">
        <v>0</v>
      </c>
    </row>
    <row r="60" spans="1:7" s="862" customFormat="1" x14ac:dyDescent="0.2">
      <c r="A60" s="874" t="s">
        <v>3085</v>
      </c>
      <c r="B60" s="874" t="s">
        <v>3086</v>
      </c>
      <c r="C60" s="881" t="s">
        <v>3087</v>
      </c>
      <c r="D60" s="876">
        <v>357.62700000000001</v>
      </c>
      <c r="E60" s="934">
        <v>0</v>
      </c>
      <c r="F60" s="876">
        <v>357.62700000000001</v>
      </c>
      <c r="G60" s="934">
        <v>209.5145</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40.4</v>
      </c>
      <c r="E64" s="934">
        <v>0</v>
      </c>
      <c r="F64" s="934">
        <v>40.4</v>
      </c>
      <c r="G64" s="934">
        <v>43.61</v>
      </c>
    </row>
    <row r="65" spans="1:7" s="862" customFormat="1" x14ac:dyDescent="0.2">
      <c r="A65" s="874" t="s">
        <v>3100</v>
      </c>
      <c r="B65" s="874" t="s">
        <v>3101</v>
      </c>
      <c r="C65" s="881" t="s">
        <v>3102</v>
      </c>
      <c r="D65" s="934">
        <v>0</v>
      </c>
      <c r="E65" s="934">
        <v>0</v>
      </c>
      <c r="F65" s="934">
        <v>0</v>
      </c>
      <c r="G65" s="934">
        <v>0</v>
      </c>
    </row>
    <row r="66" spans="1:7" s="862" customFormat="1" x14ac:dyDescent="0.2">
      <c r="A66" s="874" t="s">
        <v>3103</v>
      </c>
      <c r="B66" s="874" t="s">
        <v>76</v>
      </c>
      <c r="C66" s="881" t="s">
        <v>3104</v>
      </c>
      <c r="D66" s="934">
        <v>0</v>
      </c>
      <c r="E66" s="934">
        <v>0</v>
      </c>
      <c r="F66" s="934">
        <v>0</v>
      </c>
      <c r="G66" s="934">
        <v>0</v>
      </c>
    </row>
    <row r="67" spans="1:7" s="862" customFormat="1" x14ac:dyDescent="0.2">
      <c r="A67" s="874" t="s">
        <v>3105</v>
      </c>
      <c r="B67" s="874" t="s">
        <v>3106</v>
      </c>
      <c r="C67" s="881" t="s">
        <v>3107</v>
      </c>
      <c r="D67" s="934">
        <v>0</v>
      </c>
      <c r="E67" s="934">
        <v>0</v>
      </c>
      <c r="F67" s="934">
        <v>0</v>
      </c>
      <c r="G67" s="934">
        <v>0</v>
      </c>
    </row>
    <row r="68" spans="1:7" s="862" customFormat="1" x14ac:dyDescent="0.2">
      <c r="A68" s="874" t="s">
        <v>3108</v>
      </c>
      <c r="B68" s="874" t="s">
        <v>3109</v>
      </c>
      <c r="C68" s="881" t="s">
        <v>3110</v>
      </c>
      <c r="D68" s="934">
        <v>45.746000000000002</v>
      </c>
      <c r="E68" s="934">
        <v>0</v>
      </c>
      <c r="F68" s="934">
        <v>45.746000000000002</v>
      </c>
      <c r="G68" s="934">
        <v>115</v>
      </c>
    </row>
    <row r="69" spans="1:7" s="862" customFormat="1" x14ac:dyDescent="0.2">
      <c r="A69" s="874" t="s">
        <v>3111</v>
      </c>
      <c r="B69" s="874" t="s">
        <v>3112</v>
      </c>
      <c r="C69" s="881" t="s">
        <v>3113</v>
      </c>
      <c r="D69" s="934">
        <v>6040</v>
      </c>
      <c r="E69" s="934">
        <v>0</v>
      </c>
      <c r="F69" s="934">
        <v>6040</v>
      </c>
      <c r="G69" s="934">
        <v>803.40499999999997</v>
      </c>
    </row>
    <row r="70" spans="1:7" s="862" customFormat="1" x14ac:dyDescent="0.2">
      <c r="A70" s="874" t="s">
        <v>3129</v>
      </c>
      <c r="B70" s="874" t="s">
        <v>3130</v>
      </c>
      <c r="C70" s="881" t="s">
        <v>3131</v>
      </c>
      <c r="D70" s="934">
        <v>0</v>
      </c>
      <c r="E70" s="934">
        <v>0</v>
      </c>
      <c r="F70" s="934">
        <v>0</v>
      </c>
      <c r="G70" s="934">
        <v>0</v>
      </c>
    </row>
    <row r="71" spans="1:7" s="862" customFormat="1" x14ac:dyDescent="0.2">
      <c r="A71" s="874" t="s">
        <v>3135</v>
      </c>
      <c r="B71" s="874" t="s">
        <v>3136</v>
      </c>
      <c r="C71" s="881" t="s">
        <v>3137</v>
      </c>
      <c r="D71" s="934">
        <v>1138.11105</v>
      </c>
      <c r="E71" s="934">
        <v>0</v>
      </c>
      <c r="F71" s="934">
        <v>1138.11105</v>
      </c>
      <c r="G71" s="934">
        <v>961.67072999999993</v>
      </c>
    </row>
    <row r="72" spans="1:7" s="862" customFormat="1" x14ac:dyDescent="0.2">
      <c r="A72" s="874" t="s">
        <v>3138</v>
      </c>
      <c r="B72" s="874" t="s">
        <v>3139</v>
      </c>
      <c r="C72" s="881" t="s">
        <v>3140</v>
      </c>
      <c r="D72" s="934">
        <v>549.15787</v>
      </c>
      <c r="E72" s="934">
        <v>0</v>
      </c>
      <c r="F72" s="934">
        <v>549.15787</v>
      </c>
      <c r="G72" s="934">
        <v>379.65340000000003</v>
      </c>
    </row>
    <row r="73" spans="1:7" s="862" customFormat="1" x14ac:dyDescent="0.2">
      <c r="A73" s="874" t="s">
        <v>3141</v>
      </c>
      <c r="B73" s="874" t="s">
        <v>3142</v>
      </c>
      <c r="C73" s="881" t="s">
        <v>3143</v>
      </c>
      <c r="D73" s="934">
        <v>37945.336219999997</v>
      </c>
      <c r="E73" s="934">
        <v>0</v>
      </c>
      <c r="F73" s="934">
        <v>37945.336219999997</v>
      </c>
      <c r="G73" s="934">
        <v>28898.331829999999</v>
      </c>
    </row>
    <row r="74" spans="1:7" s="862" customFormat="1" x14ac:dyDescent="0.2">
      <c r="A74" s="935" t="s">
        <v>3144</v>
      </c>
      <c r="B74" s="935" t="s">
        <v>3145</v>
      </c>
      <c r="C74" s="936" t="s">
        <v>3146</v>
      </c>
      <c r="D74" s="937">
        <v>3878.5765999999999</v>
      </c>
      <c r="E74" s="937">
        <v>0</v>
      </c>
      <c r="F74" s="937">
        <v>3878.5765999999999</v>
      </c>
      <c r="G74" s="937">
        <v>5027.77351</v>
      </c>
    </row>
    <row r="75" spans="1:7" s="862" customFormat="1" ht="12.75" customHeight="1" x14ac:dyDescent="0.2">
      <c r="A75" s="912" t="s">
        <v>3147</v>
      </c>
      <c r="B75" s="912" t="s">
        <v>3148</v>
      </c>
      <c r="C75" s="913" t="s">
        <v>70</v>
      </c>
      <c r="D75" s="873">
        <v>393697.61522000004</v>
      </c>
      <c r="E75" s="873">
        <v>0</v>
      </c>
      <c r="F75" s="873">
        <v>393697.61522000004</v>
      </c>
      <c r="G75" s="873">
        <v>374266.08023000002</v>
      </c>
    </row>
    <row r="76" spans="1:7" s="941" customFormat="1" ht="12.75" customHeight="1" x14ac:dyDescent="0.2">
      <c r="A76" s="880" t="s">
        <v>3149</v>
      </c>
      <c r="B76" s="880" t="s">
        <v>3150</v>
      </c>
      <c r="C76" s="920" t="s">
        <v>3151</v>
      </c>
      <c r="D76" s="876"/>
      <c r="E76" s="876"/>
      <c r="F76" s="876"/>
      <c r="G76" s="876"/>
    </row>
    <row r="77" spans="1:7" s="941" customFormat="1" x14ac:dyDescent="0.2">
      <c r="A77" s="874" t="s">
        <v>3152</v>
      </c>
      <c r="B77" s="874" t="s">
        <v>3153</v>
      </c>
      <c r="C77" s="881" t="s">
        <v>3154</v>
      </c>
      <c r="D77" s="876"/>
      <c r="E77" s="876"/>
      <c r="F77" s="876"/>
      <c r="G77" s="876"/>
    </row>
    <row r="78" spans="1:7" x14ac:dyDescent="0.2">
      <c r="A78" s="874" t="s">
        <v>3155</v>
      </c>
      <c r="B78" s="874" t="s">
        <v>3156</v>
      </c>
      <c r="C78" s="881" t="s">
        <v>3157</v>
      </c>
      <c r="D78" s="876"/>
      <c r="E78" s="876"/>
      <c r="F78" s="876"/>
      <c r="G78" s="876"/>
    </row>
    <row r="79" spans="1:7" s="869" customFormat="1" ht="12.75" customHeight="1" x14ac:dyDescent="0.2">
      <c r="A79" s="874" t="s">
        <v>3158</v>
      </c>
      <c r="B79" s="874" t="s">
        <v>3159</v>
      </c>
      <c r="C79" s="881" t="s">
        <v>3160</v>
      </c>
      <c r="D79" s="876">
        <v>1034.8597600000001</v>
      </c>
      <c r="E79" s="876"/>
      <c r="F79" s="876">
        <v>1034.8597600000001</v>
      </c>
      <c r="G79" s="876">
        <v>1034.6083699999999</v>
      </c>
    </row>
    <row r="80" spans="1:7" s="869" customFormat="1" x14ac:dyDescent="0.2">
      <c r="A80" s="874" t="s">
        <v>3161</v>
      </c>
      <c r="B80" s="874" t="s">
        <v>3162</v>
      </c>
      <c r="C80" s="881" t="s">
        <v>3163</v>
      </c>
      <c r="D80" s="876">
        <v>46952.97335</v>
      </c>
      <c r="E80" s="876"/>
      <c r="F80" s="876">
        <v>46952.97335</v>
      </c>
      <c r="G80" s="876">
        <v>45579.89933</v>
      </c>
    </row>
    <row r="81" spans="1:7" s="933" customFormat="1" x14ac:dyDescent="0.2">
      <c r="A81" s="874" t="s">
        <v>3164</v>
      </c>
      <c r="B81" s="874" t="s">
        <v>3165</v>
      </c>
      <c r="C81" s="881" t="s">
        <v>3166</v>
      </c>
      <c r="D81" s="876">
        <v>330920.47568999999</v>
      </c>
      <c r="E81" s="876"/>
      <c r="F81" s="876">
        <v>330920.47568999999</v>
      </c>
      <c r="G81" s="876">
        <v>314726.41128</v>
      </c>
    </row>
    <row r="82" spans="1:7" s="933" customFormat="1" x14ac:dyDescent="0.2">
      <c r="A82" s="874" t="s">
        <v>3167</v>
      </c>
      <c r="B82" s="874" t="s">
        <v>3168</v>
      </c>
      <c r="C82" s="881" t="s">
        <v>3169</v>
      </c>
      <c r="D82" s="876">
        <v>12058.44292</v>
      </c>
      <c r="E82" s="876"/>
      <c r="F82" s="876">
        <v>12058.44292</v>
      </c>
      <c r="G82" s="876">
        <v>10282.65402</v>
      </c>
    </row>
    <row r="83" spans="1:7" s="862" customFormat="1" x14ac:dyDescent="0.2">
      <c r="A83" s="874" t="s">
        <v>3176</v>
      </c>
      <c r="B83" s="874" t="s">
        <v>3177</v>
      </c>
      <c r="C83" s="881" t="s">
        <v>3178</v>
      </c>
      <c r="D83" s="876">
        <v>247.86349999999999</v>
      </c>
      <c r="E83" s="876"/>
      <c r="F83" s="876">
        <v>247.86349999999999</v>
      </c>
      <c r="G83" s="876">
        <v>171.04923000000002</v>
      </c>
    </row>
    <row r="84" spans="1:7" s="862" customFormat="1" x14ac:dyDescent="0.2">
      <c r="A84" s="874" t="s">
        <v>3179</v>
      </c>
      <c r="B84" s="874" t="s">
        <v>3180</v>
      </c>
      <c r="C84" s="881" t="s">
        <v>3181</v>
      </c>
      <c r="D84" s="876"/>
      <c r="E84" s="876"/>
      <c r="F84" s="876"/>
      <c r="G84" s="876">
        <v>10</v>
      </c>
    </row>
    <row r="85" spans="1:7" s="862" customFormat="1" x14ac:dyDescent="0.2">
      <c r="A85" s="882" t="s">
        <v>3182</v>
      </c>
      <c r="B85" s="882" t="s">
        <v>3183</v>
      </c>
      <c r="C85" s="883" t="s">
        <v>3184</v>
      </c>
      <c r="D85" s="884">
        <v>2483</v>
      </c>
      <c r="E85" s="884"/>
      <c r="F85" s="884">
        <v>2483</v>
      </c>
      <c r="G85" s="884">
        <v>2461.4580000000001</v>
      </c>
    </row>
    <row r="86" spans="1:7" s="862" customFormat="1" x14ac:dyDescent="0.2">
      <c r="A86" s="938"/>
      <c r="B86" s="938"/>
      <c r="C86" s="938"/>
      <c r="D86" s="939"/>
      <c r="E86" s="940"/>
      <c r="F86" s="939"/>
      <c r="G86" s="939"/>
    </row>
    <row r="87" spans="1:7" s="862" customFormat="1" x14ac:dyDescent="0.2">
      <c r="A87" s="938"/>
      <c r="B87" s="938"/>
      <c r="C87" s="938"/>
      <c r="D87" s="939"/>
      <c r="E87" s="940"/>
      <c r="F87" s="939"/>
      <c r="G87" s="939"/>
    </row>
    <row r="88" spans="1:7" s="933" customFormat="1" ht="13.5" customHeight="1" x14ac:dyDescent="0.2">
      <c r="A88" s="927"/>
      <c r="B88" s="928"/>
      <c r="C88" s="929"/>
      <c r="D88" s="897">
        <v>1</v>
      </c>
      <c r="E88" s="897">
        <v>2</v>
      </c>
      <c r="F88" s="900"/>
      <c r="G88" s="901"/>
    </row>
    <row r="89" spans="1:7" s="862" customFormat="1" x14ac:dyDescent="0.2">
      <c r="A89" s="1225" t="s">
        <v>2908</v>
      </c>
      <c r="B89" s="1226"/>
      <c r="C89" s="1231" t="s">
        <v>2909</v>
      </c>
      <c r="D89" s="1222" t="s">
        <v>2910</v>
      </c>
      <c r="E89" s="1223"/>
      <c r="F89" s="900"/>
      <c r="G89" s="901"/>
    </row>
    <row r="90" spans="1:7" s="862" customFormat="1" x14ac:dyDescent="0.2">
      <c r="A90" s="1229"/>
      <c r="B90" s="1230"/>
      <c r="C90" s="1236"/>
      <c r="D90" s="902" t="s">
        <v>2911</v>
      </c>
      <c r="E90" s="903" t="s">
        <v>2912</v>
      </c>
      <c r="F90" s="900"/>
      <c r="G90" s="901"/>
    </row>
    <row r="91" spans="1:7" s="862" customFormat="1" x14ac:dyDescent="0.2">
      <c r="A91" s="912"/>
      <c r="B91" s="912" t="s">
        <v>3185</v>
      </c>
      <c r="C91" s="913" t="s">
        <v>70</v>
      </c>
      <c r="D91" s="873">
        <v>2545565.1652899999</v>
      </c>
      <c r="E91" s="873">
        <v>2506048.5582099999</v>
      </c>
      <c r="F91" s="898"/>
      <c r="G91" s="899"/>
    </row>
    <row r="92" spans="1:7" s="862" customFormat="1" x14ac:dyDescent="0.2">
      <c r="A92" s="912" t="s">
        <v>3186</v>
      </c>
      <c r="B92" s="912" t="s">
        <v>3187</v>
      </c>
      <c r="C92" s="913" t="s">
        <v>70</v>
      </c>
      <c r="D92" s="873">
        <v>2349992.1061799997</v>
      </c>
      <c r="E92" s="873">
        <v>2322809.4563500001</v>
      </c>
      <c r="F92" s="898"/>
      <c r="G92" s="899"/>
    </row>
    <row r="93" spans="1:7" s="862" customFormat="1" x14ac:dyDescent="0.2">
      <c r="A93" s="912" t="s">
        <v>3188</v>
      </c>
      <c r="B93" s="912" t="s">
        <v>3189</v>
      </c>
      <c r="C93" s="913" t="s">
        <v>70</v>
      </c>
      <c r="D93" s="873">
        <v>2105353.1250200002</v>
      </c>
      <c r="E93" s="873">
        <v>2093252.38907</v>
      </c>
      <c r="F93" s="898"/>
      <c r="G93" s="899"/>
    </row>
    <row r="94" spans="1:7" s="933" customFormat="1" x14ac:dyDescent="0.2">
      <c r="A94" s="874" t="s">
        <v>3190</v>
      </c>
      <c r="B94" s="874" t="s">
        <v>3191</v>
      </c>
      <c r="C94" s="881" t="s">
        <v>3192</v>
      </c>
      <c r="D94" s="876">
        <v>1641281.9835699999</v>
      </c>
      <c r="E94" s="876">
        <v>1623113.8625899998</v>
      </c>
      <c r="F94" s="900"/>
      <c r="G94" s="901"/>
    </row>
    <row r="95" spans="1:7" s="862" customFormat="1" x14ac:dyDescent="0.2">
      <c r="A95" s="874" t="s">
        <v>3193</v>
      </c>
      <c r="B95" s="874" t="s">
        <v>3194</v>
      </c>
      <c r="C95" s="881" t="s">
        <v>3195</v>
      </c>
      <c r="D95" s="934">
        <v>466308.42335</v>
      </c>
      <c r="E95" s="934">
        <v>472375.80838</v>
      </c>
      <c r="F95" s="900"/>
      <c r="G95" s="891"/>
    </row>
    <row r="96" spans="1:7" s="862" customFormat="1" x14ac:dyDescent="0.2">
      <c r="A96" s="874" t="s">
        <v>3196</v>
      </c>
      <c r="B96" s="874" t="s">
        <v>3197</v>
      </c>
      <c r="C96" s="881" t="s">
        <v>3198</v>
      </c>
      <c r="D96" s="934">
        <v>0</v>
      </c>
      <c r="E96" s="934">
        <v>0</v>
      </c>
      <c r="F96" s="904"/>
      <c r="G96" s="891"/>
    </row>
    <row r="97" spans="1:7" s="862" customFormat="1" x14ac:dyDescent="0.2">
      <c r="A97" s="874" t="s">
        <v>3199</v>
      </c>
      <c r="B97" s="874" t="s">
        <v>3200</v>
      </c>
      <c r="C97" s="881" t="s">
        <v>3201</v>
      </c>
      <c r="D97" s="934">
        <v>0</v>
      </c>
      <c r="E97" s="934">
        <v>0</v>
      </c>
      <c r="F97" s="904"/>
      <c r="G97" s="891"/>
    </row>
    <row r="98" spans="1:7" s="933" customFormat="1" x14ac:dyDescent="0.2">
      <c r="A98" s="874" t="s">
        <v>3202</v>
      </c>
      <c r="B98" s="874" t="s">
        <v>3203</v>
      </c>
      <c r="C98" s="881" t="s">
        <v>3204</v>
      </c>
      <c r="D98" s="934">
        <v>0</v>
      </c>
      <c r="E98" s="934">
        <v>0</v>
      </c>
      <c r="F98" s="904"/>
      <c r="G98" s="891"/>
    </row>
    <row r="99" spans="1:7" s="933" customFormat="1" x14ac:dyDescent="0.2">
      <c r="A99" s="874" t="s">
        <v>3205</v>
      </c>
      <c r="B99" s="874" t="s">
        <v>3206</v>
      </c>
      <c r="C99" s="881" t="s">
        <v>3207</v>
      </c>
      <c r="D99" s="934">
        <v>-2237.2819</v>
      </c>
      <c r="E99" s="934">
        <v>-2237.2819</v>
      </c>
      <c r="F99" s="904"/>
      <c r="G99" s="891"/>
    </row>
    <row r="100" spans="1:7" s="862" customFormat="1" x14ac:dyDescent="0.2">
      <c r="A100" s="912" t="s">
        <v>3208</v>
      </c>
      <c r="B100" s="912" t="s">
        <v>3209</v>
      </c>
      <c r="C100" s="913" t="s">
        <v>70</v>
      </c>
      <c r="D100" s="873">
        <v>242752.52789</v>
      </c>
      <c r="E100" s="873">
        <v>229670.99527000001</v>
      </c>
      <c r="F100" s="898"/>
      <c r="G100" s="899"/>
    </row>
    <row r="101" spans="1:7" s="933" customFormat="1" x14ac:dyDescent="0.2">
      <c r="A101" s="874" t="s">
        <v>3210</v>
      </c>
      <c r="B101" s="874" t="s">
        <v>3211</v>
      </c>
      <c r="C101" s="881" t="s">
        <v>3212</v>
      </c>
      <c r="D101" s="876">
        <v>8784.10383</v>
      </c>
      <c r="E101" s="876">
        <v>9004.0538300000007</v>
      </c>
      <c r="F101" s="900"/>
      <c r="G101" s="901"/>
    </row>
    <row r="102" spans="1:7" s="862" customFormat="1" x14ac:dyDescent="0.2">
      <c r="A102" s="874" t="s">
        <v>3213</v>
      </c>
      <c r="B102" s="874" t="s">
        <v>3214</v>
      </c>
      <c r="C102" s="881" t="s">
        <v>3215</v>
      </c>
      <c r="D102" s="934">
        <v>13156.98604</v>
      </c>
      <c r="E102" s="934">
        <v>11255.89666</v>
      </c>
      <c r="F102" s="900"/>
      <c r="G102" s="901"/>
    </row>
    <row r="103" spans="1:7" s="862" customFormat="1" ht="12.75" customHeight="1" x14ac:dyDescent="0.2">
      <c r="A103" s="874" t="s">
        <v>3216</v>
      </c>
      <c r="B103" s="874" t="s">
        <v>3217</v>
      </c>
      <c r="C103" s="881" t="s">
        <v>3218</v>
      </c>
      <c r="D103" s="934">
        <v>39791.686139999998</v>
      </c>
      <c r="E103" s="934">
        <v>39492.626320000003</v>
      </c>
      <c r="F103" s="900"/>
      <c r="G103" s="901"/>
    </row>
    <row r="104" spans="1:7" s="862" customFormat="1" x14ac:dyDescent="0.2">
      <c r="A104" s="874" t="s">
        <v>3219</v>
      </c>
      <c r="B104" s="874" t="s">
        <v>3220</v>
      </c>
      <c r="C104" s="881" t="s">
        <v>3221</v>
      </c>
      <c r="D104" s="934">
        <v>15383.009759999999</v>
      </c>
      <c r="E104" s="934">
        <v>14891.35584</v>
      </c>
      <c r="F104" s="904"/>
      <c r="G104" s="891"/>
    </row>
    <row r="105" spans="1:7" s="862" customFormat="1" x14ac:dyDescent="0.2">
      <c r="A105" s="874" t="s">
        <v>3222</v>
      </c>
      <c r="B105" s="874" t="s">
        <v>3223</v>
      </c>
      <c r="C105" s="881" t="s">
        <v>3224</v>
      </c>
      <c r="D105" s="934">
        <v>165636.74212000001</v>
      </c>
      <c r="E105" s="934">
        <v>155027.06262000001</v>
      </c>
      <c r="F105" s="900"/>
      <c r="G105" s="901"/>
    </row>
    <row r="106" spans="1:7" s="862" customFormat="1" x14ac:dyDescent="0.2">
      <c r="A106" s="912" t="s">
        <v>3228</v>
      </c>
      <c r="B106" s="912" t="s">
        <v>3229</v>
      </c>
      <c r="C106" s="913" t="s">
        <v>70</v>
      </c>
      <c r="D106" s="873">
        <v>1886.45327</v>
      </c>
      <c r="E106" s="873">
        <v>-113.92799000000001</v>
      </c>
      <c r="F106" s="900"/>
      <c r="G106" s="891"/>
    </row>
    <row r="107" spans="1:7" s="933" customFormat="1" x14ac:dyDescent="0.2">
      <c r="A107" s="874" t="s">
        <v>3230</v>
      </c>
      <c r="B107" s="874" t="s">
        <v>3231</v>
      </c>
      <c r="C107" s="881" t="s">
        <v>70</v>
      </c>
      <c r="D107" s="876">
        <v>2369.4410800000001</v>
      </c>
      <c r="E107" s="876">
        <v>369.24982</v>
      </c>
      <c r="F107" s="904"/>
      <c r="G107" s="901"/>
    </row>
    <row r="108" spans="1:7" s="862" customFormat="1" x14ac:dyDescent="0.2">
      <c r="A108" s="874" t="s">
        <v>3232</v>
      </c>
      <c r="B108" s="874" t="s">
        <v>3233</v>
      </c>
      <c r="C108" s="881" t="s">
        <v>3234</v>
      </c>
      <c r="D108" s="934">
        <v>0</v>
      </c>
      <c r="E108" s="934">
        <v>0</v>
      </c>
      <c r="F108" s="904"/>
      <c r="G108" s="891"/>
    </row>
    <row r="109" spans="1:7" s="862" customFormat="1" x14ac:dyDescent="0.2">
      <c r="A109" s="874" t="s">
        <v>3235</v>
      </c>
      <c r="B109" s="874" t="s">
        <v>3236</v>
      </c>
      <c r="C109" s="881" t="s">
        <v>3237</v>
      </c>
      <c r="D109" s="934">
        <v>-482.98781000000002</v>
      </c>
      <c r="E109" s="934">
        <v>-483.17781000000002</v>
      </c>
      <c r="F109" s="898"/>
      <c r="G109" s="899"/>
    </row>
    <row r="110" spans="1:7" s="862" customFormat="1" x14ac:dyDescent="0.2">
      <c r="A110" s="912" t="s">
        <v>3238</v>
      </c>
      <c r="B110" s="912" t="s">
        <v>3239</v>
      </c>
      <c r="C110" s="913" t="s">
        <v>70</v>
      </c>
      <c r="D110" s="873">
        <v>195573.05911</v>
      </c>
      <c r="E110" s="873">
        <v>183239.10186000002</v>
      </c>
      <c r="F110" s="898"/>
      <c r="G110" s="899"/>
    </row>
    <row r="111" spans="1:7" s="862" customFormat="1" ht="12.75" customHeight="1" x14ac:dyDescent="0.2">
      <c r="A111" s="912" t="s">
        <v>3240</v>
      </c>
      <c r="B111" s="912" t="s">
        <v>3241</v>
      </c>
      <c r="C111" s="913" t="s">
        <v>70</v>
      </c>
      <c r="D111" s="873">
        <v>0</v>
      </c>
      <c r="E111" s="873">
        <v>0</v>
      </c>
      <c r="F111" s="904"/>
      <c r="G111" s="891"/>
    </row>
    <row r="112" spans="1:7" s="862" customFormat="1" ht="12.75" customHeight="1" x14ac:dyDescent="0.2">
      <c r="A112" s="874" t="s">
        <v>3242</v>
      </c>
      <c r="B112" s="874" t="s">
        <v>3241</v>
      </c>
      <c r="C112" s="881" t="s">
        <v>3243</v>
      </c>
      <c r="D112" s="876"/>
      <c r="E112" s="876"/>
      <c r="F112" s="898"/>
      <c r="G112" s="899"/>
    </row>
    <row r="113" spans="1:7" s="862" customFormat="1" ht="12.75" customHeight="1" x14ac:dyDescent="0.2">
      <c r="A113" s="912" t="s">
        <v>3244</v>
      </c>
      <c r="B113" s="912" t="s">
        <v>3245</v>
      </c>
      <c r="C113" s="913" t="s">
        <v>70</v>
      </c>
      <c r="D113" s="873">
        <v>13686.33957</v>
      </c>
      <c r="E113" s="873">
        <v>7498.0679299999993</v>
      </c>
      <c r="F113" s="904"/>
      <c r="G113" s="891"/>
    </row>
    <row r="114" spans="1:7" s="862" customFormat="1" ht="12.75" customHeight="1" x14ac:dyDescent="0.2">
      <c r="A114" s="874" t="s">
        <v>3246</v>
      </c>
      <c r="B114" s="874" t="s">
        <v>3247</v>
      </c>
      <c r="C114" s="881" t="s">
        <v>3248</v>
      </c>
      <c r="D114" s="876"/>
      <c r="E114" s="876"/>
      <c r="F114" s="904"/>
      <c r="G114" s="891"/>
    </row>
    <row r="115" spans="1:7" s="862" customFormat="1" ht="12.75" customHeight="1" x14ac:dyDescent="0.2">
      <c r="A115" s="874" t="s">
        <v>3249</v>
      </c>
      <c r="B115" s="874" t="s">
        <v>3250</v>
      </c>
      <c r="C115" s="881" t="s">
        <v>3251</v>
      </c>
      <c r="D115" s="934"/>
      <c r="E115" s="934"/>
      <c r="F115" s="904"/>
      <c r="G115" s="891"/>
    </row>
    <row r="116" spans="1:7" s="862" customFormat="1" ht="12.75" customHeight="1" x14ac:dyDescent="0.2">
      <c r="A116" s="874" t="s">
        <v>3255</v>
      </c>
      <c r="B116" s="874" t="s">
        <v>3256</v>
      </c>
      <c r="C116" s="881" t="s">
        <v>3257</v>
      </c>
      <c r="D116" s="934">
        <v>0</v>
      </c>
      <c r="E116" s="934">
        <v>0</v>
      </c>
      <c r="F116" s="904"/>
      <c r="G116" s="891"/>
    </row>
    <row r="117" spans="1:7" s="862" customFormat="1" ht="12.75" customHeight="1" x14ac:dyDescent="0.2">
      <c r="A117" s="874" t="s">
        <v>3264</v>
      </c>
      <c r="B117" s="874" t="s">
        <v>3265</v>
      </c>
      <c r="C117" s="881" t="s">
        <v>3266</v>
      </c>
      <c r="D117" s="934">
        <v>0</v>
      </c>
      <c r="E117" s="934">
        <v>0</v>
      </c>
      <c r="F117" s="898"/>
      <c r="G117" s="899"/>
    </row>
    <row r="118" spans="1:7" s="862" customFormat="1" ht="12.75" customHeight="1" x14ac:dyDescent="0.2">
      <c r="A118" s="874" t="s">
        <v>3267</v>
      </c>
      <c r="B118" s="874" t="s">
        <v>3268</v>
      </c>
      <c r="C118" s="881" t="s">
        <v>3269</v>
      </c>
      <c r="D118" s="934">
        <v>13686.33957</v>
      </c>
      <c r="E118" s="934">
        <v>7498.0679299999993</v>
      </c>
      <c r="F118" s="904"/>
      <c r="G118" s="891"/>
    </row>
    <row r="119" spans="1:7" s="862" customFormat="1" ht="12.75" customHeight="1" x14ac:dyDescent="0.2">
      <c r="A119" s="912" t="s">
        <v>3270</v>
      </c>
      <c r="B119" s="912" t="s">
        <v>3271</v>
      </c>
      <c r="C119" s="913" t="s">
        <v>70</v>
      </c>
      <c r="D119" s="873">
        <v>181886.71953999999</v>
      </c>
      <c r="E119" s="873">
        <v>175741.03393000001</v>
      </c>
      <c r="F119" s="904"/>
      <c r="G119" s="891"/>
    </row>
    <row r="120" spans="1:7" s="862" customFormat="1" ht="12.75" customHeight="1" x14ac:dyDescent="0.2">
      <c r="A120" s="874" t="s">
        <v>3272</v>
      </c>
      <c r="B120" s="874" t="s">
        <v>3273</v>
      </c>
      <c r="C120" s="881" t="s">
        <v>3274</v>
      </c>
      <c r="D120" s="876"/>
      <c r="E120" s="876"/>
      <c r="F120" s="900"/>
      <c r="G120" s="901"/>
    </row>
    <row r="121" spans="1:7" s="862" customFormat="1" ht="12.75" customHeight="1" x14ac:dyDescent="0.2">
      <c r="A121" s="874" t="s">
        <v>3281</v>
      </c>
      <c r="B121" s="874" t="s">
        <v>3282</v>
      </c>
      <c r="C121" s="881" t="s">
        <v>3283</v>
      </c>
      <c r="D121" s="934">
        <v>0</v>
      </c>
      <c r="E121" s="934">
        <v>0</v>
      </c>
      <c r="F121" s="900"/>
      <c r="G121" s="901"/>
    </row>
    <row r="122" spans="1:7" s="862" customFormat="1" ht="12.75" customHeight="1" x14ac:dyDescent="0.2">
      <c r="A122" s="874" t="s">
        <v>3284</v>
      </c>
      <c r="B122" s="874" t="s">
        <v>3285</v>
      </c>
      <c r="C122" s="881" t="s">
        <v>3286</v>
      </c>
      <c r="D122" s="934">
        <v>19149.891660000001</v>
      </c>
      <c r="E122" s="934">
        <v>19225.823510000002</v>
      </c>
      <c r="F122" s="900"/>
      <c r="G122" s="901"/>
    </row>
    <row r="123" spans="1:7" s="862" customFormat="1" ht="12.75" customHeight="1" x14ac:dyDescent="0.2">
      <c r="A123" s="874" t="s">
        <v>3290</v>
      </c>
      <c r="B123" s="874" t="s">
        <v>3291</v>
      </c>
      <c r="C123" s="881" t="s">
        <v>3292</v>
      </c>
      <c r="D123" s="934">
        <v>19193.640460000002</v>
      </c>
      <c r="E123" s="934">
        <v>18842.437610000001</v>
      </c>
      <c r="F123" s="900"/>
      <c r="G123" s="901"/>
    </row>
    <row r="124" spans="1:7" s="862" customFormat="1" ht="12.75" customHeight="1" x14ac:dyDescent="0.2">
      <c r="A124" s="874" t="s">
        <v>3296</v>
      </c>
      <c r="B124" s="874" t="s">
        <v>3297</v>
      </c>
      <c r="C124" s="881" t="s">
        <v>3298</v>
      </c>
      <c r="D124" s="934">
        <v>0</v>
      </c>
      <c r="E124" s="934">
        <v>0</v>
      </c>
      <c r="F124" s="900"/>
      <c r="G124" s="901"/>
    </row>
    <row r="125" spans="1:7" s="862" customFormat="1" ht="12.75" customHeight="1" x14ac:dyDescent="0.2">
      <c r="A125" s="874" t="s">
        <v>3299</v>
      </c>
      <c r="B125" s="874" t="s">
        <v>3300</v>
      </c>
      <c r="C125" s="881" t="s">
        <v>3301</v>
      </c>
      <c r="D125" s="934">
        <v>44848.777999999998</v>
      </c>
      <c r="E125" s="934">
        <v>39258.091999999997</v>
      </c>
      <c r="F125" s="904"/>
      <c r="G125" s="891"/>
    </row>
    <row r="126" spans="1:7" s="862" customFormat="1" ht="12.75" customHeight="1" x14ac:dyDescent="0.2">
      <c r="A126" s="874" t="s">
        <v>3302</v>
      </c>
      <c r="B126" s="874" t="s">
        <v>3303</v>
      </c>
      <c r="C126" s="881" t="s">
        <v>3304</v>
      </c>
      <c r="D126" s="934">
        <v>3438.46</v>
      </c>
      <c r="E126" s="934">
        <v>3451.9479999999999</v>
      </c>
      <c r="F126" s="900"/>
      <c r="G126" s="901"/>
    </row>
    <row r="127" spans="1:7" s="862" customFormat="1" ht="12.75" customHeight="1" x14ac:dyDescent="0.2">
      <c r="A127" s="874" t="s">
        <v>3305</v>
      </c>
      <c r="B127" s="874" t="s">
        <v>3089</v>
      </c>
      <c r="C127" s="881" t="s">
        <v>3090</v>
      </c>
      <c r="D127" s="934">
        <v>20085.870999999999</v>
      </c>
      <c r="E127" s="934">
        <v>17718.481</v>
      </c>
      <c r="F127" s="900"/>
      <c r="G127" s="901"/>
    </row>
    <row r="128" spans="1:7" s="862" customFormat="1" ht="12.75" customHeight="1" x14ac:dyDescent="0.2">
      <c r="A128" s="874" t="s">
        <v>3306</v>
      </c>
      <c r="B128" s="874" t="s">
        <v>3092</v>
      </c>
      <c r="C128" s="881" t="s">
        <v>3093</v>
      </c>
      <c r="D128" s="934">
        <v>8690.9120000000003</v>
      </c>
      <c r="E128" s="934">
        <v>7600.0060000000003</v>
      </c>
      <c r="F128" s="900"/>
      <c r="G128" s="901"/>
    </row>
    <row r="129" spans="1:7" s="862" customFormat="1" ht="12.75" customHeight="1" x14ac:dyDescent="0.2">
      <c r="A129" s="874" t="s">
        <v>3307</v>
      </c>
      <c r="B129" s="874" t="s">
        <v>3095</v>
      </c>
      <c r="C129" s="881" t="s">
        <v>3096</v>
      </c>
      <c r="D129" s="934">
        <v>0</v>
      </c>
      <c r="E129" s="934">
        <v>3.6</v>
      </c>
      <c r="F129" s="904"/>
      <c r="G129" s="891"/>
    </row>
    <row r="130" spans="1:7" s="862" customFormat="1" ht="12.75" customHeight="1" x14ac:dyDescent="0.2">
      <c r="A130" s="874" t="s">
        <v>3308</v>
      </c>
      <c r="B130" s="874" t="s">
        <v>3098</v>
      </c>
      <c r="C130" s="881" t="s">
        <v>3099</v>
      </c>
      <c r="D130" s="934">
        <v>61.084000000000003</v>
      </c>
      <c r="E130" s="934">
        <v>99.54</v>
      </c>
      <c r="F130" s="904"/>
      <c r="G130" s="891"/>
    </row>
    <row r="131" spans="1:7" s="862" customFormat="1" ht="12.75" customHeight="1" x14ac:dyDescent="0.2">
      <c r="A131" s="874" t="s">
        <v>3309</v>
      </c>
      <c r="B131" s="874" t="s">
        <v>3101</v>
      </c>
      <c r="C131" s="881" t="s">
        <v>3102</v>
      </c>
      <c r="D131" s="934">
        <v>7631.7529999999997</v>
      </c>
      <c r="E131" s="934">
        <v>6041.7560000000003</v>
      </c>
      <c r="F131" s="904"/>
      <c r="G131" s="891"/>
    </row>
    <row r="132" spans="1:7" s="862" customFormat="1" ht="12.75" customHeight="1" x14ac:dyDescent="0.2">
      <c r="A132" s="874" t="s">
        <v>3310</v>
      </c>
      <c r="B132" s="874" t="s">
        <v>76</v>
      </c>
      <c r="C132" s="881" t="s">
        <v>3104</v>
      </c>
      <c r="D132" s="934">
        <v>328.30509000000001</v>
      </c>
      <c r="E132" s="934">
        <v>101.04375</v>
      </c>
      <c r="F132" s="904"/>
      <c r="G132" s="891"/>
    </row>
    <row r="133" spans="1:7" s="862" customFormat="1" ht="12.75" customHeight="1" x14ac:dyDescent="0.2">
      <c r="A133" s="874" t="s">
        <v>3311</v>
      </c>
      <c r="B133" s="874" t="s">
        <v>3312</v>
      </c>
      <c r="C133" s="881" t="s">
        <v>3313</v>
      </c>
      <c r="D133" s="934">
        <v>0</v>
      </c>
      <c r="E133" s="934">
        <v>0</v>
      </c>
      <c r="F133" s="904"/>
      <c r="G133" s="891"/>
    </row>
    <row r="134" spans="1:7" s="862" customFormat="1" ht="12.75" customHeight="1" x14ac:dyDescent="0.2">
      <c r="A134" s="874" t="s">
        <v>3314</v>
      </c>
      <c r="B134" s="874" t="s">
        <v>3315</v>
      </c>
      <c r="C134" s="881" t="s">
        <v>3316</v>
      </c>
      <c r="D134" s="934">
        <v>0</v>
      </c>
      <c r="E134" s="934">
        <v>0</v>
      </c>
      <c r="F134" s="904"/>
      <c r="G134" s="891"/>
    </row>
    <row r="135" spans="1:7" ht="12.75" customHeight="1" x14ac:dyDescent="0.2">
      <c r="A135" s="874" t="s">
        <v>3317</v>
      </c>
      <c r="B135" s="874" t="s">
        <v>3318</v>
      </c>
      <c r="C135" s="881" t="s">
        <v>3319</v>
      </c>
      <c r="D135" s="934">
        <v>0</v>
      </c>
      <c r="E135" s="934">
        <v>482.48066</v>
      </c>
      <c r="F135" s="864"/>
      <c r="G135" s="864"/>
    </row>
    <row r="136" spans="1:7" ht="12.75" customHeight="1" x14ac:dyDescent="0.2">
      <c r="A136" s="874" t="s">
        <v>3333</v>
      </c>
      <c r="B136" s="874" t="s">
        <v>3334</v>
      </c>
      <c r="C136" s="881" t="s">
        <v>3335</v>
      </c>
      <c r="D136" s="934">
        <v>5202.8930700000001</v>
      </c>
      <c r="E136" s="934">
        <v>10509.956789999998</v>
      </c>
      <c r="F136" s="864"/>
      <c r="G136" s="864"/>
    </row>
    <row r="137" spans="1:7" ht="12.75" customHeight="1" x14ac:dyDescent="0.2">
      <c r="A137" s="874" t="s">
        <v>3337</v>
      </c>
      <c r="B137" s="874" t="s">
        <v>3338</v>
      </c>
      <c r="C137" s="881" t="s">
        <v>3339</v>
      </c>
      <c r="D137" s="934">
        <v>807.56632999999999</v>
      </c>
      <c r="E137" s="934">
        <v>528.97990000000004</v>
      </c>
      <c r="F137" s="864"/>
      <c r="G137" s="864"/>
    </row>
    <row r="138" spans="1:7" ht="12.75" customHeight="1" x14ac:dyDescent="0.2">
      <c r="A138" s="874" t="s">
        <v>3340</v>
      </c>
      <c r="B138" s="874" t="s">
        <v>3341</v>
      </c>
      <c r="C138" s="881" t="s">
        <v>3342</v>
      </c>
      <c r="D138" s="934">
        <v>3442.3552400000003</v>
      </c>
      <c r="E138" s="934">
        <v>4748.2115000000003</v>
      </c>
      <c r="F138" s="864"/>
      <c r="G138" s="864"/>
    </row>
    <row r="139" spans="1:7" ht="12.75" customHeight="1" x14ac:dyDescent="0.2">
      <c r="A139" s="874" t="s">
        <v>3343</v>
      </c>
      <c r="B139" s="874" t="s">
        <v>3344</v>
      </c>
      <c r="C139" s="881" t="s">
        <v>3345</v>
      </c>
      <c r="D139" s="934">
        <v>2951.2476299999998</v>
      </c>
      <c r="E139" s="934">
        <v>2595.3144600000001</v>
      </c>
      <c r="F139" s="864"/>
      <c r="G139" s="864"/>
    </row>
    <row r="140" spans="1:7" ht="12.75" customHeight="1" x14ac:dyDescent="0.2">
      <c r="A140" s="882" t="s">
        <v>3346</v>
      </c>
      <c r="B140" s="882" t="s">
        <v>3347</v>
      </c>
      <c r="C140" s="883" t="s">
        <v>3348</v>
      </c>
      <c r="D140" s="884">
        <v>46053.962060000005</v>
      </c>
      <c r="E140" s="884">
        <v>44533.36275</v>
      </c>
      <c r="F140" s="864"/>
      <c r="G140" s="864"/>
    </row>
    <row r="141" spans="1:7" x14ac:dyDescent="0.2">
      <c r="A141" s="868"/>
      <c r="D141" s="864"/>
      <c r="E141" s="864"/>
      <c r="F141" s="864"/>
      <c r="G141" s="864"/>
    </row>
    <row r="142" spans="1:7" x14ac:dyDescent="0.2">
      <c r="A142" s="868"/>
      <c r="D142" s="864"/>
      <c r="E142" s="864"/>
      <c r="F142" s="864"/>
      <c r="G142" s="864"/>
    </row>
    <row r="143" spans="1:7" x14ac:dyDescent="0.2">
      <c r="A143" s="868"/>
      <c r="D143" s="864"/>
      <c r="E143" s="864"/>
      <c r="F143" s="864"/>
      <c r="G143" s="864"/>
    </row>
    <row r="144" spans="1:7" x14ac:dyDescent="0.2">
      <c r="A144" s="868"/>
      <c r="D144" s="864"/>
      <c r="E144" s="864"/>
      <c r="F144" s="864"/>
      <c r="G144" s="864"/>
    </row>
    <row r="145" spans="1:7" x14ac:dyDescent="0.2">
      <c r="A145" s="868"/>
      <c r="D145" s="864"/>
      <c r="E145" s="864"/>
      <c r="F145" s="864"/>
      <c r="G145" s="864"/>
    </row>
    <row r="146" spans="1:7" x14ac:dyDescent="0.2">
      <c r="A146" s="868"/>
      <c r="D146" s="864"/>
      <c r="E146" s="864"/>
      <c r="F146" s="864"/>
      <c r="G146" s="864"/>
    </row>
    <row r="147" spans="1:7" x14ac:dyDescent="0.2">
      <c r="A147" s="868"/>
      <c r="D147" s="864"/>
      <c r="E147" s="864"/>
      <c r="F147" s="864"/>
      <c r="G147" s="864"/>
    </row>
    <row r="148" spans="1:7" x14ac:dyDescent="0.2">
      <c r="A148" s="868"/>
      <c r="D148" s="864"/>
      <c r="E148" s="864"/>
      <c r="F148" s="864"/>
      <c r="G148" s="864"/>
    </row>
    <row r="149" spans="1:7" x14ac:dyDescent="0.2">
      <c r="A149" s="868"/>
      <c r="D149" s="864"/>
      <c r="E149" s="864"/>
      <c r="F149" s="864"/>
      <c r="G149" s="864"/>
    </row>
    <row r="150" spans="1:7" x14ac:dyDescent="0.2">
      <c r="A150" s="868"/>
      <c r="D150" s="864"/>
      <c r="E150" s="864"/>
      <c r="F150" s="864"/>
      <c r="G150" s="864"/>
    </row>
    <row r="151" spans="1:7" x14ac:dyDescent="0.2">
      <c r="A151" s="868"/>
      <c r="D151" s="864"/>
      <c r="E151" s="864"/>
      <c r="F151" s="864"/>
      <c r="G151" s="864"/>
    </row>
    <row r="152" spans="1:7" x14ac:dyDescent="0.2">
      <c r="A152" s="868"/>
      <c r="D152" s="864"/>
      <c r="E152" s="864"/>
      <c r="F152" s="864"/>
      <c r="G152" s="864"/>
    </row>
    <row r="153" spans="1:7" x14ac:dyDescent="0.2">
      <c r="A153" s="868"/>
      <c r="D153" s="864"/>
      <c r="E153" s="864"/>
      <c r="F153" s="864"/>
      <c r="G153" s="864"/>
    </row>
    <row r="154" spans="1:7" x14ac:dyDescent="0.2">
      <c r="A154" s="868"/>
      <c r="D154" s="864"/>
      <c r="E154" s="864"/>
      <c r="F154" s="864"/>
      <c r="G154" s="864"/>
    </row>
    <row r="155" spans="1:7" x14ac:dyDescent="0.2">
      <c r="A155" s="868"/>
      <c r="D155" s="864"/>
      <c r="E155" s="864"/>
      <c r="F155" s="864"/>
      <c r="G155" s="864"/>
    </row>
    <row r="156" spans="1:7" x14ac:dyDescent="0.2">
      <c r="A156" s="868"/>
      <c r="D156" s="864"/>
      <c r="E156" s="864"/>
      <c r="F156" s="864"/>
      <c r="G156" s="864"/>
    </row>
    <row r="157" spans="1:7" x14ac:dyDescent="0.2">
      <c r="A157" s="868"/>
      <c r="D157" s="864"/>
      <c r="E157" s="864"/>
      <c r="F157" s="864"/>
      <c r="G157" s="864"/>
    </row>
    <row r="158" spans="1:7" x14ac:dyDescent="0.2">
      <c r="A158" s="86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row r="192" spans="1:7" x14ac:dyDescent="0.2">
      <c r="A192" s="868"/>
      <c r="D192" s="864"/>
      <c r="E192" s="864"/>
      <c r="F192" s="864"/>
      <c r="G192" s="864"/>
    </row>
    <row r="193" spans="1:7" x14ac:dyDescent="0.2">
      <c r="A193" s="868"/>
      <c r="D193" s="864"/>
      <c r="E193" s="864"/>
      <c r="F193" s="864"/>
      <c r="G193" s="864"/>
    </row>
    <row r="194" spans="1:7" x14ac:dyDescent="0.2">
      <c r="A194" s="868"/>
      <c r="D194" s="864"/>
      <c r="E194" s="864"/>
      <c r="F194" s="864"/>
      <c r="G194" s="864"/>
    </row>
    <row r="195" spans="1:7" x14ac:dyDescent="0.2">
      <c r="A195" s="868"/>
      <c r="D195" s="864"/>
      <c r="E195" s="864"/>
      <c r="F195" s="864"/>
      <c r="G195" s="864"/>
    </row>
    <row r="196" spans="1:7" x14ac:dyDescent="0.2">
      <c r="A196" s="868"/>
      <c r="D196" s="864"/>
      <c r="E196" s="864"/>
      <c r="F196" s="864"/>
      <c r="G196" s="864"/>
    </row>
    <row r="197" spans="1:7" x14ac:dyDescent="0.2">
      <c r="A197" s="868"/>
      <c r="D197" s="864"/>
      <c r="E197" s="864"/>
      <c r="F197" s="864"/>
      <c r="G197"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25" fitToHeight="2" orientation="portrait" useFirstPageNumber="1" r:id="rId1"/>
  <headerFooter>
    <oddHeader>&amp;L&amp;"Tahoma,Kurzíva"Závěrečný účet za rok 2019&amp;R&amp;"Tahoma,Kurzíva"Tabulka č. 38</oddHeader>
    <oddFooter>&amp;C&amp;"Tahoma,Obyčejné"&amp;P</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065F-D8FF-454E-8EFB-3A148932E402}">
  <sheetPr>
    <pageSetUpPr fitToPage="1"/>
  </sheetPr>
  <dimension ref="A1:G83"/>
  <sheetViews>
    <sheetView showGridLines="0" zoomScaleNormal="100" zoomScaleSheetLayoutView="100" workbookViewId="0">
      <selection activeCell="I4" sqref="I4"/>
    </sheetView>
  </sheetViews>
  <sheetFormatPr defaultRowHeight="12.75" x14ac:dyDescent="0.2"/>
  <cols>
    <col min="1" max="1" width="6.7109375" style="115" customWidth="1"/>
    <col min="2" max="2" width="54.7109375" style="115" customWidth="1"/>
    <col min="3" max="3" width="8.5703125" style="112" customWidth="1"/>
    <col min="4" max="7" width="15.42578125" style="115" customWidth="1"/>
    <col min="8"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3535</v>
      </c>
      <c r="B2" s="1224"/>
      <c r="C2" s="1224"/>
      <c r="D2" s="1224"/>
      <c r="E2" s="1224"/>
      <c r="F2" s="1224"/>
      <c r="G2" s="1224"/>
    </row>
    <row r="4" spans="1:7" ht="12.75" customHeight="1" x14ac:dyDescent="0.2">
      <c r="A4" s="945"/>
      <c r="B4" s="946"/>
      <c r="C4" s="947"/>
      <c r="D4" s="948">
        <v>1</v>
      </c>
      <c r="E4" s="948">
        <v>2</v>
      </c>
      <c r="F4" s="948">
        <v>3</v>
      </c>
      <c r="G4" s="948">
        <v>4</v>
      </c>
    </row>
    <row r="5" spans="1:7" s="949" customFormat="1" ht="12.75" customHeight="1" x14ac:dyDescent="0.2">
      <c r="A5" s="1246" t="s">
        <v>3536</v>
      </c>
      <c r="B5" s="1247"/>
      <c r="C5" s="1250" t="s">
        <v>2909</v>
      </c>
      <c r="D5" s="1252" t="s">
        <v>3353</v>
      </c>
      <c r="E5" s="1252"/>
      <c r="F5" s="1252" t="s">
        <v>3354</v>
      </c>
      <c r="G5" s="1252"/>
    </row>
    <row r="6" spans="1:7" s="949" customFormat="1" ht="2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1280671.5521</v>
      </c>
      <c r="E7" s="952">
        <v>8536.6900399999995</v>
      </c>
      <c r="F7" s="952">
        <v>1162856.5655</v>
      </c>
      <c r="G7" s="952">
        <v>7724.4214599999996</v>
      </c>
    </row>
    <row r="8" spans="1:7" x14ac:dyDescent="0.2">
      <c r="A8" s="871" t="s">
        <v>2919</v>
      </c>
      <c r="B8" s="871" t="s">
        <v>3358</v>
      </c>
      <c r="C8" s="919" t="s">
        <v>70</v>
      </c>
      <c r="D8" s="952">
        <v>1279110.5577199999</v>
      </c>
      <c r="E8" s="952">
        <v>8536.6900399999995</v>
      </c>
      <c r="F8" s="952">
        <v>1162338.66075</v>
      </c>
      <c r="G8" s="952">
        <v>7724.4214599999996</v>
      </c>
    </row>
    <row r="9" spans="1:7" x14ac:dyDescent="0.2">
      <c r="A9" s="885" t="s">
        <v>2921</v>
      </c>
      <c r="B9" s="885" t="s">
        <v>3359</v>
      </c>
      <c r="C9" s="925" t="s">
        <v>3360</v>
      </c>
      <c r="D9" s="914">
        <v>85307.536829999997</v>
      </c>
      <c r="E9" s="914">
        <v>3492.8786600000003</v>
      </c>
      <c r="F9" s="914">
        <v>84792.150219999996</v>
      </c>
      <c r="G9" s="914">
        <v>3239.2825600000001</v>
      </c>
    </row>
    <row r="10" spans="1:7" x14ac:dyDescent="0.2">
      <c r="A10" s="874" t="s">
        <v>2924</v>
      </c>
      <c r="B10" s="874" t="s">
        <v>3361</v>
      </c>
      <c r="C10" s="881" t="s">
        <v>3362</v>
      </c>
      <c r="D10" s="914">
        <v>50382.852619999998</v>
      </c>
      <c r="E10" s="914">
        <v>890.57083999999998</v>
      </c>
      <c r="F10" s="914">
        <v>44635.373890000003</v>
      </c>
      <c r="G10" s="914">
        <v>705.76316000000008</v>
      </c>
    </row>
    <row r="11" spans="1:7" x14ac:dyDescent="0.2">
      <c r="A11" s="874" t="s">
        <v>2927</v>
      </c>
      <c r="B11" s="874" t="s">
        <v>3363</v>
      </c>
      <c r="C11" s="881" t="s">
        <v>3364</v>
      </c>
      <c r="D11" s="914"/>
      <c r="E11" s="914"/>
      <c r="F11" s="914"/>
      <c r="G11" s="914"/>
    </row>
    <row r="12" spans="1:7" x14ac:dyDescent="0.2">
      <c r="A12" s="874" t="s">
        <v>2930</v>
      </c>
      <c r="B12" s="874" t="s">
        <v>3365</v>
      </c>
      <c r="C12" s="881" t="s">
        <v>3366</v>
      </c>
      <c r="D12" s="914"/>
      <c r="E12" s="914">
        <v>24.899060000000002</v>
      </c>
      <c r="F12" s="914"/>
      <c r="G12" s="914">
        <v>52.093839999999993</v>
      </c>
    </row>
    <row r="13" spans="1:7" x14ac:dyDescent="0.2">
      <c r="A13" s="874" t="s">
        <v>2933</v>
      </c>
      <c r="B13" s="874" t="s">
        <v>3367</v>
      </c>
      <c r="C13" s="881" t="s">
        <v>3368</v>
      </c>
      <c r="D13" s="914">
        <v>-28.722999999999999</v>
      </c>
      <c r="E13" s="914"/>
      <c r="F13" s="914">
        <v>-29.312560000000001</v>
      </c>
      <c r="G13" s="914"/>
    </row>
    <row r="14" spans="1:7" x14ac:dyDescent="0.2">
      <c r="A14" s="874" t="s">
        <v>2936</v>
      </c>
      <c r="B14" s="874" t="s">
        <v>3369</v>
      </c>
      <c r="C14" s="881" t="s">
        <v>3370</v>
      </c>
      <c r="D14" s="914">
        <v>-3.1886000000000001</v>
      </c>
      <c r="E14" s="914"/>
      <c r="F14" s="914">
        <v>-4.4737900000000002</v>
      </c>
      <c r="G14" s="914"/>
    </row>
    <row r="15" spans="1:7" x14ac:dyDescent="0.2">
      <c r="A15" s="874" t="s">
        <v>2939</v>
      </c>
      <c r="B15" s="874" t="s">
        <v>3371</v>
      </c>
      <c r="C15" s="881" t="s">
        <v>3372</v>
      </c>
      <c r="D15" s="914">
        <v>16.981999999999999</v>
      </c>
      <c r="E15" s="914"/>
      <c r="F15" s="914">
        <v>8.782</v>
      </c>
      <c r="G15" s="914"/>
    </row>
    <row r="16" spans="1:7" x14ac:dyDescent="0.2">
      <c r="A16" s="874" t="s">
        <v>2942</v>
      </c>
      <c r="B16" s="874" t="s">
        <v>223</v>
      </c>
      <c r="C16" s="881" t="s">
        <v>3373</v>
      </c>
      <c r="D16" s="914">
        <v>35014.238450000004</v>
      </c>
      <c r="E16" s="914">
        <v>66.120449999999991</v>
      </c>
      <c r="F16" s="914">
        <v>33706.599020000001</v>
      </c>
      <c r="G16" s="914">
        <v>139.29151000000002</v>
      </c>
    </row>
    <row r="17" spans="1:7" x14ac:dyDescent="0.2">
      <c r="A17" s="874" t="s">
        <v>2945</v>
      </c>
      <c r="B17" s="874" t="s">
        <v>206</v>
      </c>
      <c r="C17" s="881" t="s">
        <v>3374</v>
      </c>
      <c r="D17" s="914">
        <v>1396.64058</v>
      </c>
      <c r="E17" s="914"/>
      <c r="F17" s="914">
        <v>1041.3289600000001</v>
      </c>
      <c r="G17" s="914">
        <v>0.312</v>
      </c>
    </row>
    <row r="18" spans="1:7" x14ac:dyDescent="0.2">
      <c r="A18" s="874" t="s">
        <v>3375</v>
      </c>
      <c r="B18" s="874" t="s">
        <v>3376</v>
      </c>
      <c r="C18" s="881" t="s">
        <v>3377</v>
      </c>
      <c r="D18" s="914">
        <v>137.35282000000001</v>
      </c>
      <c r="E18" s="914"/>
      <c r="F18" s="914">
        <v>163.74909</v>
      </c>
      <c r="G18" s="914">
        <v>0.81200000000000006</v>
      </c>
    </row>
    <row r="19" spans="1:7" x14ac:dyDescent="0.2">
      <c r="A19" s="874" t="s">
        <v>3378</v>
      </c>
      <c r="B19" s="874" t="s">
        <v>3379</v>
      </c>
      <c r="C19" s="881" t="s">
        <v>3380</v>
      </c>
      <c r="D19" s="914"/>
      <c r="E19" s="914"/>
      <c r="F19" s="914"/>
      <c r="G19" s="914"/>
    </row>
    <row r="20" spans="1:7" x14ac:dyDescent="0.2">
      <c r="A20" s="874" t="s">
        <v>3381</v>
      </c>
      <c r="B20" s="874" t="s">
        <v>3382</v>
      </c>
      <c r="C20" s="881" t="s">
        <v>3383</v>
      </c>
      <c r="D20" s="914">
        <v>45740.766609999999</v>
      </c>
      <c r="E20" s="914">
        <v>145.36879000000002</v>
      </c>
      <c r="F20" s="914">
        <v>41670.223030000001</v>
      </c>
      <c r="G20" s="914">
        <v>187.73876000000001</v>
      </c>
    </row>
    <row r="21" spans="1:7" x14ac:dyDescent="0.2">
      <c r="A21" s="874" t="s">
        <v>3384</v>
      </c>
      <c r="B21" s="874" t="s">
        <v>3385</v>
      </c>
      <c r="C21" s="881" t="s">
        <v>3386</v>
      </c>
      <c r="D21" s="914">
        <v>725606.30885000003</v>
      </c>
      <c r="E21" s="914">
        <v>2672.44515</v>
      </c>
      <c r="F21" s="914">
        <v>647597.14079999994</v>
      </c>
      <c r="G21" s="914">
        <v>2265.1772500000002</v>
      </c>
    </row>
    <row r="22" spans="1:7" x14ac:dyDescent="0.2">
      <c r="A22" s="874" t="s">
        <v>3387</v>
      </c>
      <c r="B22" s="874" t="s">
        <v>3388</v>
      </c>
      <c r="C22" s="881" t="s">
        <v>3389</v>
      </c>
      <c r="D22" s="914">
        <v>241591.40900000001</v>
      </c>
      <c r="E22" s="914">
        <v>909.01343999999995</v>
      </c>
      <c r="F22" s="914">
        <v>216211.99200999999</v>
      </c>
      <c r="G22" s="914">
        <v>770.54399000000001</v>
      </c>
    </row>
    <row r="23" spans="1:7" x14ac:dyDescent="0.2">
      <c r="A23" s="874" t="s">
        <v>3390</v>
      </c>
      <c r="B23" s="874" t="s">
        <v>3391</v>
      </c>
      <c r="C23" s="881" t="s">
        <v>3392</v>
      </c>
      <c r="D23" s="914">
        <v>2902.21702</v>
      </c>
      <c r="E23" s="914">
        <v>10.19308</v>
      </c>
      <c r="F23" s="914">
        <v>2601.0346800000002</v>
      </c>
      <c r="G23" s="914">
        <v>4.2836499999999997</v>
      </c>
    </row>
    <row r="24" spans="1:7" x14ac:dyDescent="0.2">
      <c r="A24" s="874" t="s">
        <v>3393</v>
      </c>
      <c r="B24" s="874" t="s">
        <v>3394</v>
      </c>
      <c r="C24" s="881" t="s">
        <v>3395</v>
      </c>
      <c r="D24" s="914">
        <v>23291.8959</v>
      </c>
      <c r="E24" s="914">
        <v>92.215679999999992</v>
      </c>
      <c r="F24" s="914">
        <v>21174.723579999998</v>
      </c>
      <c r="G24" s="914">
        <v>60.669419999999995</v>
      </c>
    </row>
    <row r="25" spans="1:7" x14ac:dyDescent="0.2">
      <c r="A25" s="874" t="s">
        <v>3396</v>
      </c>
      <c r="B25" s="874" t="s">
        <v>3397</v>
      </c>
      <c r="C25" s="881" t="s">
        <v>3398</v>
      </c>
      <c r="D25" s="914">
        <v>164.19232</v>
      </c>
      <c r="E25" s="914"/>
      <c r="F25" s="914">
        <v>178.22101999999998</v>
      </c>
      <c r="G25" s="914"/>
    </row>
    <row r="26" spans="1:7" x14ac:dyDescent="0.2">
      <c r="A26" s="874" t="s">
        <v>3399</v>
      </c>
      <c r="B26" s="874" t="s">
        <v>3400</v>
      </c>
      <c r="C26" s="881" t="s">
        <v>3401</v>
      </c>
      <c r="D26" s="914">
        <v>157.84200000000001</v>
      </c>
      <c r="E26" s="914"/>
      <c r="F26" s="914">
        <v>158.482</v>
      </c>
      <c r="G26" s="914"/>
    </row>
    <row r="27" spans="1:7" x14ac:dyDescent="0.2">
      <c r="A27" s="874" t="s">
        <v>3402</v>
      </c>
      <c r="B27" s="874" t="s">
        <v>3403</v>
      </c>
      <c r="C27" s="881" t="s">
        <v>3404</v>
      </c>
      <c r="D27" s="914"/>
      <c r="E27" s="914"/>
      <c r="F27" s="914"/>
      <c r="G27" s="914"/>
    </row>
    <row r="28" spans="1:7" x14ac:dyDescent="0.2">
      <c r="A28" s="874" t="s">
        <v>3405</v>
      </c>
      <c r="B28" s="874" t="s">
        <v>3406</v>
      </c>
      <c r="C28" s="881" t="s">
        <v>3407</v>
      </c>
      <c r="D28" s="914">
        <v>65.448300000000003</v>
      </c>
      <c r="E28" s="914"/>
      <c r="F28" s="914">
        <v>76.787000000000006</v>
      </c>
      <c r="G28" s="914"/>
    </row>
    <row r="29" spans="1:7" x14ac:dyDescent="0.2">
      <c r="A29" s="874" t="s">
        <v>3408</v>
      </c>
      <c r="B29" s="874" t="s">
        <v>3409</v>
      </c>
      <c r="C29" s="881" t="s">
        <v>3410</v>
      </c>
      <c r="D29" s="914">
        <v>0.36199999999999999</v>
      </c>
      <c r="E29" s="914"/>
      <c r="F29" s="914"/>
      <c r="G29" s="914"/>
    </row>
    <row r="30" spans="1:7" x14ac:dyDescent="0.2">
      <c r="A30" s="874" t="s">
        <v>3411</v>
      </c>
      <c r="B30" s="874" t="s">
        <v>3412</v>
      </c>
      <c r="C30" s="881" t="s">
        <v>3413</v>
      </c>
      <c r="D30" s="914">
        <v>22.985189999999999</v>
      </c>
      <c r="E30" s="914"/>
      <c r="F30" s="914">
        <v>97.224800000000002</v>
      </c>
      <c r="G30" s="914"/>
    </row>
    <row r="31" spans="1:7" x14ac:dyDescent="0.2">
      <c r="A31" s="874" t="s">
        <v>3414</v>
      </c>
      <c r="B31" s="874" t="s">
        <v>3415</v>
      </c>
      <c r="C31" s="881" t="s">
        <v>3416</v>
      </c>
      <c r="D31" s="914"/>
      <c r="E31" s="914"/>
      <c r="F31" s="914"/>
      <c r="G31" s="914"/>
    </row>
    <row r="32" spans="1:7" x14ac:dyDescent="0.2">
      <c r="A32" s="874" t="s">
        <v>3417</v>
      </c>
      <c r="B32" s="874" t="s">
        <v>3418</v>
      </c>
      <c r="C32" s="881" t="s">
        <v>3419</v>
      </c>
      <c r="D32" s="914">
        <v>4.9352200000000002</v>
      </c>
      <c r="E32" s="914"/>
      <c r="F32" s="914"/>
      <c r="G32" s="914"/>
    </row>
    <row r="33" spans="1:7" x14ac:dyDescent="0.2">
      <c r="A33" s="874" t="s">
        <v>3420</v>
      </c>
      <c r="B33" s="874" t="s">
        <v>3421</v>
      </c>
      <c r="C33" s="881" t="s">
        <v>3422</v>
      </c>
      <c r="D33" s="914">
        <v>358.28040000000004</v>
      </c>
      <c r="E33" s="914">
        <v>0.105</v>
      </c>
      <c r="F33" s="914">
        <v>103.16685000000001</v>
      </c>
      <c r="G33" s="914"/>
    </row>
    <row r="34" spans="1:7" x14ac:dyDescent="0.2">
      <c r="A34" s="874" t="s">
        <v>3423</v>
      </c>
      <c r="B34" s="874" t="s">
        <v>3424</v>
      </c>
      <c r="C34" s="881" t="s">
        <v>3425</v>
      </c>
      <c r="D34" s="914">
        <v>-468.43</v>
      </c>
      <c r="E34" s="914"/>
      <c r="F34" s="914">
        <v>-235.33600000000001</v>
      </c>
      <c r="G34" s="914"/>
    </row>
    <row r="35" spans="1:7" x14ac:dyDescent="0.2">
      <c r="A35" s="874" t="s">
        <v>3426</v>
      </c>
      <c r="B35" s="874" t="s">
        <v>3427</v>
      </c>
      <c r="C35" s="881" t="s">
        <v>3428</v>
      </c>
      <c r="D35" s="914">
        <v>47503.039549999994</v>
      </c>
      <c r="E35" s="914">
        <v>161.90613000000002</v>
      </c>
      <c r="F35" s="914">
        <v>47250.112740000004</v>
      </c>
      <c r="G35" s="914">
        <v>169.11045999999999</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v>685.49400000000003</v>
      </c>
      <c r="E37" s="914"/>
      <c r="F37" s="914"/>
      <c r="G37" s="914"/>
    </row>
    <row r="38" spans="1:7" x14ac:dyDescent="0.2">
      <c r="A38" s="874" t="s">
        <v>3435</v>
      </c>
      <c r="B38" s="874" t="s">
        <v>3436</v>
      </c>
      <c r="C38" s="881" t="s">
        <v>3437</v>
      </c>
      <c r="D38" s="914"/>
      <c r="E38" s="914"/>
      <c r="F38" s="914"/>
      <c r="G38" s="914"/>
    </row>
    <row r="39" spans="1:7" x14ac:dyDescent="0.2">
      <c r="A39" s="874" t="s">
        <v>3438</v>
      </c>
      <c r="B39" s="874" t="s">
        <v>3439</v>
      </c>
      <c r="C39" s="881" t="s">
        <v>3440</v>
      </c>
      <c r="D39" s="914"/>
      <c r="E39" s="914"/>
      <c r="F39" s="914"/>
      <c r="G39" s="914"/>
    </row>
    <row r="40" spans="1:7" x14ac:dyDescent="0.2">
      <c r="A40" s="874" t="s">
        <v>3441</v>
      </c>
      <c r="B40" s="874" t="s">
        <v>3442</v>
      </c>
      <c r="C40" s="881" t="s">
        <v>3443</v>
      </c>
      <c r="D40" s="914"/>
      <c r="E40" s="914"/>
      <c r="F40" s="914">
        <v>4.1500000000000004</v>
      </c>
      <c r="G40" s="914"/>
    </row>
    <row r="41" spans="1:7" x14ac:dyDescent="0.2">
      <c r="A41" s="874" t="s">
        <v>3444</v>
      </c>
      <c r="B41" s="874" t="s">
        <v>3445</v>
      </c>
      <c r="C41" s="881" t="s">
        <v>3446</v>
      </c>
      <c r="D41" s="914">
        <v>236.91070999999999</v>
      </c>
      <c r="E41" s="914">
        <v>0.02</v>
      </c>
      <c r="F41" s="914">
        <v>25.927</v>
      </c>
      <c r="G41" s="914"/>
    </row>
    <row r="42" spans="1:7" x14ac:dyDescent="0.2">
      <c r="A42" s="874" t="s">
        <v>3447</v>
      </c>
      <c r="B42" s="874" t="s">
        <v>3448</v>
      </c>
      <c r="C42" s="881" t="s">
        <v>3449</v>
      </c>
      <c r="D42" s="914">
        <v>18143.410520000001</v>
      </c>
      <c r="E42" s="914">
        <v>36.776220000000002</v>
      </c>
      <c r="F42" s="914">
        <v>19841.52162</v>
      </c>
      <c r="G42" s="914">
        <v>89.038839999999993</v>
      </c>
    </row>
    <row r="43" spans="1:7" x14ac:dyDescent="0.2">
      <c r="A43" s="874" t="s">
        <v>3450</v>
      </c>
      <c r="B43" s="874" t="s">
        <v>3451</v>
      </c>
      <c r="C43" s="881" t="s">
        <v>3452</v>
      </c>
      <c r="D43" s="914">
        <v>879.79843000000005</v>
      </c>
      <c r="E43" s="914">
        <v>34.17754</v>
      </c>
      <c r="F43" s="914">
        <v>1269.0927900000002</v>
      </c>
      <c r="G43" s="914">
        <v>40.304019999999994</v>
      </c>
    </row>
    <row r="44" spans="1:7" x14ac:dyDescent="0.2">
      <c r="A44" s="871" t="s">
        <v>2948</v>
      </c>
      <c r="B44" s="871" t="s">
        <v>3453</v>
      </c>
      <c r="C44" s="919" t="s">
        <v>70</v>
      </c>
      <c r="D44" s="952">
        <v>405.48763000000002</v>
      </c>
      <c r="E44" s="952">
        <v>0</v>
      </c>
      <c r="F44" s="952">
        <v>44.83061</v>
      </c>
      <c r="G44" s="952">
        <v>0</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v>357.26166999999998</v>
      </c>
      <c r="E46" s="914"/>
      <c r="F46" s="914"/>
      <c r="G46" s="914"/>
    </row>
    <row r="47" spans="1:7" x14ac:dyDescent="0.2">
      <c r="A47" s="874" t="s">
        <v>2955</v>
      </c>
      <c r="B47" s="874" t="s">
        <v>3458</v>
      </c>
      <c r="C47" s="881" t="s">
        <v>3459</v>
      </c>
      <c r="D47" s="914">
        <v>0.16275999999999999</v>
      </c>
      <c r="E47" s="914"/>
      <c r="F47" s="914"/>
      <c r="G47" s="914"/>
    </row>
    <row r="48" spans="1:7" x14ac:dyDescent="0.2">
      <c r="A48" s="874" t="s">
        <v>2958</v>
      </c>
      <c r="B48" s="874" t="s">
        <v>3460</v>
      </c>
      <c r="C48" s="881" t="s">
        <v>3461</v>
      </c>
      <c r="D48" s="914"/>
      <c r="E48" s="914"/>
      <c r="F48" s="914"/>
      <c r="G48" s="914"/>
    </row>
    <row r="49" spans="1:7" x14ac:dyDescent="0.2">
      <c r="A49" s="874" t="s">
        <v>2961</v>
      </c>
      <c r="B49" s="874" t="s">
        <v>3462</v>
      </c>
      <c r="C49" s="881" t="s">
        <v>3463</v>
      </c>
      <c r="D49" s="914">
        <v>48.063199999999995</v>
      </c>
      <c r="E49" s="914"/>
      <c r="F49" s="914">
        <v>44.83061</v>
      </c>
      <c r="G49" s="914"/>
    </row>
    <row r="50" spans="1:7" x14ac:dyDescent="0.2">
      <c r="A50" s="871" t="s">
        <v>2979</v>
      </c>
      <c r="B50" s="871" t="s">
        <v>3464</v>
      </c>
      <c r="C50" s="919" t="s">
        <v>70</v>
      </c>
      <c r="D50" s="952">
        <v>2.56</v>
      </c>
      <c r="E50" s="952">
        <v>0</v>
      </c>
      <c r="F50" s="952">
        <v>264.44107000000002</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v>2.56</v>
      </c>
      <c r="E52" s="914"/>
      <c r="F52" s="914">
        <v>264.44107000000002</v>
      </c>
      <c r="G52" s="914"/>
    </row>
    <row r="53" spans="1:7" x14ac:dyDescent="0.2">
      <c r="A53" s="871" t="s">
        <v>3469</v>
      </c>
      <c r="B53" s="871" t="s">
        <v>3098</v>
      </c>
      <c r="C53" s="919" t="s">
        <v>70</v>
      </c>
      <c r="D53" s="952">
        <v>1152.9467500000001</v>
      </c>
      <c r="E53" s="952">
        <v>0</v>
      </c>
      <c r="F53" s="952">
        <v>208.63307</v>
      </c>
      <c r="G53" s="952">
        <v>0</v>
      </c>
    </row>
    <row r="54" spans="1:7" x14ac:dyDescent="0.2">
      <c r="A54" s="874" t="s">
        <v>3470</v>
      </c>
      <c r="B54" s="874" t="s">
        <v>3098</v>
      </c>
      <c r="C54" s="881" t="s">
        <v>3471</v>
      </c>
      <c r="D54" s="914">
        <v>1152.9467500000001</v>
      </c>
      <c r="E54" s="914"/>
      <c r="F54" s="914">
        <v>208.63307</v>
      </c>
      <c r="G54" s="914"/>
    </row>
    <row r="55" spans="1:7" x14ac:dyDescent="0.2">
      <c r="A55" s="874" t="s">
        <v>3472</v>
      </c>
      <c r="B55" s="874" t="s">
        <v>3473</v>
      </c>
      <c r="C55" s="881" t="s">
        <v>3474</v>
      </c>
      <c r="D55" s="914"/>
      <c r="E55" s="914"/>
      <c r="F55" s="914"/>
      <c r="G55" s="914"/>
    </row>
    <row r="56" spans="1:7" x14ac:dyDescent="0.2">
      <c r="A56" s="871" t="s">
        <v>3025</v>
      </c>
      <c r="B56" s="871" t="s">
        <v>3475</v>
      </c>
      <c r="C56" s="919" t="s">
        <v>70</v>
      </c>
      <c r="D56" s="952">
        <v>1282467.81498</v>
      </c>
      <c r="E56" s="952">
        <v>9109.8682399999998</v>
      </c>
      <c r="F56" s="952">
        <v>1162630.3944999999</v>
      </c>
      <c r="G56" s="952">
        <v>8319.8422800000008</v>
      </c>
    </row>
    <row r="57" spans="1:7" x14ac:dyDescent="0.2">
      <c r="A57" s="871" t="s">
        <v>3027</v>
      </c>
      <c r="B57" s="871" t="s">
        <v>3476</v>
      </c>
      <c r="C57" s="919" t="s">
        <v>70</v>
      </c>
      <c r="D57" s="952">
        <v>515335.07714999997</v>
      </c>
      <c r="E57" s="952">
        <v>9109.8682399999998</v>
      </c>
      <c r="F57" s="952">
        <v>487655.18079000001</v>
      </c>
      <c r="G57" s="952">
        <v>8319.8422800000008</v>
      </c>
    </row>
    <row r="58" spans="1:7" x14ac:dyDescent="0.2">
      <c r="A58" s="874" t="s">
        <v>3029</v>
      </c>
      <c r="B58" s="874" t="s">
        <v>3477</v>
      </c>
      <c r="C58" s="881" t="s">
        <v>3478</v>
      </c>
      <c r="D58" s="914">
        <v>513.11934000000008</v>
      </c>
      <c r="E58" s="914">
        <v>69.262520000000009</v>
      </c>
      <c r="F58" s="914">
        <v>459.81756000000001</v>
      </c>
      <c r="G58" s="914">
        <v>38.314</v>
      </c>
    </row>
    <row r="59" spans="1:7" x14ac:dyDescent="0.2">
      <c r="A59" s="874" t="s">
        <v>3032</v>
      </c>
      <c r="B59" s="874" t="s">
        <v>3479</v>
      </c>
      <c r="C59" s="881" t="s">
        <v>3480</v>
      </c>
      <c r="D59" s="914">
        <v>506238.56413000001</v>
      </c>
      <c r="E59" s="914">
        <v>8557.2757500000007</v>
      </c>
      <c r="F59" s="914">
        <v>480141.09119999997</v>
      </c>
      <c r="G59" s="914">
        <v>7782.5313200000001</v>
      </c>
    </row>
    <row r="60" spans="1:7" x14ac:dyDescent="0.2">
      <c r="A60" s="874" t="s">
        <v>3035</v>
      </c>
      <c r="B60" s="874" t="s">
        <v>3481</v>
      </c>
      <c r="C60" s="881" t="s">
        <v>3482</v>
      </c>
      <c r="D60" s="914">
        <v>199.798</v>
      </c>
      <c r="E60" s="914">
        <v>362.20965999999999</v>
      </c>
      <c r="F60" s="914">
        <v>199.26599999999999</v>
      </c>
      <c r="G60" s="914">
        <v>366.16935999999998</v>
      </c>
    </row>
    <row r="61" spans="1:7" x14ac:dyDescent="0.2">
      <c r="A61" s="874" t="s">
        <v>3038</v>
      </c>
      <c r="B61" s="874" t="s">
        <v>3483</v>
      </c>
      <c r="C61" s="881" t="s">
        <v>3484</v>
      </c>
      <c r="D61" s="914"/>
      <c r="E61" s="914">
        <v>62.5535</v>
      </c>
      <c r="F61" s="914"/>
      <c r="G61" s="914">
        <v>109.39532000000001</v>
      </c>
    </row>
    <row r="62" spans="1:7" x14ac:dyDescent="0.2">
      <c r="A62" s="874" t="s">
        <v>3050</v>
      </c>
      <c r="B62" s="874" t="s">
        <v>3485</v>
      </c>
      <c r="C62" s="881" t="s">
        <v>3486</v>
      </c>
      <c r="D62" s="914"/>
      <c r="E62" s="914"/>
      <c r="F62" s="914"/>
      <c r="G62" s="914"/>
    </row>
    <row r="63" spans="1:7" x14ac:dyDescent="0.2">
      <c r="A63" s="874" t="s">
        <v>3053</v>
      </c>
      <c r="B63" s="874" t="s">
        <v>3409</v>
      </c>
      <c r="C63" s="881" t="s">
        <v>3487</v>
      </c>
      <c r="D63" s="914">
        <v>124.75912</v>
      </c>
      <c r="E63" s="914"/>
      <c r="F63" s="914"/>
      <c r="G63" s="914"/>
    </row>
    <row r="64" spans="1:7" x14ac:dyDescent="0.2">
      <c r="A64" s="874" t="s">
        <v>3056</v>
      </c>
      <c r="B64" s="874" t="s">
        <v>3412</v>
      </c>
      <c r="C64" s="881" t="s">
        <v>3488</v>
      </c>
      <c r="D64" s="914"/>
      <c r="E64" s="914"/>
      <c r="F64" s="914">
        <v>1</v>
      </c>
      <c r="G64" s="914"/>
    </row>
    <row r="65" spans="1:7" x14ac:dyDescent="0.2">
      <c r="A65" s="874" t="s">
        <v>3489</v>
      </c>
      <c r="B65" s="874" t="s">
        <v>3490</v>
      </c>
      <c r="C65" s="881" t="s">
        <v>3491</v>
      </c>
      <c r="D65" s="914"/>
      <c r="E65" s="914"/>
      <c r="F65" s="914"/>
      <c r="G65" s="914"/>
    </row>
    <row r="66" spans="1:7" x14ac:dyDescent="0.2">
      <c r="A66" s="874" t="s">
        <v>3492</v>
      </c>
      <c r="B66" s="874" t="s">
        <v>3493</v>
      </c>
      <c r="C66" s="881" t="s">
        <v>3494</v>
      </c>
      <c r="D66" s="914">
        <v>14.935219999999999</v>
      </c>
      <c r="E66" s="914"/>
      <c r="F66" s="914"/>
      <c r="G66" s="914"/>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532.79999999999995</v>
      </c>
      <c r="E68" s="914"/>
      <c r="F68" s="914">
        <v>475.75</v>
      </c>
      <c r="G68" s="914"/>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3838.42535</v>
      </c>
      <c r="E70" s="914"/>
      <c r="F70" s="914">
        <v>2640.1900599999999</v>
      </c>
      <c r="G70" s="914"/>
    </row>
    <row r="71" spans="1:7" x14ac:dyDescent="0.2">
      <c r="A71" s="874" t="s">
        <v>3507</v>
      </c>
      <c r="B71" s="874" t="s">
        <v>3508</v>
      </c>
      <c r="C71" s="881" t="s">
        <v>3509</v>
      </c>
      <c r="D71" s="914">
        <v>3872.6759900000002</v>
      </c>
      <c r="E71" s="914">
        <v>58.566809999999997</v>
      </c>
      <c r="F71" s="914">
        <v>3738.0659700000001</v>
      </c>
      <c r="G71" s="914">
        <v>23.432279999999999</v>
      </c>
    </row>
    <row r="72" spans="1:7" x14ac:dyDescent="0.2">
      <c r="A72" s="871" t="s">
        <v>3059</v>
      </c>
      <c r="B72" s="871" t="s">
        <v>3510</v>
      </c>
      <c r="C72" s="919" t="s">
        <v>70</v>
      </c>
      <c r="D72" s="952">
        <v>4696.8158099999991</v>
      </c>
      <c r="E72" s="952">
        <v>0</v>
      </c>
      <c r="F72" s="952">
        <v>1199.03298</v>
      </c>
      <c r="G72" s="952">
        <v>0</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4682.5203499999998</v>
      </c>
      <c r="E74" s="914"/>
      <c r="F74" s="914">
        <v>1175.6053700000002</v>
      </c>
      <c r="G74" s="914"/>
    </row>
    <row r="75" spans="1:7" x14ac:dyDescent="0.2">
      <c r="A75" s="874" t="s">
        <v>3067</v>
      </c>
      <c r="B75" s="874" t="s">
        <v>3514</v>
      </c>
      <c r="C75" s="881" t="s">
        <v>3515</v>
      </c>
      <c r="D75" s="914"/>
      <c r="E75" s="914"/>
      <c r="F75" s="914">
        <v>3.02183</v>
      </c>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v>14.295459999999999</v>
      </c>
      <c r="E77" s="914"/>
      <c r="F77" s="914">
        <v>20.40578</v>
      </c>
      <c r="G77" s="914"/>
    </row>
    <row r="78" spans="1:7" x14ac:dyDescent="0.2">
      <c r="A78" s="871" t="s">
        <v>3520</v>
      </c>
      <c r="B78" s="871" t="s">
        <v>3521</v>
      </c>
      <c r="C78" s="919" t="s">
        <v>70</v>
      </c>
      <c r="D78" s="952">
        <v>762435.92201999994</v>
      </c>
      <c r="E78" s="952">
        <v>0</v>
      </c>
      <c r="F78" s="952">
        <v>673776.18073000002</v>
      </c>
      <c r="G78" s="952">
        <v>0</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762435.92201999994</v>
      </c>
      <c r="E80" s="914"/>
      <c r="F80" s="914">
        <v>673776.18073000002</v>
      </c>
      <c r="G80" s="914"/>
    </row>
    <row r="81" spans="1:7" x14ac:dyDescent="0.2">
      <c r="A81" s="871" t="s">
        <v>3186</v>
      </c>
      <c r="B81" s="871" t="s">
        <v>3528</v>
      </c>
      <c r="C81" s="919" t="s">
        <v>70</v>
      </c>
      <c r="D81" s="953"/>
      <c r="E81" s="953"/>
      <c r="F81" s="953"/>
      <c r="G81" s="953"/>
    </row>
    <row r="82" spans="1:7" x14ac:dyDescent="0.2">
      <c r="A82" s="871" t="s">
        <v>3529</v>
      </c>
      <c r="B82" s="871" t="s">
        <v>3530</v>
      </c>
      <c r="C82" s="919" t="s">
        <v>70</v>
      </c>
      <c r="D82" s="952">
        <v>2949.2096299999998</v>
      </c>
      <c r="E82" s="952">
        <v>573.17819999999995</v>
      </c>
      <c r="F82" s="952">
        <v>-17.537929999999999</v>
      </c>
      <c r="G82" s="952">
        <v>595.42081999999994</v>
      </c>
    </row>
    <row r="83" spans="1:7" x14ac:dyDescent="0.2">
      <c r="A83" s="871" t="s">
        <v>3531</v>
      </c>
      <c r="B83" s="871" t="s">
        <v>3231</v>
      </c>
      <c r="C83" s="919" t="s">
        <v>70</v>
      </c>
      <c r="D83" s="952">
        <v>1796.26288</v>
      </c>
      <c r="E83" s="952">
        <v>573.17819999999995</v>
      </c>
      <c r="F83" s="952">
        <v>-226.17099999999999</v>
      </c>
      <c r="G83" s="952">
        <v>595.42081999999994</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27" orientation="portrait" useFirstPageNumber="1" r:id="rId1"/>
  <headerFooter>
    <oddHeader>&amp;L&amp;"Tahoma,Kurzíva"Závěrečný účet za rok 2019&amp;R&amp;"Tahoma,Kurzíva"Tabulka č. 39</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D215-330C-46A4-8B09-17BED5531045}">
  <dimension ref="A1:G191"/>
  <sheetViews>
    <sheetView showGridLines="0" zoomScaleNormal="100" zoomScaleSheetLayoutView="100" workbookViewId="0">
      <selection activeCell="I3" sqref="I3"/>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8" width="9.140625" style="868" customWidth="1"/>
    <col min="9" max="16384" width="9.140625" style="868"/>
  </cols>
  <sheetData>
    <row r="1" spans="1:7" s="954" customFormat="1" ht="18" customHeight="1" x14ac:dyDescent="0.2">
      <c r="A1" s="1224" t="s">
        <v>2906</v>
      </c>
      <c r="B1" s="1224"/>
      <c r="C1" s="1224"/>
      <c r="D1" s="1224"/>
      <c r="E1" s="1224"/>
      <c r="F1" s="1224"/>
      <c r="G1" s="1224"/>
    </row>
    <row r="2" spans="1:7" s="955" customFormat="1" ht="18" customHeight="1" x14ac:dyDescent="0.2">
      <c r="A2" s="1168" t="s">
        <v>3543</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13770859.265139999</v>
      </c>
      <c r="E8" s="873">
        <v>5728575.5824100003</v>
      </c>
      <c r="F8" s="873">
        <v>8042283.6827299995</v>
      </c>
      <c r="G8" s="873">
        <v>7470542.1759500001</v>
      </c>
    </row>
    <row r="9" spans="1:7" s="933" customFormat="1" x14ac:dyDescent="0.2">
      <c r="A9" s="912" t="s">
        <v>2917</v>
      </c>
      <c r="B9" s="912" t="s">
        <v>2918</v>
      </c>
      <c r="C9" s="913" t="s">
        <v>70</v>
      </c>
      <c r="D9" s="873">
        <v>12239445.80033</v>
      </c>
      <c r="E9" s="873">
        <v>5727741.90955</v>
      </c>
      <c r="F9" s="873">
        <v>6511703.89078</v>
      </c>
      <c r="G9" s="873">
        <v>6136969.1964799995</v>
      </c>
    </row>
    <row r="10" spans="1:7" s="933" customFormat="1" x14ac:dyDescent="0.2">
      <c r="A10" s="912" t="s">
        <v>2919</v>
      </c>
      <c r="B10" s="912" t="s">
        <v>2920</v>
      </c>
      <c r="C10" s="913" t="s">
        <v>70</v>
      </c>
      <c r="D10" s="873">
        <v>89068.178269999989</v>
      </c>
      <c r="E10" s="873">
        <v>75479.419970000003</v>
      </c>
      <c r="F10" s="873">
        <v>13588.758300000001</v>
      </c>
      <c r="G10" s="873">
        <v>5586.0598399999999</v>
      </c>
    </row>
    <row r="11" spans="1:7" s="862" customFormat="1" x14ac:dyDescent="0.2">
      <c r="A11" s="874" t="s">
        <v>2921</v>
      </c>
      <c r="B11" s="874" t="s">
        <v>2922</v>
      </c>
      <c r="C11" s="881" t="s">
        <v>2923</v>
      </c>
      <c r="D11" s="934">
        <v>0</v>
      </c>
      <c r="E11" s="934">
        <v>0</v>
      </c>
      <c r="F11" s="934">
        <v>0</v>
      </c>
      <c r="G11" s="934">
        <v>0</v>
      </c>
    </row>
    <row r="12" spans="1:7" s="862" customFormat="1" x14ac:dyDescent="0.2">
      <c r="A12" s="874" t="s">
        <v>2924</v>
      </c>
      <c r="B12" s="874" t="s">
        <v>2925</v>
      </c>
      <c r="C12" s="881" t="s">
        <v>2926</v>
      </c>
      <c r="D12" s="876">
        <v>27201.060949999999</v>
      </c>
      <c r="E12" s="934">
        <v>13983.508250000001</v>
      </c>
      <c r="F12" s="876">
        <v>13217.552699999998</v>
      </c>
      <c r="G12" s="934">
        <v>5121.3912399999999</v>
      </c>
    </row>
    <row r="13" spans="1:7" s="862" customFormat="1" x14ac:dyDescent="0.2">
      <c r="A13" s="874" t="s">
        <v>2927</v>
      </c>
      <c r="B13" s="874" t="s">
        <v>2928</v>
      </c>
      <c r="C13" s="881" t="s">
        <v>2929</v>
      </c>
      <c r="D13" s="876">
        <v>72.599999999999994</v>
      </c>
      <c r="E13" s="934">
        <v>8.0670000000000002</v>
      </c>
      <c r="F13" s="876">
        <v>64.533000000000001</v>
      </c>
      <c r="G13" s="934">
        <v>0</v>
      </c>
    </row>
    <row r="14" spans="1:7" s="862" customFormat="1" x14ac:dyDescent="0.2">
      <c r="A14" s="874" t="s">
        <v>2930</v>
      </c>
      <c r="B14" s="874" t="s">
        <v>2931</v>
      </c>
      <c r="C14" s="881" t="s">
        <v>2932</v>
      </c>
      <c r="D14" s="876"/>
      <c r="E14" s="934">
        <v>0</v>
      </c>
      <c r="F14" s="876"/>
      <c r="G14" s="934">
        <v>0</v>
      </c>
    </row>
    <row r="15" spans="1:7" s="862" customFormat="1" x14ac:dyDescent="0.2">
      <c r="A15" s="874" t="s">
        <v>2933</v>
      </c>
      <c r="B15" s="874" t="s">
        <v>2934</v>
      </c>
      <c r="C15" s="881" t="s">
        <v>2935</v>
      </c>
      <c r="D15" s="876">
        <v>60441.510620000001</v>
      </c>
      <c r="E15" s="934">
        <v>60441.510620000001</v>
      </c>
      <c r="F15" s="876"/>
      <c r="G15" s="934">
        <v>0</v>
      </c>
    </row>
    <row r="16" spans="1:7" s="862" customFormat="1" x14ac:dyDescent="0.2">
      <c r="A16" s="874" t="s">
        <v>2936</v>
      </c>
      <c r="B16" s="874" t="s">
        <v>2937</v>
      </c>
      <c r="C16" s="881" t="s">
        <v>2938</v>
      </c>
      <c r="D16" s="876">
        <v>1203.6459</v>
      </c>
      <c r="E16" s="934">
        <v>1046.3341</v>
      </c>
      <c r="F16" s="876">
        <v>157.31179999999998</v>
      </c>
      <c r="G16" s="934">
        <v>191.7278</v>
      </c>
    </row>
    <row r="17" spans="1:7" s="862" customFormat="1" x14ac:dyDescent="0.2">
      <c r="A17" s="874" t="s">
        <v>2939</v>
      </c>
      <c r="B17" s="874" t="s">
        <v>2940</v>
      </c>
      <c r="C17" s="881" t="s">
        <v>2941</v>
      </c>
      <c r="D17" s="876">
        <v>149.36079999999998</v>
      </c>
      <c r="E17" s="934">
        <v>0</v>
      </c>
      <c r="F17" s="876">
        <v>149.36079999999998</v>
      </c>
      <c r="G17" s="934">
        <v>272.94079999999997</v>
      </c>
    </row>
    <row r="18" spans="1:7" s="862" customFormat="1" x14ac:dyDescent="0.2">
      <c r="A18" s="874" t="s">
        <v>2942</v>
      </c>
      <c r="B18" s="874" t="s">
        <v>2943</v>
      </c>
      <c r="C18" s="881" t="s">
        <v>2944</v>
      </c>
      <c r="D18" s="876"/>
      <c r="E18" s="934"/>
      <c r="F18" s="876"/>
      <c r="G18" s="934">
        <v>0</v>
      </c>
    </row>
    <row r="19" spans="1:7" s="862" customFormat="1" x14ac:dyDescent="0.2">
      <c r="A19" s="877" t="s">
        <v>2945</v>
      </c>
      <c r="B19" s="874" t="s">
        <v>2946</v>
      </c>
      <c r="C19" s="881" t="s">
        <v>2947</v>
      </c>
      <c r="D19" s="876"/>
      <c r="E19" s="934"/>
      <c r="F19" s="876"/>
      <c r="G19" s="934">
        <v>0</v>
      </c>
    </row>
    <row r="20" spans="1:7" s="933" customFormat="1" x14ac:dyDescent="0.2">
      <c r="A20" s="912" t="s">
        <v>2948</v>
      </c>
      <c r="B20" s="912" t="s">
        <v>2949</v>
      </c>
      <c r="C20" s="913" t="s">
        <v>70</v>
      </c>
      <c r="D20" s="873">
        <v>12149844.4789</v>
      </c>
      <c r="E20" s="873">
        <v>5652262.4895799998</v>
      </c>
      <c r="F20" s="873">
        <v>6497581.9893199997</v>
      </c>
      <c r="G20" s="873">
        <v>6130401.5973000005</v>
      </c>
    </row>
    <row r="21" spans="1:7" s="862" customFormat="1" x14ac:dyDescent="0.2">
      <c r="A21" s="874" t="s">
        <v>2950</v>
      </c>
      <c r="B21" s="874" t="s">
        <v>384</v>
      </c>
      <c r="C21" s="881" t="s">
        <v>2951</v>
      </c>
      <c r="D21" s="934">
        <v>525934.71002999996</v>
      </c>
      <c r="E21" s="934">
        <v>0</v>
      </c>
      <c r="F21" s="934">
        <v>525934.71002999996</v>
      </c>
      <c r="G21" s="934">
        <v>525622.35227999999</v>
      </c>
    </row>
    <row r="22" spans="1:7" s="862" customFormat="1" x14ac:dyDescent="0.2">
      <c r="A22" s="874" t="s">
        <v>2952</v>
      </c>
      <c r="B22" s="874" t="s">
        <v>2953</v>
      </c>
      <c r="C22" s="881" t="s">
        <v>2954</v>
      </c>
      <c r="D22" s="876">
        <v>5289.6254000000008</v>
      </c>
      <c r="E22" s="934">
        <v>0</v>
      </c>
      <c r="F22" s="876">
        <v>5289.6254000000008</v>
      </c>
      <c r="G22" s="934">
        <v>5268.0754000000006</v>
      </c>
    </row>
    <row r="23" spans="1:7" s="862" customFormat="1" x14ac:dyDescent="0.2">
      <c r="A23" s="874" t="s">
        <v>2955</v>
      </c>
      <c r="B23" s="874" t="s">
        <v>2956</v>
      </c>
      <c r="C23" s="881" t="s">
        <v>2957</v>
      </c>
      <c r="D23" s="876">
        <v>8185956.3807899999</v>
      </c>
      <c r="E23" s="934">
        <v>2790210.6477600001</v>
      </c>
      <c r="F23" s="876">
        <v>5395745.7330299998</v>
      </c>
      <c r="G23" s="934">
        <v>5136465.8921000008</v>
      </c>
    </row>
    <row r="24" spans="1:7" s="862" customFormat="1" ht="21" x14ac:dyDescent="0.2">
      <c r="A24" s="874" t="s">
        <v>2958</v>
      </c>
      <c r="B24" s="874" t="s">
        <v>2959</v>
      </c>
      <c r="C24" s="881" t="s">
        <v>2960</v>
      </c>
      <c r="D24" s="876">
        <v>1416005.6206700001</v>
      </c>
      <c r="E24" s="934">
        <v>924795.96176999994</v>
      </c>
      <c r="F24" s="876">
        <v>491209.65889999998</v>
      </c>
      <c r="G24" s="934">
        <v>420361.64508999995</v>
      </c>
    </row>
    <row r="25" spans="1:7" s="862" customFormat="1" x14ac:dyDescent="0.2">
      <c r="A25" s="874" t="s">
        <v>2961</v>
      </c>
      <c r="B25" s="874" t="s">
        <v>2962</v>
      </c>
      <c r="C25" s="881" t="s">
        <v>2963</v>
      </c>
      <c r="D25" s="876"/>
      <c r="E25" s="934"/>
      <c r="F25" s="876"/>
      <c r="G25" s="934">
        <v>0</v>
      </c>
    </row>
    <row r="26" spans="1:7" s="862" customFormat="1" x14ac:dyDescent="0.2">
      <c r="A26" s="874" t="s">
        <v>2964</v>
      </c>
      <c r="B26" s="874" t="s">
        <v>2965</v>
      </c>
      <c r="C26" s="881" t="s">
        <v>2966</v>
      </c>
      <c r="D26" s="876">
        <v>1937094.6360499999</v>
      </c>
      <c r="E26" s="934">
        <v>1937094.6360499999</v>
      </c>
      <c r="F26" s="876"/>
      <c r="G26" s="934">
        <v>0</v>
      </c>
    </row>
    <row r="27" spans="1:7" s="862" customFormat="1" x14ac:dyDescent="0.2">
      <c r="A27" s="874" t="s">
        <v>2967</v>
      </c>
      <c r="B27" s="874" t="s">
        <v>2968</v>
      </c>
      <c r="C27" s="881" t="s">
        <v>2969</v>
      </c>
      <c r="D27" s="876">
        <v>314.38540999999998</v>
      </c>
      <c r="E27" s="934">
        <v>161.244</v>
      </c>
      <c r="F27" s="876">
        <v>153.14141000000001</v>
      </c>
      <c r="G27" s="934">
        <v>177.56215</v>
      </c>
    </row>
    <row r="28" spans="1:7" s="862" customFormat="1" x14ac:dyDescent="0.2">
      <c r="A28" s="874" t="s">
        <v>2970</v>
      </c>
      <c r="B28" s="874" t="s">
        <v>2971</v>
      </c>
      <c r="C28" s="881" t="s">
        <v>2972</v>
      </c>
      <c r="D28" s="876">
        <v>79113.140549999996</v>
      </c>
      <c r="E28" s="934">
        <v>0</v>
      </c>
      <c r="F28" s="876">
        <v>79113.140549999996</v>
      </c>
      <c r="G28" s="934">
        <v>42187.75821</v>
      </c>
    </row>
    <row r="29" spans="1:7" s="862" customFormat="1" x14ac:dyDescent="0.2">
      <c r="A29" s="874" t="s">
        <v>2973</v>
      </c>
      <c r="B29" s="874" t="s">
        <v>2974</v>
      </c>
      <c r="C29" s="881" t="s">
        <v>2975</v>
      </c>
      <c r="D29" s="876">
        <v>135.97999999999999</v>
      </c>
      <c r="E29" s="934">
        <v>0</v>
      </c>
      <c r="F29" s="876">
        <v>135.97999999999999</v>
      </c>
      <c r="G29" s="934">
        <v>318.31207000000001</v>
      </c>
    </row>
    <row r="30" spans="1:7" s="862" customFormat="1" x14ac:dyDescent="0.2">
      <c r="A30" s="877" t="s">
        <v>2976</v>
      </c>
      <c r="B30" s="874" t="s">
        <v>2977</v>
      </c>
      <c r="C30" s="881" t="s">
        <v>2978</v>
      </c>
      <c r="D30" s="876"/>
      <c r="E30" s="876"/>
      <c r="F30" s="876"/>
      <c r="G30" s="876"/>
    </row>
    <row r="31" spans="1:7" s="933" customFormat="1" x14ac:dyDescent="0.2">
      <c r="A31" s="912" t="s">
        <v>2979</v>
      </c>
      <c r="B31" s="912" t="s">
        <v>2980</v>
      </c>
      <c r="C31" s="913" t="s">
        <v>70</v>
      </c>
      <c r="D31" s="873">
        <v>0</v>
      </c>
      <c r="E31" s="873">
        <v>0</v>
      </c>
      <c r="F31" s="873">
        <v>0</v>
      </c>
      <c r="G31" s="873">
        <v>0</v>
      </c>
    </row>
    <row r="32" spans="1:7" s="862" customFormat="1" x14ac:dyDescent="0.2">
      <c r="A32" s="874" t="s">
        <v>2981</v>
      </c>
      <c r="B32" s="874" t="s">
        <v>2982</v>
      </c>
      <c r="C32" s="881" t="s">
        <v>2983</v>
      </c>
      <c r="D32" s="934">
        <v>0</v>
      </c>
      <c r="E32" s="934">
        <v>0</v>
      </c>
      <c r="F32" s="934">
        <v>0</v>
      </c>
      <c r="G32" s="934">
        <v>0</v>
      </c>
    </row>
    <row r="33" spans="1:7" s="862"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c r="F35" s="876"/>
      <c r="G35" s="934">
        <v>0</v>
      </c>
    </row>
    <row r="36" spans="1:7" s="862" customFormat="1" x14ac:dyDescent="0.2">
      <c r="A36" s="874" t="s">
        <v>2996</v>
      </c>
      <c r="B36" s="874" t="s">
        <v>2997</v>
      </c>
      <c r="C36" s="881" t="s">
        <v>2998</v>
      </c>
      <c r="D36" s="876"/>
      <c r="E36" s="934"/>
      <c r="F36" s="876"/>
      <c r="G36" s="934">
        <v>0</v>
      </c>
    </row>
    <row r="37" spans="1:7" s="933" customFormat="1" x14ac:dyDescent="0.2">
      <c r="A37" s="912" t="s">
        <v>3005</v>
      </c>
      <c r="B37" s="912" t="s">
        <v>3006</v>
      </c>
      <c r="C37" s="913" t="s">
        <v>70</v>
      </c>
      <c r="D37" s="873">
        <v>533.14316000000008</v>
      </c>
      <c r="E37" s="873">
        <v>0</v>
      </c>
      <c r="F37" s="873">
        <v>533.14316000000008</v>
      </c>
      <c r="G37" s="873">
        <v>981.53933999999992</v>
      </c>
    </row>
    <row r="38" spans="1:7" s="862" customFormat="1" x14ac:dyDescent="0.2">
      <c r="A38" s="874" t="s">
        <v>3007</v>
      </c>
      <c r="B38" s="874" t="s">
        <v>3008</v>
      </c>
      <c r="C38" s="881" t="s">
        <v>3009</v>
      </c>
      <c r="D38" s="876"/>
      <c r="E38" s="934"/>
      <c r="F38" s="876"/>
      <c r="G38" s="934">
        <v>0</v>
      </c>
    </row>
    <row r="39" spans="1:7" s="862" customFormat="1" x14ac:dyDescent="0.2">
      <c r="A39" s="874" t="s">
        <v>3010</v>
      </c>
      <c r="B39" s="874" t="s">
        <v>3011</v>
      </c>
      <c r="C39" s="881" t="s">
        <v>3012</v>
      </c>
      <c r="D39" s="876"/>
      <c r="E39" s="934"/>
      <c r="F39" s="876"/>
      <c r="G39" s="934">
        <v>0</v>
      </c>
    </row>
    <row r="40" spans="1:7" s="862" customFormat="1" x14ac:dyDescent="0.2">
      <c r="A40" s="874" t="s">
        <v>3013</v>
      </c>
      <c r="B40" s="874" t="s">
        <v>3014</v>
      </c>
      <c r="C40" s="881" t="s">
        <v>3015</v>
      </c>
      <c r="D40" s="876">
        <v>98.966350000000006</v>
      </c>
      <c r="E40" s="934">
        <v>0</v>
      </c>
      <c r="F40" s="876">
        <v>98.966350000000006</v>
      </c>
      <c r="G40" s="934">
        <v>56.863999999999997</v>
      </c>
    </row>
    <row r="41" spans="1:7" s="862" customFormat="1" x14ac:dyDescent="0.2">
      <c r="A41" s="874" t="s">
        <v>3019</v>
      </c>
      <c r="B41" s="874" t="s">
        <v>3020</v>
      </c>
      <c r="C41" s="881" t="s">
        <v>3021</v>
      </c>
      <c r="D41" s="876">
        <v>434.17680999999999</v>
      </c>
      <c r="E41" s="934">
        <v>0</v>
      </c>
      <c r="F41" s="876">
        <v>434.17680999999999</v>
      </c>
      <c r="G41" s="934">
        <v>924.67534000000001</v>
      </c>
    </row>
    <row r="42" spans="1:7" s="862" customFormat="1" x14ac:dyDescent="0.2">
      <c r="A42" s="874" t="s">
        <v>3022</v>
      </c>
      <c r="B42" s="880" t="s">
        <v>3023</v>
      </c>
      <c r="C42" s="920" t="s">
        <v>3024</v>
      </c>
      <c r="D42" s="876"/>
      <c r="E42" s="934"/>
      <c r="F42" s="876"/>
      <c r="G42" s="934">
        <v>0</v>
      </c>
    </row>
    <row r="43" spans="1:7" s="933" customFormat="1" x14ac:dyDescent="0.2">
      <c r="A43" s="912" t="s">
        <v>3025</v>
      </c>
      <c r="B43" s="912" t="s">
        <v>3026</v>
      </c>
      <c r="C43" s="913" t="s">
        <v>70</v>
      </c>
      <c r="D43" s="873">
        <v>1531413.46481</v>
      </c>
      <c r="E43" s="873">
        <v>833.67286000000001</v>
      </c>
      <c r="F43" s="873">
        <v>1530579.79195</v>
      </c>
      <c r="G43" s="873">
        <v>1333572.9794700001</v>
      </c>
    </row>
    <row r="44" spans="1:7" s="933" customFormat="1" x14ac:dyDescent="0.2">
      <c r="A44" s="871" t="s">
        <v>3027</v>
      </c>
      <c r="B44" s="871" t="s">
        <v>3028</v>
      </c>
      <c r="C44" s="919" t="s">
        <v>70</v>
      </c>
      <c r="D44" s="873">
        <v>39782.733079999998</v>
      </c>
      <c r="E44" s="873">
        <v>0</v>
      </c>
      <c r="F44" s="873">
        <v>39782.733079999998</v>
      </c>
      <c r="G44" s="873">
        <v>35816.121530000004</v>
      </c>
    </row>
    <row r="45" spans="1:7" s="862" customFormat="1" x14ac:dyDescent="0.2">
      <c r="A45" s="874" t="s">
        <v>3029</v>
      </c>
      <c r="B45" s="874" t="s">
        <v>3030</v>
      </c>
      <c r="C45" s="881" t="s">
        <v>3031</v>
      </c>
      <c r="D45" s="876"/>
      <c r="E45" s="934"/>
      <c r="F45" s="876"/>
      <c r="G45" s="934">
        <v>0</v>
      </c>
    </row>
    <row r="46" spans="1:7" s="862" customFormat="1" x14ac:dyDescent="0.2">
      <c r="A46" s="874" t="s">
        <v>3032</v>
      </c>
      <c r="B46" s="874" t="s">
        <v>3033</v>
      </c>
      <c r="C46" s="881" t="s">
        <v>3034</v>
      </c>
      <c r="D46" s="876">
        <v>16770.0507</v>
      </c>
      <c r="E46" s="934">
        <v>0</v>
      </c>
      <c r="F46" s="876">
        <v>16770.0507</v>
      </c>
      <c r="G46" s="934">
        <v>16612.032789999997</v>
      </c>
    </row>
    <row r="47" spans="1:7" s="862" customFormat="1" x14ac:dyDescent="0.2">
      <c r="A47" s="874" t="s">
        <v>3035</v>
      </c>
      <c r="B47" s="874" t="s">
        <v>3036</v>
      </c>
      <c r="C47" s="881" t="s">
        <v>3037</v>
      </c>
      <c r="D47" s="876">
        <v>2.29</v>
      </c>
      <c r="E47" s="934">
        <v>0</v>
      </c>
      <c r="F47" s="876">
        <v>2.29</v>
      </c>
      <c r="G47" s="934">
        <v>2.29</v>
      </c>
    </row>
    <row r="48" spans="1:7" s="862" customFormat="1" x14ac:dyDescent="0.2">
      <c r="A48" s="874" t="s">
        <v>3038</v>
      </c>
      <c r="B48" s="874" t="s">
        <v>3039</v>
      </c>
      <c r="C48" s="881" t="s">
        <v>3040</v>
      </c>
      <c r="D48" s="876">
        <v>7248.1003499999997</v>
      </c>
      <c r="E48" s="934">
        <v>0</v>
      </c>
      <c r="F48" s="876">
        <v>7248.1003499999997</v>
      </c>
      <c r="G48" s="934">
        <v>7092.9361100000006</v>
      </c>
    </row>
    <row r="49" spans="1:7" s="862" customFormat="1" x14ac:dyDescent="0.2">
      <c r="A49" s="874" t="s">
        <v>3041</v>
      </c>
      <c r="B49" s="874" t="s">
        <v>3042</v>
      </c>
      <c r="C49" s="881" t="s">
        <v>3043</v>
      </c>
      <c r="D49" s="876"/>
      <c r="E49" s="934"/>
      <c r="F49" s="876"/>
      <c r="G49" s="934">
        <v>0</v>
      </c>
    </row>
    <row r="50" spans="1:7" s="862" customFormat="1" x14ac:dyDescent="0.2">
      <c r="A50" s="874" t="s">
        <v>3044</v>
      </c>
      <c r="B50" s="874" t="s">
        <v>3045</v>
      </c>
      <c r="C50" s="881" t="s">
        <v>3046</v>
      </c>
      <c r="D50" s="876">
        <v>11971.67109</v>
      </c>
      <c r="E50" s="934">
        <v>0</v>
      </c>
      <c r="F50" s="876">
        <v>11971.67109</v>
      </c>
      <c r="G50" s="934">
        <v>8425.8123699999996</v>
      </c>
    </row>
    <row r="51" spans="1:7" s="862" customFormat="1" x14ac:dyDescent="0.2">
      <c r="A51" s="874" t="s">
        <v>3047</v>
      </c>
      <c r="B51" s="874" t="s">
        <v>3048</v>
      </c>
      <c r="C51" s="881" t="s">
        <v>3049</v>
      </c>
      <c r="D51" s="876"/>
      <c r="E51" s="934"/>
      <c r="F51" s="876"/>
      <c r="G51" s="934">
        <v>0</v>
      </c>
    </row>
    <row r="52" spans="1:7" s="862" customFormat="1" x14ac:dyDescent="0.2">
      <c r="A52" s="874" t="s">
        <v>3050</v>
      </c>
      <c r="B52" s="874" t="s">
        <v>3051</v>
      </c>
      <c r="C52" s="881" t="s">
        <v>3052</v>
      </c>
      <c r="D52" s="876">
        <v>1341.3783500000002</v>
      </c>
      <c r="E52" s="934">
        <v>0</v>
      </c>
      <c r="F52" s="876">
        <v>1341.3783500000002</v>
      </c>
      <c r="G52" s="934">
        <v>1337.6236699999999</v>
      </c>
    </row>
    <row r="53" spans="1:7" s="862" customFormat="1" x14ac:dyDescent="0.2">
      <c r="A53" s="874" t="s">
        <v>3053</v>
      </c>
      <c r="B53" s="874" t="s">
        <v>3054</v>
      </c>
      <c r="C53" s="881" t="s">
        <v>3055</v>
      </c>
      <c r="D53" s="876"/>
      <c r="E53" s="934"/>
      <c r="F53" s="876"/>
      <c r="G53" s="934">
        <v>0</v>
      </c>
    </row>
    <row r="54" spans="1:7" s="862" customFormat="1" x14ac:dyDescent="0.2">
      <c r="A54" s="880" t="s">
        <v>3056</v>
      </c>
      <c r="B54" s="880" t="s">
        <v>3057</v>
      </c>
      <c r="C54" s="920" t="s">
        <v>3058</v>
      </c>
      <c r="D54" s="876">
        <v>2449.2425899999998</v>
      </c>
      <c r="E54" s="934">
        <v>0</v>
      </c>
      <c r="F54" s="876">
        <v>2449.2425899999998</v>
      </c>
      <c r="G54" s="934">
        <v>2345.42659</v>
      </c>
    </row>
    <row r="55" spans="1:7" s="933" customFormat="1" x14ac:dyDescent="0.2">
      <c r="A55" s="871" t="s">
        <v>3059</v>
      </c>
      <c r="B55" s="871" t="s">
        <v>3060</v>
      </c>
      <c r="C55" s="919" t="s">
        <v>70</v>
      </c>
      <c r="D55" s="873">
        <v>322609.60978</v>
      </c>
      <c r="E55" s="873">
        <v>833.67286000000001</v>
      </c>
      <c r="F55" s="873">
        <v>321775.93692000001</v>
      </c>
      <c r="G55" s="873">
        <v>277646.05564999999</v>
      </c>
    </row>
    <row r="56" spans="1:7" s="862" customFormat="1" x14ac:dyDescent="0.2">
      <c r="A56" s="885" t="s">
        <v>3061</v>
      </c>
      <c r="B56" s="885" t="s">
        <v>3062</v>
      </c>
      <c r="C56" s="925" t="s">
        <v>3063</v>
      </c>
      <c r="D56" s="876">
        <v>17245.966920000003</v>
      </c>
      <c r="E56" s="934">
        <v>833.67286000000001</v>
      </c>
      <c r="F56" s="876">
        <v>16412.29406</v>
      </c>
      <c r="G56" s="934">
        <v>16414.972890000001</v>
      </c>
    </row>
    <row r="57" spans="1:7" s="862" customFormat="1" x14ac:dyDescent="0.2">
      <c r="A57" s="874" t="s">
        <v>3070</v>
      </c>
      <c r="B57" s="874" t="s">
        <v>3071</v>
      </c>
      <c r="C57" s="881" t="s">
        <v>3072</v>
      </c>
      <c r="D57" s="876">
        <v>22542.52418</v>
      </c>
      <c r="E57" s="934">
        <v>0</v>
      </c>
      <c r="F57" s="876">
        <v>22542.52418</v>
      </c>
      <c r="G57" s="934">
        <v>22237.994989999999</v>
      </c>
    </row>
    <row r="58" spans="1:7" s="862" customFormat="1" x14ac:dyDescent="0.2">
      <c r="A58" s="874" t="s">
        <v>3073</v>
      </c>
      <c r="B58" s="874" t="s">
        <v>3074</v>
      </c>
      <c r="C58" s="881" t="s">
        <v>3075</v>
      </c>
      <c r="D58" s="876">
        <v>5125.1371600000002</v>
      </c>
      <c r="E58" s="934">
        <v>0</v>
      </c>
      <c r="F58" s="876">
        <v>5125.1371600000002</v>
      </c>
      <c r="G58" s="934">
        <v>5019.7782900000002</v>
      </c>
    </row>
    <row r="59" spans="1:7" s="862" customFormat="1" x14ac:dyDescent="0.2">
      <c r="A59" s="874" t="s">
        <v>3076</v>
      </c>
      <c r="B59" s="874" t="s">
        <v>3077</v>
      </c>
      <c r="C59" s="881" t="s">
        <v>3078</v>
      </c>
      <c r="D59" s="876"/>
      <c r="E59" s="934"/>
      <c r="F59" s="876"/>
      <c r="G59" s="934">
        <v>0</v>
      </c>
    </row>
    <row r="60" spans="1:7" s="862" customFormat="1" x14ac:dyDescent="0.2">
      <c r="A60" s="874" t="s">
        <v>3085</v>
      </c>
      <c r="B60" s="874" t="s">
        <v>3086</v>
      </c>
      <c r="C60" s="881" t="s">
        <v>3087</v>
      </c>
      <c r="D60" s="876">
        <v>1177.2544700000001</v>
      </c>
      <c r="E60" s="934">
        <v>0</v>
      </c>
      <c r="F60" s="876">
        <v>1177.2544700000001</v>
      </c>
      <c r="G60" s="934">
        <v>1214.63391</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563.80499999999995</v>
      </c>
      <c r="E64" s="934">
        <v>0</v>
      </c>
      <c r="F64" s="934">
        <v>563.80499999999995</v>
      </c>
      <c r="G64" s="934">
        <v>586.67700000000002</v>
      </c>
    </row>
    <row r="65" spans="1:7" s="862" customFormat="1" x14ac:dyDescent="0.2">
      <c r="A65" s="874" t="s">
        <v>3100</v>
      </c>
      <c r="B65" s="874" t="s">
        <v>3101</v>
      </c>
      <c r="C65" s="881" t="s">
        <v>3102</v>
      </c>
      <c r="D65" s="934">
        <v>87.094999999999999</v>
      </c>
      <c r="E65" s="934">
        <v>0</v>
      </c>
      <c r="F65" s="934">
        <v>87.094999999999999</v>
      </c>
      <c r="G65" s="934">
        <v>1.0089999999999999</v>
      </c>
    </row>
    <row r="66" spans="1:7" s="862" customFormat="1" x14ac:dyDescent="0.2">
      <c r="A66" s="874" t="s">
        <v>3103</v>
      </c>
      <c r="B66" s="874" t="s">
        <v>76</v>
      </c>
      <c r="C66" s="881" t="s">
        <v>3104</v>
      </c>
      <c r="D66" s="934">
        <v>431.12210999999996</v>
      </c>
      <c r="E66" s="934">
        <v>0</v>
      </c>
      <c r="F66" s="934">
        <v>431.12210999999996</v>
      </c>
      <c r="G66" s="934">
        <v>466.16957000000002</v>
      </c>
    </row>
    <row r="67" spans="1:7" s="862" customFormat="1" x14ac:dyDescent="0.2">
      <c r="A67" s="874" t="s">
        <v>3105</v>
      </c>
      <c r="B67" s="874" t="s">
        <v>3106</v>
      </c>
      <c r="C67" s="881" t="s">
        <v>3107</v>
      </c>
      <c r="D67" s="934">
        <v>45.3</v>
      </c>
      <c r="E67" s="934">
        <v>0</v>
      </c>
      <c r="F67" s="934">
        <v>45.3</v>
      </c>
      <c r="G67" s="934">
        <v>0</v>
      </c>
    </row>
    <row r="68" spans="1:7" s="862" customFormat="1" x14ac:dyDescent="0.2">
      <c r="A68" s="874" t="s">
        <v>3108</v>
      </c>
      <c r="B68" s="874" t="s">
        <v>3109</v>
      </c>
      <c r="C68" s="881" t="s">
        <v>3110</v>
      </c>
      <c r="D68" s="934">
        <v>2429.8736200000003</v>
      </c>
      <c r="E68" s="934">
        <v>0</v>
      </c>
      <c r="F68" s="934">
        <v>2429.8736200000003</v>
      </c>
      <c r="G68" s="934">
        <v>3381.80908</v>
      </c>
    </row>
    <row r="69" spans="1:7" s="862" customFormat="1" x14ac:dyDescent="0.2">
      <c r="A69" s="874" t="s">
        <v>3111</v>
      </c>
      <c r="B69" s="874" t="s">
        <v>3112</v>
      </c>
      <c r="C69" s="881" t="s">
        <v>3113</v>
      </c>
      <c r="D69" s="934">
        <v>31944.26354</v>
      </c>
      <c r="E69" s="934">
        <v>0</v>
      </c>
      <c r="F69" s="934">
        <v>31944.26354</v>
      </c>
      <c r="G69" s="934">
        <v>17831.363949999999</v>
      </c>
    </row>
    <row r="70" spans="1:7" s="862" customFormat="1" x14ac:dyDescent="0.2">
      <c r="A70" s="874" t="s">
        <v>3129</v>
      </c>
      <c r="B70" s="874" t="s">
        <v>3130</v>
      </c>
      <c r="C70" s="881" t="s">
        <v>3131</v>
      </c>
      <c r="D70" s="934">
        <v>582.99941999999999</v>
      </c>
      <c r="E70" s="934">
        <v>0</v>
      </c>
      <c r="F70" s="934">
        <v>582.99941999999999</v>
      </c>
      <c r="G70" s="934">
        <v>369.8605</v>
      </c>
    </row>
    <row r="71" spans="1:7" s="862" customFormat="1" x14ac:dyDescent="0.2">
      <c r="A71" s="874" t="s">
        <v>3135</v>
      </c>
      <c r="B71" s="874" t="s">
        <v>3136</v>
      </c>
      <c r="C71" s="881" t="s">
        <v>3137</v>
      </c>
      <c r="D71" s="934">
        <v>10404.25706</v>
      </c>
      <c r="E71" s="934">
        <v>0</v>
      </c>
      <c r="F71" s="934">
        <v>10404.25706</v>
      </c>
      <c r="G71" s="934">
        <v>9963.5909000000011</v>
      </c>
    </row>
    <row r="72" spans="1:7" s="862" customFormat="1" x14ac:dyDescent="0.2">
      <c r="A72" s="874" t="s">
        <v>3138</v>
      </c>
      <c r="B72" s="874" t="s">
        <v>3139</v>
      </c>
      <c r="C72" s="881" t="s">
        <v>3140</v>
      </c>
      <c r="D72" s="934">
        <v>2327.7115099999996</v>
      </c>
      <c r="E72" s="934">
        <v>0</v>
      </c>
      <c r="F72" s="934">
        <v>2327.7115099999996</v>
      </c>
      <c r="G72" s="934">
        <v>1201.4549199999999</v>
      </c>
    </row>
    <row r="73" spans="1:7" s="862" customFormat="1" x14ac:dyDescent="0.2">
      <c r="A73" s="874" t="s">
        <v>3141</v>
      </c>
      <c r="B73" s="874" t="s">
        <v>3142</v>
      </c>
      <c r="C73" s="881" t="s">
        <v>3143</v>
      </c>
      <c r="D73" s="934">
        <v>216394.28487</v>
      </c>
      <c r="E73" s="934">
        <v>0</v>
      </c>
      <c r="F73" s="934">
        <v>216394.28487</v>
      </c>
      <c r="G73" s="934">
        <v>186385.73733</v>
      </c>
    </row>
    <row r="74" spans="1:7" s="862" customFormat="1" x14ac:dyDescent="0.2">
      <c r="A74" s="935" t="s">
        <v>3144</v>
      </c>
      <c r="B74" s="935" t="s">
        <v>3145</v>
      </c>
      <c r="C74" s="936" t="s">
        <v>3146</v>
      </c>
      <c r="D74" s="937">
        <v>11308.01492</v>
      </c>
      <c r="E74" s="937">
        <v>0</v>
      </c>
      <c r="F74" s="937">
        <v>11308.01492</v>
      </c>
      <c r="G74" s="937">
        <v>12571.00332</v>
      </c>
    </row>
    <row r="75" spans="1:7" s="933" customFormat="1" x14ac:dyDescent="0.2">
      <c r="A75" s="912" t="s">
        <v>3147</v>
      </c>
      <c r="B75" s="912" t="s">
        <v>3148</v>
      </c>
      <c r="C75" s="913" t="s">
        <v>70</v>
      </c>
      <c r="D75" s="873">
        <v>1169021.1219500001</v>
      </c>
      <c r="E75" s="873">
        <v>0</v>
      </c>
      <c r="F75" s="873">
        <v>1169021.1219500001</v>
      </c>
      <c r="G75" s="873">
        <v>1020110.8022899999</v>
      </c>
    </row>
    <row r="76" spans="1:7" s="862" customFormat="1" x14ac:dyDescent="0.2">
      <c r="A76" s="880" t="s">
        <v>3149</v>
      </c>
      <c r="B76" s="880" t="s">
        <v>3150</v>
      </c>
      <c r="C76" s="920" t="s">
        <v>3151</v>
      </c>
      <c r="D76" s="876"/>
      <c r="E76" s="876"/>
      <c r="F76" s="876"/>
      <c r="G76" s="876"/>
    </row>
    <row r="77" spans="1:7" s="862" customFormat="1" x14ac:dyDescent="0.2">
      <c r="A77" s="874" t="s">
        <v>3152</v>
      </c>
      <c r="B77" s="874" t="s">
        <v>3153</v>
      </c>
      <c r="C77" s="881" t="s">
        <v>3154</v>
      </c>
      <c r="D77" s="876"/>
      <c r="E77" s="876"/>
      <c r="F77" s="876"/>
      <c r="G77" s="876"/>
    </row>
    <row r="78" spans="1:7" s="862" customFormat="1" x14ac:dyDescent="0.2">
      <c r="A78" s="874" t="s">
        <v>3155</v>
      </c>
      <c r="B78" s="874" t="s">
        <v>3156</v>
      </c>
      <c r="C78" s="881" t="s">
        <v>3157</v>
      </c>
      <c r="D78" s="876"/>
      <c r="E78" s="876"/>
      <c r="F78" s="876"/>
      <c r="G78" s="876"/>
    </row>
    <row r="79" spans="1:7" s="862" customFormat="1" x14ac:dyDescent="0.2">
      <c r="A79" s="874" t="s">
        <v>3158</v>
      </c>
      <c r="B79" s="874" t="s">
        <v>3159</v>
      </c>
      <c r="C79" s="881" t="s">
        <v>3160</v>
      </c>
      <c r="D79" s="876">
        <v>5253.1657100000002</v>
      </c>
      <c r="E79" s="876"/>
      <c r="F79" s="876">
        <v>5253.1657100000002</v>
      </c>
      <c r="G79" s="876">
        <v>8687.9755800000003</v>
      </c>
    </row>
    <row r="80" spans="1:7" s="862" customFormat="1" x14ac:dyDescent="0.2">
      <c r="A80" s="874" t="s">
        <v>3161</v>
      </c>
      <c r="B80" s="874" t="s">
        <v>3162</v>
      </c>
      <c r="C80" s="881" t="s">
        <v>3163</v>
      </c>
      <c r="D80" s="876">
        <v>796.21902999999998</v>
      </c>
      <c r="E80" s="876"/>
      <c r="F80" s="876">
        <v>796.21902999999998</v>
      </c>
      <c r="G80" s="876">
        <v>3185.8591200000001</v>
      </c>
    </row>
    <row r="81" spans="1:7" s="862" customFormat="1" x14ac:dyDescent="0.2">
      <c r="A81" s="874" t="s">
        <v>3164</v>
      </c>
      <c r="B81" s="874" t="s">
        <v>3165</v>
      </c>
      <c r="C81" s="881" t="s">
        <v>3166</v>
      </c>
      <c r="D81" s="876">
        <v>1117007.0921</v>
      </c>
      <c r="E81" s="876"/>
      <c r="F81" s="876">
        <v>1117007.0921</v>
      </c>
      <c r="G81" s="876">
        <v>966243.23177999991</v>
      </c>
    </row>
    <row r="82" spans="1:7" s="862" customFormat="1" x14ac:dyDescent="0.2">
      <c r="A82" s="874" t="s">
        <v>3167</v>
      </c>
      <c r="B82" s="874" t="s">
        <v>3168</v>
      </c>
      <c r="C82" s="881" t="s">
        <v>3169</v>
      </c>
      <c r="D82" s="876">
        <v>37350.636780000001</v>
      </c>
      <c r="E82" s="876"/>
      <c r="F82" s="876">
        <v>37350.636780000001</v>
      </c>
      <c r="G82" s="876">
        <v>34059.552020000003</v>
      </c>
    </row>
    <row r="83" spans="1:7" s="862" customFormat="1" x14ac:dyDescent="0.2">
      <c r="A83" s="874" t="s">
        <v>3176</v>
      </c>
      <c r="B83" s="874" t="s">
        <v>3177</v>
      </c>
      <c r="C83" s="881" t="s">
        <v>3178</v>
      </c>
      <c r="D83" s="876">
        <v>1491.6713400000001</v>
      </c>
      <c r="E83" s="876"/>
      <c r="F83" s="876">
        <v>1491.6713400000001</v>
      </c>
      <c r="G83" s="876">
        <v>1345.8071399999999</v>
      </c>
    </row>
    <row r="84" spans="1:7" s="862" customFormat="1" x14ac:dyDescent="0.2">
      <c r="A84" s="874" t="s">
        <v>3179</v>
      </c>
      <c r="B84" s="874" t="s">
        <v>3180</v>
      </c>
      <c r="C84" s="881" t="s">
        <v>3181</v>
      </c>
      <c r="D84" s="876"/>
      <c r="E84" s="876"/>
      <c r="F84" s="876"/>
      <c r="G84" s="876"/>
    </row>
    <row r="85" spans="1:7" s="862" customFormat="1" x14ac:dyDescent="0.2">
      <c r="A85" s="882" t="s">
        <v>3182</v>
      </c>
      <c r="B85" s="882" t="s">
        <v>3183</v>
      </c>
      <c r="C85" s="883" t="s">
        <v>3184</v>
      </c>
      <c r="D85" s="884">
        <v>7122.3369899999998</v>
      </c>
      <c r="E85" s="884"/>
      <c r="F85" s="884">
        <v>7122.3369899999998</v>
      </c>
      <c r="G85" s="884">
        <v>6588.3766500000002</v>
      </c>
    </row>
    <row r="86" spans="1:7" s="862" customFormat="1" x14ac:dyDescent="0.2">
      <c r="A86" s="938"/>
      <c r="B86" s="938"/>
      <c r="C86" s="938"/>
      <c r="D86" s="939"/>
      <c r="E86" s="940"/>
      <c r="F86" s="939"/>
      <c r="G86" s="939"/>
    </row>
    <row r="87" spans="1:7" s="862" customFormat="1" x14ac:dyDescent="0.2">
      <c r="A87" s="938"/>
      <c r="B87" s="938"/>
      <c r="C87" s="938"/>
      <c r="D87" s="939"/>
      <c r="E87" s="940"/>
      <c r="F87" s="939"/>
      <c r="G87" s="939"/>
    </row>
    <row r="88" spans="1:7" s="862" customFormat="1" x14ac:dyDescent="0.2">
      <c r="A88" s="927"/>
      <c r="B88" s="928"/>
      <c r="C88" s="929"/>
      <c r="D88" s="897">
        <v>1</v>
      </c>
      <c r="E88" s="897">
        <v>2</v>
      </c>
      <c r="F88" s="900"/>
      <c r="G88" s="901"/>
    </row>
    <row r="89" spans="1:7" ht="12.75" customHeight="1" x14ac:dyDescent="0.2">
      <c r="A89" s="1225" t="s">
        <v>2908</v>
      </c>
      <c r="B89" s="1226"/>
      <c r="C89" s="1231" t="s">
        <v>2909</v>
      </c>
      <c r="D89" s="1245" t="s">
        <v>2910</v>
      </c>
      <c r="E89" s="1245"/>
      <c r="F89" s="900"/>
      <c r="G89" s="901"/>
    </row>
    <row r="90" spans="1:7" s="869" customFormat="1" ht="12.75" customHeight="1" x14ac:dyDescent="0.2">
      <c r="A90" s="1229"/>
      <c r="B90" s="1230"/>
      <c r="C90" s="1236"/>
      <c r="D90" s="902" t="s">
        <v>2911</v>
      </c>
      <c r="E90" s="903" t="s">
        <v>2912</v>
      </c>
      <c r="F90" s="900"/>
      <c r="G90" s="901"/>
    </row>
    <row r="91" spans="1:7" s="869" customFormat="1" x14ac:dyDescent="0.2">
      <c r="A91" s="912"/>
      <c r="B91" s="912" t="s">
        <v>3185</v>
      </c>
      <c r="C91" s="913" t="s">
        <v>70</v>
      </c>
      <c r="D91" s="873">
        <v>8042283.6827299995</v>
      </c>
      <c r="E91" s="873">
        <v>7470542.1759500001</v>
      </c>
      <c r="F91" s="898"/>
      <c r="G91" s="899"/>
    </row>
    <row r="92" spans="1:7" s="933" customFormat="1" x14ac:dyDescent="0.2">
      <c r="A92" s="912" t="s">
        <v>3186</v>
      </c>
      <c r="B92" s="912" t="s">
        <v>3187</v>
      </c>
      <c r="C92" s="913" t="s">
        <v>70</v>
      </c>
      <c r="D92" s="873">
        <v>7022451.2656800002</v>
      </c>
      <c r="E92" s="873">
        <v>6614467.0146899996</v>
      </c>
      <c r="F92" s="898"/>
      <c r="G92" s="899"/>
    </row>
    <row r="93" spans="1:7" s="933" customFormat="1" ht="12.75" customHeight="1" x14ac:dyDescent="0.2">
      <c r="A93" s="912" t="s">
        <v>3188</v>
      </c>
      <c r="B93" s="912" t="s">
        <v>3189</v>
      </c>
      <c r="C93" s="913" t="s">
        <v>70</v>
      </c>
      <c r="D93" s="873">
        <v>6575043.3955500005</v>
      </c>
      <c r="E93" s="873">
        <v>6182959.0230700001</v>
      </c>
      <c r="F93" s="898"/>
      <c r="G93" s="899"/>
    </row>
    <row r="94" spans="1:7" s="933" customFormat="1" x14ac:dyDescent="0.2">
      <c r="A94" s="874" t="s">
        <v>3190</v>
      </c>
      <c r="B94" s="874" t="s">
        <v>3191</v>
      </c>
      <c r="C94" s="881" t="s">
        <v>3192</v>
      </c>
      <c r="D94" s="876">
        <v>5991426.6743999999</v>
      </c>
      <c r="E94" s="876">
        <v>5727894.8817100003</v>
      </c>
      <c r="F94" s="900"/>
      <c r="G94" s="901"/>
    </row>
    <row r="95" spans="1:7" s="862" customFormat="1" x14ac:dyDescent="0.2">
      <c r="A95" s="874" t="s">
        <v>3193</v>
      </c>
      <c r="B95" s="874" t="s">
        <v>3194</v>
      </c>
      <c r="C95" s="881" t="s">
        <v>3195</v>
      </c>
      <c r="D95" s="934">
        <v>1224167.3867000001</v>
      </c>
      <c r="E95" s="934">
        <v>1094277.3725999999</v>
      </c>
      <c r="F95" s="900"/>
      <c r="G95" s="891"/>
    </row>
    <row r="96" spans="1:7" s="862" customFormat="1" x14ac:dyDescent="0.2">
      <c r="A96" s="874" t="s">
        <v>3196</v>
      </c>
      <c r="B96" s="874" t="s">
        <v>3197</v>
      </c>
      <c r="C96" s="881" t="s">
        <v>3198</v>
      </c>
      <c r="D96" s="934">
        <v>0</v>
      </c>
      <c r="E96" s="934">
        <v>0</v>
      </c>
      <c r="F96" s="904"/>
      <c r="G96" s="891"/>
    </row>
    <row r="97" spans="1:7" s="862" customFormat="1" x14ac:dyDescent="0.2">
      <c r="A97" s="874" t="s">
        <v>3199</v>
      </c>
      <c r="B97" s="874" t="s">
        <v>3200</v>
      </c>
      <c r="C97" s="881" t="s">
        <v>3201</v>
      </c>
      <c r="D97" s="934">
        <v>-633663.70501000003</v>
      </c>
      <c r="E97" s="934">
        <v>-633663.70501000003</v>
      </c>
      <c r="F97" s="904"/>
      <c r="G97" s="891"/>
    </row>
    <row r="98" spans="1:7" s="862" customFormat="1" x14ac:dyDescent="0.2">
      <c r="A98" s="874" t="s">
        <v>3202</v>
      </c>
      <c r="B98" s="874" t="s">
        <v>3203</v>
      </c>
      <c r="C98" s="881" t="s">
        <v>3204</v>
      </c>
      <c r="D98" s="934">
        <v>0</v>
      </c>
      <c r="E98" s="934">
        <v>0</v>
      </c>
      <c r="F98" s="904"/>
      <c r="G98" s="891"/>
    </row>
    <row r="99" spans="1:7" s="862" customFormat="1" x14ac:dyDescent="0.2">
      <c r="A99" s="874" t="s">
        <v>3205</v>
      </c>
      <c r="B99" s="874" t="s">
        <v>3206</v>
      </c>
      <c r="C99" s="881" t="s">
        <v>3207</v>
      </c>
      <c r="D99" s="934">
        <v>-6886.96054</v>
      </c>
      <c r="E99" s="934">
        <v>-5549.5262300000004</v>
      </c>
      <c r="F99" s="904"/>
      <c r="G99" s="891"/>
    </row>
    <row r="100" spans="1:7" s="862" customFormat="1" x14ac:dyDescent="0.2">
      <c r="A100" s="912" t="s">
        <v>3208</v>
      </c>
      <c r="B100" s="912" t="s">
        <v>3209</v>
      </c>
      <c r="C100" s="913" t="s">
        <v>70</v>
      </c>
      <c r="D100" s="873">
        <v>399448.24473999999</v>
      </c>
      <c r="E100" s="873">
        <v>381313.70466000005</v>
      </c>
      <c r="F100" s="898"/>
      <c r="G100" s="899"/>
    </row>
    <row r="101" spans="1:7" s="933" customFormat="1" x14ac:dyDescent="0.2">
      <c r="A101" s="874" t="s">
        <v>3210</v>
      </c>
      <c r="B101" s="874" t="s">
        <v>3211</v>
      </c>
      <c r="C101" s="881" t="s">
        <v>3212</v>
      </c>
      <c r="D101" s="876">
        <v>35056.688240000003</v>
      </c>
      <c r="E101" s="876">
        <v>29209.742610000001</v>
      </c>
      <c r="F101" s="900"/>
      <c r="G101" s="901"/>
    </row>
    <row r="102" spans="1:7" s="862" customFormat="1" x14ac:dyDescent="0.2">
      <c r="A102" s="874" t="s">
        <v>3213</v>
      </c>
      <c r="B102" s="874" t="s">
        <v>3214</v>
      </c>
      <c r="C102" s="881" t="s">
        <v>3215</v>
      </c>
      <c r="D102" s="934">
        <v>43684.47133</v>
      </c>
      <c r="E102" s="934">
        <v>38748.474470000001</v>
      </c>
      <c r="F102" s="900"/>
      <c r="G102" s="901"/>
    </row>
    <row r="103" spans="1:7" s="862" customFormat="1" ht="12.75" customHeight="1" x14ac:dyDescent="0.2">
      <c r="A103" s="874" t="s">
        <v>3216</v>
      </c>
      <c r="B103" s="874" t="s">
        <v>3217</v>
      </c>
      <c r="C103" s="881" t="s">
        <v>3218</v>
      </c>
      <c r="D103" s="934">
        <v>80416.339739999996</v>
      </c>
      <c r="E103" s="934">
        <v>80615.772830000002</v>
      </c>
      <c r="F103" s="900"/>
      <c r="G103" s="901"/>
    </row>
    <row r="104" spans="1:7" s="862" customFormat="1" ht="13.5" customHeight="1" x14ac:dyDescent="0.2">
      <c r="A104" s="874" t="s">
        <v>3219</v>
      </c>
      <c r="B104" s="874" t="s">
        <v>3220</v>
      </c>
      <c r="C104" s="881" t="s">
        <v>3221</v>
      </c>
      <c r="D104" s="934">
        <v>20447.159899999999</v>
      </c>
      <c r="E104" s="934">
        <v>20242.582549999999</v>
      </c>
      <c r="F104" s="904"/>
      <c r="G104" s="891"/>
    </row>
    <row r="105" spans="1:7" s="862" customFormat="1" x14ac:dyDescent="0.2">
      <c r="A105" s="874" t="s">
        <v>3222</v>
      </c>
      <c r="B105" s="874" t="s">
        <v>3223</v>
      </c>
      <c r="C105" s="881" t="s">
        <v>3224</v>
      </c>
      <c r="D105" s="934">
        <v>219843.58553000001</v>
      </c>
      <c r="E105" s="934">
        <v>212497.13219999999</v>
      </c>
      <c r="F105" s="900"/>
      <c r="G105" s="901"/>
    </row>
    <row r="106" spans="1:7" s="862" customFormat="1" x14ac:dyDescent="0.2">
      <c r="A106" s="912" t="s">
        <v>3228</v>
      </c>
      <c r="B106" s="912" t="s">
        <v>3229</v>
      </c>
      <c r="C106" s="913" t="s">
        <v>70</v>
      </c>
      <c r="D106" s="873">
        <v>47959.625390000001</v>
      </c>
      <c r="E106" s="873">
        <v>50194.286959999998</v>
      </c>
      <c r="F106" s="898"/>
      <c r="G106" s="899"/>
    </row>
    <row r="107" spans="1:7" s="862" customFormat="1" x14ac:dyDescent="0.2">
      <c r="A107" s="874" t="s">
        <v>3230</v>
      </c>
      <c r="B107" s="874" t="s">
        <v>3231</v>
      </c>
      <c r="C107" s="881" t="s">
        <v>70</v>
      </c>
      <c r="D107" s="876">
        <v>18344.86477</v>
      </c>
      <c r="E107" s="876">
        <v>20729.348030000001</v>
      </c>
      <c r="F107" s="900"/>
      <c r="G107" s="891"/>
    </row>
    <row r="108" spans="1:7" s="933" customFormat="1" x14ac:dyDescent="0.2">
      <c r="A108" s="874" t="s">
        <v>3232</v>
      </c>
      <c r="B108" s="874" t="s">
        <v>3233</v>
      </c>
      <c r="C108" s="881" t="s">
        <v>3234</v>
      </c>
      <c r="D108" s="934">
        <v>0</v>
      </c>
      <c r="E108" s="934">
        <v>0</v>
      </c>
      <c r="F108" s="904"/>
      <c r="G108" s="901"/>
    </row>
    <row r="109" spans="1:7" s="862" customFormat="1" x14ac:dyDescent="0.2">
      <c r="A109" s="874" t="s">
        <v>3235</v>
      </c>
      <c r="B109" s="874" t="s">
        <v>3236</v>
      </c>
      <c r="C109" s="881" t="s">
        <v>3237</v>
      </c>
      <c r="D109" s="934">
        <v>29614.760620000001</v>
      </c>
      <c r="E109" s="934">
        <v>29464.93893</v>
      </c>
      <c r="F109" s="904"/>
      <c r="G109" s="891"/>
    </row>
    <row r="110" spans="1:7" s="862" customFormat="1" x14ac:dyDescent="0.2">
      <c r="A110" s="912" t="s">
        <v>3238</v>
      </c>
      <c r="B110" s="912" t="s">
        <v>3239</v>
      </c>
      <c r="C110" s="913" t="s">
        <v>70</v>
      </c>
      <c r="D110" s="873">
        <v>1019832.4170499999</v>
      </c>
      <c r="E110" s="873">
        <v>856075.16125999996</v>
      </c>
      <c r="F110" s="898"/>
      <c r="G110" s="899"/>
    </row>
    <row r="111" spans="1:7" s="862" customFormat="1" x14ac:dyDescent="0.2">
      <c r="A111" s="912" t="s">
        <v>3240</v>
      </c>
      <c r="B111" s="912" t="s">
        <v>3241</v>
      </c>
      <c r="C111" s="913" t="s">
        <v>70</v>
      </c>
      <c r="D111" s="873">
        <v>0</v>
      </c>
      <c r="E111" s="873">
        <v>0</v>
      </c>
      <c r="F111" s="898"/>
      <c r="G111" s="899"/>
    </row>
    <row r="112" spans="1:7" s="933" customFormat="1" x14ac:dyDescent="0.2">
      <c r="A112" s="874" t="s">
        <v>3242</v>
      </c>
      <c r="B112" s="874" t="s">
        <v>3241</v>
      </c>
      <c r="C112" s="881" t="s">
        <v>3243</v>
      </c>
      <c r="D112" s="876"/>
      <c r="E112" s="876"/>
      <c r="F112" s="904"/>
      <c r="G112" s="891"/>
    </row>
    <row r="113" spans="1:7" s="933" customFormat="1" x14ac:dyDescent="0.2">
      <c r="A113" s="912" t="s">
        <v>3244</v>
      </c>
      <c r="B113" s="912" t="s">
        <v>3245</v>
      </c>
      <c r="C113" s="913" t="s">
        <v>70</v>
      </c>
      <c r="D113" s="873">
        <v>329740.91657</v>
      </c>
      <c r="E113" s="873">
        <v>257760.90977999999</v>
      </c>
      <c r="F113" s="898"/>
      <c r="G113" s="899"/>
    </row>
    <row r="114" spans="1:7" s="862" customFormat="1" x14ac:dyDescent="0.2">
      <c r="A114" s="874" t="s">
        <v>3246</v>
      </c>
      <c r="B114" s="874" t="s">
        <v>3247</v>
      </c>
      <c r="C114" s="881" t="s">
        <v>3248</v>
      </c>
      <c r="D114" s="876">
        <v>0</v>
      </c>
      <c r="E114" s="876">
        <v>9597.3338000000003</v>
      </c>
      <c r="F114" s="904"/>
      <c r="G114" s="891"/>
    </row>
    <row r="115" spans="1:7" s="933" customFormat="1" x14ac:dyDescent="0.2">
      <c r="A115" s="874" t="s">
        <v>3249</v>
      </c>
      <c r="B115" s="874" t="s">
        <v>3250</v>
      </c>
      <c r="C115" s="881" t="s">
        <v>3251</v>
      </c>
      <c r="D115" s="934">
        <v>5723</v>
      </c>
      <c r="E115" s="934">
        <v>22471.953969999999</v>
      </c>
      <c r="F115" s="904"/>
      <c r="G115" s="891"/>
    </row>
    <row r="116" spans="1:7" s="862" customFormat="1" x14ac:dyDescent="0.2">
      <c r="A116" s="874" t="s">
        <v>3255</v>
      </c>
      <c r="B116" s="874" t="s">
        <v>3256</v>
      </c>
      <c r="C116" s="881" t="s">
        <v>3257</v>
      </c>
      <c r="D116" s="934">
        <v>265.23</v>
      </c>
      <c r="E116" s="934">
        <v>222.14400000000001</v>
      </c>
      <c r="F116" s="904"/>
      <c r="G116" s="891"/>
    </row>
    <row r="117" spans="1:7" s="862" customFormat="1" x14ac:dyDescent="0.2">
      <c r="A117" s="874" t="s">
        <v>3264</v>
      </c>
      <c r="B117" s="874" t="s">
        <v>3265</v>
      </c>
      <c r="C117" s="881" t="s">
        <v>3266</v>
      </c>
      <c r="D117" s="934">
        <v>492.44499999999999</v>
      </c>
      <c r="E117" s="934">
        <v>88.635999999999996</v>
      </c>
      <c r="F117" s="904"/>
      <c r="G117" s="891"/>
    </row>
    <row r="118" spans="1:7" s="862" customFormat="1" x14ac:dyDescent="0.2">
      <c r="A118" s="874" t="s">
        <v>3267</v>
      </c>
      <c r="B118" s="874" t="s">
        <v>3268</v>
      </c>
      <c r="C118" s="881" t="s">
        <v>3269</v>
      </c>
      <c r="D118" s="934">
        <v>323260.24157000001</v>
      </c>
      <c r="E118" s="934">
        <v>225380.84200999999</v>
      </c>
      <c r="F118" s="904"/>
      <c r="G118" s="891"/>
    </row>
    <row r="119" spans="1:7" s="862" customFormat="1" x14ac:dyDescent="0.2">
      <c r="A119" s="912" t="s">
        <v>3270</v>
      </c>
      <c r="B119" s="912" t="s">
        <v>3271</v>
      </c>
      <c r="C119" s="913" t="s">
        <v>70</v>
      </c>
      <c r="D119" s="873">
        <v>690091.50048000005</v>
      </c>
      <c r="E119" s="873">
        <v>598314.25147999998</v>
      </c>
      <c r="F119" s="898"/>
      <c r="G119" s="899"/>
    </row>
    <row r="120" spans="1:7" s="862" customFormat="1" x14ac:dyDescent="0.2">
      <c r="A120" s="874" t="s">
        <v>3272</v>
      </c>
      <c r="B120" s="874" t="s">
        <v>3273</v>
      </c>
      <c r="C120" s="881" t="s">
        <v>3274</v>
      </c>
      <c r="D120" s="876"/>
      <c r="E120" s="876">
        <v>1816.80792</v>
      </c>
      <c r="F120" s="904"/>
      <c r="G120" s="891"/>
    </row>
    <row r="121" spans="1:7" s="862" customFormat="1" x14ac:dyDescent="0.2">
      <c r="A121" s="874" t="s">
        <v>3281</v>
      </c>
      <c r="B121" s="874" t="s">
        <v>3282</v>
      </c>
      <c r="C121" s="881" t="s">
        <v>3283</v>
      </c>
      <c r="D121" s="934">
        <v>0</v>
      </c>
      <c r="E121" s="934">
        <v>0</v>
      </c>
      <c r="F121" s="904"/>
      <c r="G121" s="891"/>
    </row>
    <row r="122" spans="1:7" s="933" customFormat="1" x14ac:dyDescent="0.2">
      <c r="A122" s="874" t="s">
        <v>3284</v>
      </c>
      <c r="B122" s="874" t="s">
        <v>3285</v>
      </c>
      <c r="C122" s="881" t="s">
        <v>3286</v>
      </c>
      <c r="D122" s="934">
        <v>43827.790890000004</v>
      </c>
      <c r="E122" s="934">
        <v>41641.008959999999</v>
      </c>
      <c r="F122" s="900"/>
      <c r="G122" s="901"/>
    </row>
    <row r="123" spans="1:7" s="862" customFormat="1" x14ac:dyDescent="0.2">
      <c r="A123" s="874" t="s">
        <v>3290</v>
      </c>
      <c r="B123" s="874" t="s">
        <v>3291</v>
      </c>
      <c r="C123" s="881" t="s">
        <v>3292</v>
      </c>
      <c r="D123" s="934">
        <v>31459.212660000001</v>
      </c>
      <c r="E123" s="934">
        <v>29068.021489999999</v>
      </c>
      <c r="F123" s="900"/>
      <c r="G123" s="901"/>
    </row>
    <row r="124" spans="1:7" s="862" customFormat="1" ht="12.75" customHeight="1" x14ac:dyDescent="0.2">
      <c r="A124" s="874" t="s">
        <v>3296</v>
      </c>
      <c r="B124" s="874" t="s">
        <v>3297</v>
      </c>
      <c r="C124" s="881" t="s">
        <v>3298</v>
      </c>
      <c r="D124" s="934">
        <v>1780</v>
      </c>
      <c r="E124" s="934">
        <v>13670</v>
      </c>
      <c r="F124" s="904"/>
      <c r="G124" s="891"/>
    </row>
    <row r="125" spans="1:7" s="862" customFormat="1" ht="12.75" customHeight="1" x14ac:dyDescent="0.2">
      <c r="A125" s="874" t="s">
        <v>3299</v>
      </c>
      <c r="B125" s="874" t="s">
        <v>3300</v>
      </c>
      <c r="C125" s="881" t="s">
        <v>3301</v>
      </c>
      <c r="D125" s="934">
        <v>259607.24400000001</v>
      </c>
      <c r="E125" s="934">
        <v>212002.239</v>
      </c>
      <c r="F125" s="900"/>
      <c r="G125" s="901"/>
    </row>
    <row r="126" spans="1:7" s="862" customFormat="1" ht="12.75" customHeight="1" x14ac:dyDescent="0.2">
      <c r="A126" s="874" t="s">
        <v>3302</v>
      </c>
      <c r="B126" s="874" t="s">
        <v>3303</v>
      </c>
      <c r="C126" s="881" t="s">
        <v>3304</v>
      </c>
      <c r="D126" s="934">
        <v>5383.2942000000003</v>
      </c>
      <c r="E126" s="934">
        <v>6482.4260000000004</v>
      </c>
      <c r="F126" s="900"/>
      <c r="G126" s="901"/>
    </row>
    <row r="127" spans="1:7" s="862" customFormat="1" ht="12.75" customHeight="1" x14ac:dyDescent="0.2">
      <c r="A127" s="874" t="s">
        <v>3305</v>
      </c>
      <c r="B127" s="874" t="s">
        <v>3089</v>
      </c>
      <c r="C127" s="881" t="s">
        <v>3090</v>
      </c>
      <c r="D127" s="934">
        <v>108369.55765999999</v>
      </c>
      <c r="E127" s="934">
        <v>88379.855009999999</v>
      </c>
      <c r="F127" s="900"/>
      <c r="G127" s="901"/>
    </row>
    <row r="128" spans="1:7" s="862" customFormat="1" ht="12.75" customHeight="1" x14ac:dyDescent="0.2">
      <c r="A128" s="874" t="s">
        <v>3306</v>
      </c>
      <c r="B128" s="874" t="s">
        <v>3092</v>
      </c>
      <c r="C128" s="881" t="s">
        <v>3093</v>
      </c>
      <c r="D128" s="934">
        <v>46794.000999999997</v>
      </c>
      <c r="E128" s="934">
        <v>38607.051100000004</v>
      </c>
      <c r="F128" s="900"/>
      <c r="G128" s="901"/>
    </row>
    <row r="129" spans="1:7" s="862" customFormat="1" ht="12.75" customHeight="1" x14ac:dyDescent="0.2">
      <c r="A129" s="874" t="s">
        <v>3307</v>
      </c>
      <c r="B129" s="874" t="s">
        <v>3095</v>
      </c>
      <c r="C129" s="881" t="s">
        <v>3096</v>
      </c>
      <c r="D129" s="934">
        <v>0</v>
      </c>
      <c r="E129" s="934">
        <v>0</v>
      </c>
      <c r="F129" s="900"/>
      <c r="G129" s="901"/>
    </row>
    <row r="130" spans="1:7" s="862" customFormat="1" ht="12.75" customHeight="1" x14ac:dyDescent="0.2">
      <c r="A130" s="874" t="s">
        <v>3308</v>
      </c>
      <c r="B130" s="874" t="s">
        <v>3098</v>
      </c>
      <c r="C130" s="881" t="s">
        <v>3099</v>
      </c>
      <c r="D130" s="934">
        <v>218.14972</v>
      </c>
      <c r="E130" s="934">
        <v>179.64125000000001</v>
      </c>
      <c r="F130" s="904"/>
      <c r="G130" s="891"/>
    </row>
    <row r="131" spans="1:7" s="862" customFormat="1" ht="12.75" customHeight="1" x14ac:dyDescent="0.2">
      <c r="A131" s="874" t="s">
        <v>3309</v>
      </c>
      <c r="B131" s="874" t="s">
        <v>3101</v>
      </c>
      <c r="C131" s="881" t="s">
        <v>3102</v>
      </c>
      <c r="D131" s="934">
        <v>48801.648000000001</v>
      </c>
      <c r="E131" s="934">
        <v>36584.936000000002</v>
      </c>
      <c r="F131" s="900"/>
      <c r="G131" s="901"/>
    </row>
    <row r="132" spans="1:7" s="862" customFormat="1" ht="12.75" customHeight="1" x14ac:dyDescent="0.2">
      <c r="A132" s="874" t="s">
        <v>3310</v>
      </c>
      <c r="B132" s="874" t="s">
        <v>76</v>
      </c>
      <c r="C132" s="881" t="s">
        <v>3104</v>
      </c>
      <c r="D132" s="934">
        <v>3153.2129199999999</v>
      </c>
      <c r="E132" s="934">
        <v>5109.1184699999994</v>
      </c>
      <c r="F132" s="904"/>
      <c r="G132" s="891"/>
    </row>
    <row r="133" spans="1:7" s="862" customFormat="1" ht="12.75" customHeight="1" x14ac:dyDescent="0.2">
      <c r="A133" s="874" t="s">
        <v>3311</v>
      </c>
      <c r="B133" s="874" t="s">
        <v>3312</v>
      </c>
      <c r="C133" s="881" t="s">
        <v>3313</v>
      </c>
      <c r="D133" s="934">
        <v>0</v>
      </c>
      <c r="E133" s="934">
        <v>0</v>
      </c>
      <c r="F133" s="900"/>
      <c r="G133" s="901"/>
    </row>
    <row r="134" spans="1:7" s="862" customFormat="1" ht="12.75" customHeight="1" x14ac:dyDescent="0.2">
      <c r="A134" s="874" t="s">
        <v>3314</v>
      </c>
      <c r="B134" s="874" t="s">
        <v>3315</v>
      </c>
      <c r="C134" s="881" t="s">
        <v>3316</v>
      </c>
      <c r="D134" s="934">
        <v>2798.4488300000003</v>
      </c>
      <c r="E134" s="934">
        <v>14.298</v>
      </c>
      <c r="F134" s="904"/>
      <c r="G134" s="891"/>
    </row>
    <row r="135" spans="1:7" s="862" customFormat="1" ht="12.75" customHeight="1" x14ac:dyDescent="0.2">
      <c r="A135" s="874" t="s">
        <v>3317</v>
      </c>
      <c r="B135" s="874" t="s">
        <v>3318</v>
      </c>
      <c r="C135" s="881" t="s">
        <v>3319</v>
      </c>
      <c r="D135" s="934">
        <v>13.0573</v>
      </c>
      <c r="E135" s="934">
        <v>1005.72925</v>
      </c>
      <c r="F135" s="900"/>
      <c r="G135" s="901"/>
    </row>
    <row r="136" spans="1:7" s="862" customFormat="1" ht="12.75" customHeight="1" x14ac:dyDescent="0.2">
      <c r="A136" s="874" t="s">
        <v>3333</v>
      </c>
      <c r="B136" s="874" t="s">
        <v>3334</v>
      </c>
      <c r="C136" s="881" t="s">
        <v>3335</v>
      </c>
      <c r="D136" s="934">
        <v>77647.692939999994</v>
      </c>
      <c r="E136" s="934">
        <v>60085.624659999994</v>
      </c>
      <c r="F136" s="904"/>
      <c r="G136" s="891"/>
    </row>
    <row r="137" spans="1:7" s="862" customFormat="1" ht="12.75" customHeight="1" x14ac:dyDescent="0.2">
      <c r="A137" s="877" t="s">
        <v>3337</v>
      </c>
      <c r="B137" s="874" t="s">
        <v>3338</v>
      </c>
      <c r="C137" s="881" t="s">
        <v>3339</v>
      </c>
      <c r="D137" s="934">
        <v>10636.483689999999</v>
      </c>
      <c r="E137" s="934">
        <v>10925.29196</v>
      </c>
      <c r="F137" s="900"/>
      <c r="G137" s="901"/>
    </row>
    <row r="138" spans="1:7" s="862" customFormat="1" ht="12.75" customHeight="1" x14ac:dyDescent="0.2">
      <c r="A138" s="874" t="s">
        <v>3340</v>
      </c>
      <c r="B138" s="874" t="s">
        <v>3341</v>
      </c>
      <c r="C138" s="881" t="s">
        <v>3342</v>
      </c>
      <c r="D138" s="934">
        <v>18793.191280000003</v>
      </c>
      <c r="E138" s="934">
        <v>22956.28714</v>
      </c>
      <c r="F138" s="904"/>
      <c r="G138" s="891"/>
    </row>
    <row r="139" spans="1:7" s="862" customFormat="1" ht="12.75" customHeight="1" x14ac:dyDescent="0.2">
      <c r="A139" s="874" t="s">
        <v>3343</v>
      </c>
      <c r="B139" s="874" t="s">
        <v>3344</v>
      </c>
      <c r="C139" s="881" t="s">
        <v>3345</v>
      </c>
      <c r="D139" s="934">
        <v>14645.270500000001</v>
      </c>
      <c r="E139" s="934">
        <v>15586.32532</v>
      </c>
      <c r="F139" s="900"/>
      <c r="G139" s="901"/>
    </row>
    <row r="140" spans="1:7" s="862" customFormat="1" ht="12.75" customHeight="1" x14ac:dyDescent="0.2">
      <c r="A140" s="882" t="s">
        <v>3346</v>
      </c>
      <c r="B140" s="882" t="s">
        <v>3347</v>
      </c>
      <c r="C140" s="883" t="s">
        <v>3348</v>
      </c>
      <c r="D140" s="884">
        <v>16163.24489</v>
      </c>
      <c r="E140" s="884">
        <v>14199.58995</v>
      </c>
      <c r="F140" s="904"/>
      <c r="G140" s="891"/>
    </row>
    <row r="141" spans="1:7" s="862" customFormat="1" ht="12.75" customHeight="1" x14ac:dyDescent="0.2">
      <c r="C141" s="863"/>
      <c r="D141" s="864"/>
      <c r="E141" s="864"/>
      <c r="F141" s="864"/>
      <c r="G141" s="864"/>
    </row>
    <row r="142" spans="1:7" s="862" customFormat="1" ht="12.75" customHeight="1" x14ac:dyDescent="0.2">
      <c r="C142" s="863"/>
      <c r="D142" s="864"/>
      <c r="E142" s="864"/>
      <c r="F142" s="864"/>
      <c r="G142" s="864"/>
    </row>
    <row r="143" spans="1:7" s="862" customFormat="1" ht="12.75" customHeight="1" x14ac:dyDescent="0.2">
      <c r="C143" s="863"/>
      <c r="D143" s="864"/>
      <c r="E143" s="864"/>
      <c r="F143" s="864"/>
      <c r="G143" s="864"/>
    </row>
    <row r="144" spans="1:7" s="862" customFormat="1" ht="12.75" customHeight="1" x14ac:dyDescent="0.2">
      <c r="C144" s="863"/>
      <c r="D144" s="864"/>
      <c r="E144" s="864"/>
      <c r="F144" s="864"/>
      <c r="G144" s="864"/>
    </row>
    <row r="145" spans="1:7" s="862" customFormat="1" ht="12.75" customHeight="1" x14ac:dyDescent="0.2">
      <c r="C145" s="863"/>
      <c r="D145" s="864"/>
      <c r="E145" s="864"/>
      <c r="F145" s="864"/>
      <c r="G145" s="864"/>
    </row>
    <row r="146" spans="1:7" s="862" customFormat="1" ht="12.75" customHeight="1" x14ac:dyDescent="0.2">
      <c r="C146" s="863"/>
      <c r="D146" s="864"/>
      <c r="E146" s="864"/>
      <c r="F146" s="864"/>
      <c r="G146" s="864"/>
    </row>
    <row r="147" spans="1:7" s="862" customFormat="1" x14ac:dyDescent="0.2">
      <c r="C147" s="863"/>
      <c r="D147" s="864"/>
      <c r="E147" s="864"/>
      <c r="F147" s="864"/>
      <c r="G147" s="864"/>
    </row>
    <row r="148" spans="1:7" x14ac:dyDescent="0.2">
      <c r="A148" s="862"/>
      <c r="B148" s="862"/>
      <c r="C148" s="863"/>
      <c r="D148" s="864"/>
      <c r="E148" s="864"/>
      <c r="F148" s="864"/>
      <c r="G148" s="864"/>
    </row>
    <row r="149" spans="1:7" x14ac:dyDescent="0.2">
      <c r="A149" s="862"/>
      <c r="B149" s="862"/>
      <c r="C149" s="863"/>
      <c r="D149" s="864"/>
      <c r="E149" s="864"/>
      <c r="F149" s="864"/>
      <c r="G149" s="864"/>
    </row>
    <row r="150" spans="1:7" x14ac:dyDescent="0.2">
      <c r="A150" s="862"/>
      <c r="B150" s="862"/>
      <c r="C150" s="863"/>
      <c r="D150" s="864"/>
      <c r="E150" s="864"/>
      <c r="F150" s="864"/>
      <c r="G150" s="864"/>
    </row>
    <row r="151" spans="1:7" x14ac:dyDescent="0.2">
      <c r="A151" s="862"/>
      <c r="B151" s="862"/>
      <c r="C151" s="863"/>
      <c r="D151" s="864"/>
      <c r="E151" s="864"/>
      <c r="F151" s="864"/>
      <c r="G151" s="864"/>
    </row>
    <row r="152" spans="1:7" x14ac:dyDescent="0.2">
      <c r="A152" s="862"/>
      <c r="B152" s="862"/>
      <c r="C152" s="863"/>
      <c r="D152" s="864"/>
      <c r="E152" s="864"/>
      <c r="F152" s="864"/>
      <c r="G152" s="864"/>
    </row>
    <row r="153" spans="1:7" x14ac:dyDescent="0.2">
      <c r="A153" s="868"/>
      <c r="D153" s="864"/>
      <c r="E153" s="864"/>
      <c r="F153" s="864"/>
      <c r="G153" s="864"/>
    </row>
    <row r="154" spans="1:7" x14ac:dyDescent="0.2">
      <c r="A154" s="868"/>
      <c r="D154" s="864"/>
      <c r="E154" s="864"/>
      <c r="F154" s="864"/>
      <c r="G154" s="864"/>
    </row>
    <row r="155" spans="1:7" x14ac:dyDescent="0.2">
      <c r="A155" s="868"/>
      <c r="D155" s="864"/>
      <c r="E155" s="864"/>
      <c r="F155" s="864"/>
      <c r="G155" s="864"/>
    </row>
    <row r="156" spans="1:7" x14ac:dyDescent="0.2">
      <c r="A156" s="868"/>
      <c r="D156" s="864"/>
      <c r="E156" s="864"/>
      <c r="F156" s="864"/>
      <c r="G156" s="864"/>
    </row>
    <row r="157" spans="1:7" x14ac:dyDescent="0.2">
      <c r="A157" s="868"/>
      <c r="D157" s="864"/>
      <c r="E157" s="864"/>
      <c r="F157" s="864"/>
      <c r="G157" s="864"/>
    </row>
    <row r="158" spans="1:7" x14ac:dyDescent="0.2">
      <c r="A158" s="86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28" fitToHeight="2" orientation="portrait" useFirstPageNumber="1" r:id="rId1"/>
  <headerFooter>
    <oddHeader>&amp;L&amp;"Tahoma,Kurzíva"Závěrečný účet za rok 2019&amp;R&amp;"Tahoma,Kurzíva"Tabulka č. 40</oddHeader>
    <oddFooter>&amp;C&amp;"Tahoma,Obyčejné"&amp;P</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68662-0342-4262-AA2D-92DA00A0B271}">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115" customWidth="1"/>
    <col min="2" max="2" width="54.7109375" style="115" customWidth="1"/>
    <col min="3" max="3" width="8.5703125" style="112" customWidth="1"/>
    <col min="4" max="7" width="15.42578125" style="115" customWidth="1"/>
    <col min="8" max="8" width="4.42578125" style="115" customWidth="1"/>
    <col min="9"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3544</v>
      </c>
      <c r="B2" s="1224"/>
      <c r="C2" s="1224"/>
      <c r="D2" s="1224"/>
      <c r="E2" s="1224"/>
      <c r="F2" s="1224"/>
      <c r="G2" s="1224"/>
    </row>
    <row r="4" spans="1:7" ht="12.75" customHeight="1" x14ac:dyDescent="0.2">
      <c r="A4" s="945"/>
      <c r="B4" s="946"/>
      <c r="C4" s="947"/>
      <c r="D4" s="948">
        <v>1</v>
      </c>
      <c r="E4" s="948">
        <v>2</v>
      </c>
      <c r="F4" s="948">
        <v>3</v>
      </c>
      <c r="G4" s="948">
        <v>4</v>
      </c>
    </row>
    <row r="5" spans="1:7" s="949" customFormat="1" ht="12.75" customHeight="1" x14ac:dyDescent="0.2">
      <c r="A5" s="1246" t="s">
        <v>3536</v>
      </c>
      <c r="B5" s="1247"/>
      <c r="C5" s="1250" t="s">
        <v>2909</v>
      </c>
      <c r="D5" s="1252" t="s">
        <v>3353</v>
      </c>
      <c r="E5" s="1252"/>
      <c r="F5" s="1252" t="s">
        <v>3354</v>
      </c>
      <c r="G5" s="1252"/>
    </row>
    <row r="6" spans="1:7" s="949" customFormat="1" ht="2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6153287.2220600005</v>
      </c>
      <c r="E7" s="952">
        <v>167303.56498</v>
      </c>
      <c r="F7" s="952">
        <v>5320150.9558800003</v>
      </c>
      <c r="G7" s="952">
        <v>164301.05155</v>
      </c>
    </row>
    <row r="8" spans="1:7" x14ac:dyDescent="0.2">
      <c r="A8" s="871" t="s">
        <v>2919</v>
      </c>
      <c r="B8" s="871" t="s">
        <v>3358</v>
      </c>
      <c r="C8" s="919" t="s">
        <v>70</v>
      </c>
      <c r="D8" s="952">
        <v>6149912.09662</v>
      </c>
      <c r="E8" s="952">
        <v>166679.19357</v>
      </c>
      <c r="F8" s="952">
        <v>5318508.9968400002</v>
      </c>
      <c r="G8" s="952">
        <v>163471.49969</v>
      </c>
    </row>
    <row r="9" spans="1:7" x14ac:dyDescent="0.2">
      <c r="A9" s="885" t="s">
        <v>2921</v>
      </c>
      <c r="B9" s="885" t="s">
        <v>3359</v>
      </c>
      <c r="C9" s="925" t="s">
        <v>3360</v>
      </c>
      <c r="D9" s="914">
        <v>263192.13419000001</v>
      </c>
      <c r="E9" s="914">
        <v>33596.276689999999</v>
      </c>
      <c r="F9" s="914">
        <v>242321.65672</v>
      </c>
      <c r="G9" s="914">
        <v>30588.829010000001</v>
      </c>
    </row>
    <row r="10" spans="1:7" x14ac:dyDescent="0.2">
      <c r="A10" s="874" t="s">
        <v>2924</v>
      </c>
      <c r="B10" s="874" t="s">
        <v>3361</v>
      </c>
      <c r="C10" s="881" t="s">
        <v>3362</v>
      </c>
      <c r="D10" s="914">
        <v>208111.25912</v>
      </c>
      <c r="E10" s="914">
        <v>24507.04218</v>
      </c>
      <c r="F10" s="914">
        <v>194341.43815</v>
      </c>
      <c r="G10" s="914">
        <v>22930.414670000002</v>
      </c>
    </row>
    <row r="11" spans="1:7" x14ac:dyDescent="0.2">
      <c r="A11" s="874" t="s">
        <v>2927</v>
      </c>
      <c r="B11" s="874" t="s">
        <v>3363</v>
      </c>
      <c r="C11" s="881" t="s">
        <v>3364</v>
      </c>
      <c r="D11" s="914">
        <v>269.38028000000003</v>
      </c>
      <c r="E11" s="914">
        <v>81.60150999999999</v>
      </c>
      <c r="F11" s="914">
        <v>211.24028000000001</v>
      </c>
      <c r="G11" s="914">
        <v>64.916550000000001</v>
      </c>
    </row>
    <row r="12" spans="1:7" x14ac:dyDescent="0.2">
      <c r="A12" s="874" t="s">
        <v>2930</v>
      </c>
      <c r="B12" s="874" t="s">
        <v>3365</v>
      </c>
      <c r="C12" s="881" t="s">
        <v>3366</v>
      </c>
      <c r="D12" s="914">
        <v>1142.90131</v>
      </c>
      <c r="E12" s="914">
        <v>5821.3469800000003</v>
      </c>
      <c r="F12" s="914">
        <v>1021.4794300000001</v>
      </c>
      <c r="G12" s="914">
        <v>5569.5989500000005</v>
      </c>
    </row>
    <row r="13" spans="1:7" x14ac:dyDescent="0.2">
      <c r="A13" s="874" t="s">
        <v>2933</v>
      </c>
      <c r="B13" s="874" t="s">
        <v>3367</v>
      </c>
      <c r="C13" s="881" t="s">
        <v>3368</v>
      </c>
      <c r="D13" s="914">
        <v>-907.37073999999996</v>
      </c>
      <c r="E13" s="914">
        <v>-47.60859</v>
      </c>
      <c r="F13" s="914">
        <v>-629.30971999999997</v>
      </c>
      <c r="G13" s="914"/>
    </row>
    <row r="14" spans="1:7" x14ac:dyDescent="0.2">
      <c r="A14" s="874" t="s">
        <v>2936</v>
      </c>
      <c r="B14" s="874" t="s">
        <v>3369</v>
      </c>
      <c r="C14" s="881" t="s">
        <v>3370</v>
      </c>
      <c r="D14" s="914">
        <v>-539.92386999999997</v>
      </c>
      <c r="E14" s="914">
        <v>-327.78777000000002</v>
      </c>
      <c r="F14" s="914">
        <v>-630.43199000000004</v>
      </c>
      <c r="G14" s="914">
        <v>-212.05663000000001</v>
      </c>
    </row>
    <row r="15" spans="1:7" x14ac:dyDescent="0.2">
      <c r="A15" s="874" t="s">
        <v>2939</v>
      </c>
      <c r="B15" s="874" t="s">
        <v>3371</v>
      </c>
      <c r="C15" s="881" t="s">
        <v>3372</v>
      </c>
      <c r="D15" s="914">
        <v>263.05953000000005</v>
      </c>
      <c r="E15" s="914">
        <v>-2878.0083599999998</v>
      </c>
      <c r="F15" s="914">
        <v>-104.04389</v>
      </c>
      <c r="G15" s="914">
        <v>4382.7316000000001</v>
      </c>
    </row>
    <row r="16" spans="1:7" x14ac:dyDescent="0.2">
      <c r="A16" s="874" t="s">
        <v>2942</v>
      </c>
      <c r="B16" s="874" t="s">
        <v>223</v>
      </c>
      <c r="C16" s="881" t="s">
        <v>3373</v>
      </c>
      <c r="D16" s="914">
        <v>183657.27105000001</v>
      </c>
      <c r="E16" s="914">
        <v>7279.3721799999994</v>
      </c>
      <c r="F16" s="914">
        <v>177730.86353</v>
      </c>
      <c r="G16" s="914">
        <v>5433.0010700000003</v>
      </c>
    </row>
    <row r="17" spans="1:7" x14ac:dyDescent="0.2">
      <c r="A17" s="874" t="s">
        <v>2945</v>
      </c>
      <c r="B17" s="874" t="s">
        <v>206</v>
      </c>
      <c r="C17" s="881" t="s">
        <v>3374</v>
      </c>
      <c r="D17" s="914">
        <v>29386.697110000001</v>
      </c>
      <c r="E17" s="914">
        <v>76.713789999999989</v>
      </c>
      <c r="F17" s="914">
        <v>24459.170140000002</v>
      </c>
      <c r="G17" s="914">
        <v>44.535589999999999</v>
      </c>
    </row>
    <row r="18" spans="1:7" x14ac:dyDescent="0.2">
      <c r="A18" s="874" t="s">
        <v>3375</v>
      </c>
      <c r="B18" s="874" t="s">
        <v>3376</v>
      </c>
      <c r="C18" s="881" t="s">
        <v>3377</v>
      </c>
      <c r="D18" s="914">
        <v>1300.3996100000002</v>
      </c>
      <c r="E18" s="914">
        <v>153.73438000000002</v>
      </c>
      <c r="F18" s="914">
        <v>1125.5034900000001</v>
      </c>
      <c r="G18" s="914">
        <v>133.16229999999999</v>
      </c>
    </row>
    <row r="19" spans="1:7" x14ac:dyDescent="0.2">
      <c r="A19" s="874" t="s">
        <v>3378</v>
      </c>
      <c r="B19" s="874" t="s">
        <v>3379</v>
      </c>
      <c r="C19" s="881" t="s">
        <v>3380</v>
      </c>
      <c r="D19" s="914">
        <v>-10874.05704</v>
      </c>
      <c r="E19" s="914">
        <v>-241.06091000000001</v>
      </c>
      <c r="F19" s="914">
        <v>-10283.14042</v>
      </c>
      <c r="G19" s="914">
        <v>-284.72078000000005</v>
      </c>
    </row>
    <row r="20" spans="1:7" x14ac:dyDescent="0.2">
      <c r="A20" s="874" t="s">
        <v>3381</v>
      </c>
      <c r="B20" s="874" t="s">
        <v>3382</v>
      </c>
      <c r="C20" s="881" t="s">
        <v>3383</v>
      </c>
      <c r="D20" s="914">
        <v>255413.30830999999</v>
      </c>
      <c r="E20" s="914">
        <v>17871.980230000001</v>
      </c>
      <c r="F20" s="914">
        <v>225450.00527000002</v>
      </c>
      <c r="G20" s="914">
        <v>16192.240109999999</v>
      </c>
    </row>
    <row r="21" spans="1:7" x14ac:dyDescent="0.2">
      <c r="A21" s="874" t="s">
        <v>3384</v>
      </c>
      <c r="B21" s="874" t="s">
        <v>3385</v>
      </c>
      <c r="C21" s="881" t="s">
        <v>3386</v>
      </c>
      <c r="D21" s="914">
        <v>3570321.6484699999</v>
      </c>
      <c r="E21" s="914">
        <v>55017.383719999998</v>
      </c>
      <c r="F21" s="914">
        <v>3033506.8992699999</v>
      </c>
      <c r="G21" s="914">
        <v>53718.43073</v>
      </c>
    </row>
    <row r="22" spans="1:7" x14ac:dyDescent="0.2">
      <c r="A22" s="874" t="s">
        <v>3387</v>
      </c>
      <c r="B22" s="874" t="s">
        <v>3388</v>
      </c>
      <c r="C22" s="881" t="s">
        <v>3389</v>
      </c>
      <c r="D22" s="914">
        <v>1180439.6850300001</v>
      </c>
      <c r="E22" s="914">
        <v>15829.291880000001</v>
      </c>
      <c r="F22" s="914">
        <v>1006855.04145</v>
      </c>
      <c r="G22" s="914">
        <v>15207.220230000001</v>
      </c>
    </row>
    <row r="23" spans="1:7" x14ac:dyDescent="0.2">
      <c r="A23" s="874" t="s">
        <v>3390</v>
      </c>
      <c r="B23" s="874" t="s">
        <v>3391</v>
      </c>
      <c r="C23" s="881" t="s">
        <v>3392</v>
      </c>
      <c r="D23" s="914">
        <v>13874.04466</v>
      </c>
      <c r="E23" s="914">
        <v>121.17891</v>
      </c>
      <c r="F23" s="914">
        <v>12267.725630000001</v>
      </c>
      <c r="G23" s="914">
        <v>156.57551000000001</v>
      </c>
    </row>
    <row r="24" spans="1:7" x14ac:dyDescent="0.2">
      <c r="A24" s="874" t="s">
        <v>3393</v>
      </c>
      <c r="B24" s="874" t="s">
        <v>3394</v>
      </c>
      <c r="C24" s="881" t="s">
        <v>3395</v>
      </c>
      <c r="D24" s="914">
        <v>108494.33087999999</v>
      </c>
      <c r="E24" s="914">
        <v>1560.9529199999999</v>
      </c>
      <c r="F24" s="914">
        <v>92668.214319999999</v>
      </c>
      <c r="G24" s="914">
        <v>1449.6450300000001</v>
      </c>
    </row>
    <row r="25" spans="1:7" x14ac:dyDescent="0.2">
      <c r="A25" s="874" t="s">
        <v>3396</v>
      </c>
      <c r="B25" s="874" t="s">
        <v>3397</v>
      </c>
      <c r="C25" s="881" t="s">
        <v>3398</v>
      </c>
      <c r="D25" s="914">
        <v>4138.5892700000004</v>
      </c>
      <c r="E25" s="914">
        <v>4.2890299999999995</v>
      </c>
      <c r="F25" s="914">
        <v>3813.1492599999997</v>
      </c>
      <c r="G25" s="914">
        <v>1.0369999999999999</v>
      </c>
    </row>
    <row r="26" spans="1:7" x14ac:dyDescent="0.2">
      <c r="A26" s="874" t="s">
        <v>3399</v>
      </c>
      <c r="B26" s="874" t="s">
        <v>3400</v>
      </c>
      <c r="C26" s="881" t="s">
        <v>3401</v>
      </c>
      <c r="D26" s="914">
        <v>130.99950000000001</v>
      </c>
      <c r="E26" s="914">
        <v>116.84350000000001</v>
      </c>
      <c r="F26" s="914">
        <v>135.58000000000001</v>
      </c>
      <c r="G26" s="914">
        <v>122.846</v>
      </c>
    </row>
    <row r="27" spans="1:7" x14ac:dyDescent="0.2">
      <c r="A27" s="874" t="s">
        <v>3402</v>
      </c>
      <c r="B27" s="874" t="s">
        <v>3403</v>
      </c>
      <c r="C27" s="881" t="s">
        <v>3404</v>
      </c>
      <c r="D27" s="914"/>
      <c r="E27" s="914"/>
      <c r="F27" s="914"/>
      <c r="G27" s="914"/>
    </row>
    <row r="28" spans="1:7" x14ac:dyDescent="0.2">
      <c r="A28" s="874" t="s">
        <v>3405</v>
      </c>
      <c r="B28" s="874" t="s">
        <v>3406</v>
      </c>
      <c r="C28" s="881" t="s">
        <v>3407</v>
      </c>
      <c r="D28" s="914">
        <v>661.71448999999996</v>
      </c>
      <c r="E28" s="914">
        <v>109.61150000000001</v>
      </c>
      <c r="F28" s="914">
        <v>560.63803000000007</v>
      </c>
      <c r="G28" s="914">
        <v>109.47424000000001</v>
      </c>
    </row>
    <row r="29" spans="1:7" x14ac:dyDescent="0.2">
      <c r="A29" s="874" t="s">
        <v>3408</v>
      </c>
      <c r="B29" s="874" t="s">
        <v>3409</v>
      </c>
      <c r="C29" s="881" t="s">
        <v>3410</v>
      </c>
      <c r="D29" s="914">
        <v>48.36289</v>
      </c>
      <c r="E29" s="914"/>
      <c r="F29" s="914">
        <v>43.275199999999998</v>
      </c>
      <c r="G29" s="914"/>
    </row>
    <row r="30" spans="1:7" x14ac:dyDescent="0.2">
      <c r="A30" s="874" t="s">
        <v>3411</v>
      </c>
      <c r="B30" s="874" t="s">
        <v>3412</v>
      </c>
      <c r="C30" s="881" t="s">
        <v>3413</v>
      </c>
      <c r="D30" s="914">
        <v>50.028489999999998</v>
      </c>
      <c r="E30" s="914">
        <v>3.06887</v>
      </c>
      <c r="F30" s="914">
        <v>55.209489999999995</v>
      </c>
      <c r="G30" s="914">
        <v>3.0335100000000002</v>
      </c>
    </row>
    <row r="31" spans="1:7" x14ac:dyDescent="0.2">
      <c r="A31" s="874" t="s">
        <v>3414</v>
      </c>
      <c r="B31" s="874" t="s">
        <v>3415</v>
      </c>
      <c r="C31" s="881" t="s">
        <v>3416</v>
      </c>
      <c r="D31" s="914"/>
      <c r="E31" s="914"/>
      <c r="F31" s="914"/>
      <c r="G31" s="914"/>
    </row>
    <row r="32" spans="1:7" x14ac:dyDescent="0.2">
      <c r="A32" s="874" t="s">
        <v>3417</v>
      </c>
      <c r="B32" s="874" t="s">
        <v>3418</v>
      </c>
      <c r="C32" s="881" t="s">
        <v>3419</v>
      </c>
      <c r="D32" s="914">
        <v>382.93415000000005</v>
      </c>
      <c r="E32" s="914">
        <v>154.61474999999999</v>
      </c>
      <c r="F32" s="914">
        <v>573.40456000000006</v>
      </c>
      <c r="G32" s="914">
        <v>53.669059999999995</v>
      </c>
    </row>
    <row r="33" spans="1:7" x14ac:dyDescent="0.2">
      <c r="A33" s="874" t="s">
        <v>3420</v>
      </c>
      <c r="B33" s="874" t="s">
        <v>3421</v>
      </c>
      <c r="C33" s="881" t="s">
        <v>3422</v>
      </c>
      <c r="D33" s="914">
        <v>187.83901</v>
      </c>
      <c r="E33" s="914"/>
      <c r="F33" s="914">
        <v>678.61623999999995</v>
      </c>
      <c r="G33" s="914">
        <v>33.246000000000002</v>
      </c>
    </row>
    <row r="34" spans="1:7" x14ac:dyDescent="0.2">
      <c r="A34" s="874" t="s">
        <v>3423</v>
      </c>
      <c r="B34" s="874" t="s">
        <v>3424</v>
      </c>
      <c r="C34" s="881" t="s">
        <v>3425</v>
      </c>
      <c r="D34" s="914">
        <v>298.92406</v>
      </c>
      <c r="E34" s="914">
        <v>-56.9756</v>
      </c>
      <c r="F34" s="914">
        <v>452.44153999999997</v>
      </c>
      <c r="G34" s="914">
        <v>3.0578000000000003</v>
      </c>
    </row>
    <row r="35" spans="1:7" x14ac:dyDescent="0.2">
      <c r="A35" s="874" t="s">
        <v>3426</v>
      </c>
      <c r="B35" s="874" t="s">
        <v>3427</v>
      </c>
      <c r="C35" s="881" t="s">
        <v>3428</v>
      </c>
      <c r="D35" s="914">
        <v>164287.29440000001</v>
      </c>
      <c r="E35" s="914">
        <v>5883.6548000000003</v>
      </c>
      <c r="F35" s="914">
        <v>150820.22969000001</v>
      </c>
      <c r="G35" s="914">
        <v>5597.0686599999999</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v>624.0548</v>
      </c>
      <c r="E37" s="914"/>
      <c r="F37" s="914">
        <v>190.28865999999999</v>
      </c>
      <c r="G37" s="914">
        <v>64.111370000000008</v>
      </c>
    </row>
    <row r="38" spans="1:7" x14ac:dyDescent="0.2">
      <c r="A38" s="874" t="s">
        <v>3435</v>
      </c>
      <c r="B38" s="874" t="s">
        <v>3436</v>
      </c>
      <c r="C38" s="881" t="s">
        <v>3437</v>
      </c>
      <c r="D38" s="914"/>
      <c r="E38" s="914"/>
      <c r="F38" s="914"/>
      <c r="G38" s="914"/>
    </row>
    <row r="39" spans="1:7" x14ac:dyDescent="0.2">
      <c r="A39" s="874" t="s">
        <v>3438</v>
      </c>
      <c r="B39" s="874" t="s">
        <v>3439</v>
      </c>
      <c r="C39" s="881" t="s">
        <v>3440</v>
      </c>
      <c r="D39" s="914"/>
      <c r="E39" s="914"/>
      <c r="F39" s="914"/>
      <c r="G39" s="914"/>
    </row>
    <row r="40" spans="1:7" x14ac:dyDescent="0.2">
      <c r="A40" s="874" t="s">
        <v>3441</v>
      </c>
      <c r="B40" s="874" t="s">
        <v>3442</v>
      </c>
      <c r="C40" s="881" t="s">
        <v>3443</v>
      </c>
      <c r="D40" s="914"/>
      <c r="E40" s="914">
        <v>-67.955799999999996</v>
      </c>
      <c r="F40" s="914"/>
      <c r="G40" s="914">
        <v>38.082300000000004</v>
      </c>
    </row>
    <row r="41" spans="1:7" x14ac:dyDescent="0.2">
      <c r="A41" s="874" t="s">
        <v>3444</v>
      </c>
      <c r="B41" s="874" t="s">
        <v>3445</v>
      </c>
      <c r="C41" s="881" t="s">
        <v>3446</v>
      </c>
      <c r="D41" s="914">
        <v>1470.30924</v>
      </c>
      <c r="E41" s="914">
        <v>69.952300000000008</v>
      </c>
      <c r="F41" s="914">
        <v>1935.1470200000001</v>
      </c>
      <c r="G41" s="914">
        <v>97.892690000000002</v>
      </c>
    </row>
    <row r="42" spans="1:7" x14ac:dyDescent="0.2">
      <c r="A42" s="874" t="s">
        <v>3447</v>
      </c>
      <c r="B42" s="874" t="s">
        <v>3448</v>
      </c>
      <c r="C42" s="881" t="s">
        <v>3449</v>
      </c>
      <c r="D42" s="914">
        <v>136897.71661999999</v>
      </c>
      <c r="E42" s="914">
        <v>867.81226000000004</v>
      </c>
      <c r="F42" s="914">
        <v>137309.72311000002</v>
      </c>
      <c r="G42" s="914">
        <v>675.33632999999998</v>
      </c>
    </row>
    <row r="43" spans="1:7" x14ac:dyDescent="0.2">
      <c r="A43" s="874" t="s">
        <v>3450</v>
      </c>
      <c r="B43" s="874" t="s">
        <v>3451</v>
      </c>
      <c r="C43" s="881" t="s">
        <v>3452</v>
      </c>
      <c r="D43" s="914">
        <v>37188.561799999996</v>
      </c>
      <c r="E43" s="914">
        <v>1171.8682200000001</v>
      </c>
      <c r="F43" s="914">
        <v>28158.982379999998</v>
      </c>
      <c r="G43" s="914">
        <v>1298.1207899999999</v>
      </c>
    </row>
    <row r="44" spans="1:7" x14ac:dyDescent="0.2">
      <c r="A44" s="871" t="s">
        <v>2948</v>
      </c>
      <c r="B44" s="871" t="s">
        <v>3453</v>
      </c>
      <c r="C44" s="919" t="s">
        <v>70</v>
      </c>
      <c r="D44" s="952">
        <v>1639.0360000000001</v>
      </c>
      <c r="E44" s="952">
        <v>22.633290000000002</v>
      </c>
      <c r="F44" s="952">
        <v>1172.96525</v>
      </c>
      <c r="G44" s="952">
        <v>16.64208</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v>185.7688</v>
      </c>
      <c r="E46" s="914"/>
      <c r="F46" s="914">
        <v>201.63389999999998</v>
      </c>
      <c r="G46" s="914"/>
    </row>
    <row r="47" spans="1:7" x14ac:dyDescent="0.2">
      <c r="A47" s="874" t="s">
        <v>2955</v>
      </c>
      <c r="B47" s="874" t="s">
        <v>3458</v>
      </c>
      <c r="C47" s="881" t="s">
        <v>3459</v>
      </c>
      <c r="D47" s="914">
        <v>1243.6967400000001</v>
      </c>
      <c r="E47" s="914">
        <v>21.19379</v>
      </c>
      <c r="F47" s="914">
        <v>893.31097</v>
      </c>
      <c r="G47" s="914">
        <v>16.634550000000001</v>
      </c>
    </row>
    <row r="48" spans="1:7" x14ac:dyDescent="0.2">
      <c r="A48" s="874" t="s">
        <v>2958</v>
      </c>
      <c r="B48" s="874" t="s">
        <v>3460</v>
      </c>
      <c r="C48" s="881" t="s">
        <v>3461</v>
      </c>
      <c r="D48" s="914"/>
      <c r="E48" s="914"/>
      <c r="F48" s="914"/>
      <c r="G48" s="914"/>
    </row>
    <row r="49" spans="1:7" x14ac:dyDescent="0.2">
      <c r="A49" s="874" t="s">
        <v>2961</v>
      </c>
      <c r="B49" s="874" t="s">
        <v>3462</v>
      </c>
      <c r="C49" s="881" t="s">
        <v>3463</v>
      </c>
      <c r="D49" s="914">
        <v>209.57046</v>
      </c>
      <c r="E49" s="914">
        <v>1.4395</v>
      </c>
      <c r="F49" s="914">
        <v>78.020380000000003</v>
      </c>
      <c r="G49" s="914">
        <v>7.5300000000000002E-3</v>
      </c>
    </row>
    <row r="50" spans="1:7" x14ac:dyDescent="0.2">
      <c r="A50" s="871" t="s">
        <v>2979</v>
      </c>
      <c r="B50" s="871" t="s">
        <v>3464</v>
      </c>
      <c r="C50" s="919" t="s">
        <v>70</v>
      </c>
      <c r="D50" s="952">
        <v>611.75542000000007</v>
      </c>
      <c r="E50" s="952">
        <v>0</v>
      </c>
      <c r="F50" s="952">
        <v>184.82387</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v>611.75542000000007</v>
      </c>
      <c r="E52" s="914"/>
      <c r="F52" s="914">
        <v>184.82387</v>
      </c>
      <c r="G52" s="914"/>
    </row>
    <row r="53" spans="1:7" x14ac:dyDescent="0.2">
      <c r="A53" s="871" t="s">
        <v>3469</v>
      </c>
      <c r="B53" s="871" t="s">
        <v>3098</v>
      </c>
      <c r="C53" s="919" t="s">
        <v>70</v>
      </c>
      <c r="D53" s="952">
        <v>1124.33402</v>
      </c>
      <c r="E53" s="952">
        <v>601.73811999999998</v>
      </c>
      <c r="F53" s="952">
        <v>284.16991999999999</v>
      </c>
      <c r="G53" s="952">
        <v>812.90978000000007</v>
      </c>
    </row>
    <row r="54" spans="1:7" x14ac:dyDescent="0.2">
      <c r="A54" s="874" t="s">
        <v>3470</v>
      </c>
      <c r="B54" s="874" t="s">
        <v>3098</v>
      </c>
      <c r="C54" s="881" t="s">
        <v>3471</v>
      </c>
      <c r="D54" s="914">
        <v>1124.33402</v>
      </c>
      <c r="E54" s="914">
        <v>601.73811999999998</v>
      </c>
      <c r="F54" s="914">
        <v>284.16991999999999</v>
      </c>
      <c r="G54" s="914">
        <v>812.90978000000007</v>
      </c>
    </row>
    <row r="55" spans="1:7" x14ac:dyDescent="0.2">
      <c r="A55" s="874" t="s">
        <v>3472</v>
      </c>
      <c r="B55" s="874" t="s">
        <v>3473</v>
      </c>
      <c r="C55" s="881" t="s">
        <v>3474</v>
      </c>
      <c r="D55" s="914"/>
      <c r="E55" s="914"/>
      <c r="F55" s="914"/>
      <c r="G55" s="914"/>
    </row>
    <row r="56" spans="1:7" x14ac:dyDescent="0.2">
      <c r="A56" s="871" t="s">
        <v>3025</v>
      </c>
      <c r="B56" s="871" t="s">
        <v>3475</v>
      </c>
      <c r="C56" s="919" t="s">
        <v>70</v>
      </c>
      <c r="D56" s="952">
        <v>6146536.2594300006</v>
      </c>
      <c r="E56" s="952">
        <v>192399.39238</v>
      </c>
      <c r="F56" s="952">
        <v>5313819.7170299999</v>
      </c>
      <c r="G56" s="952">
        <v>191194.70213999998</v>
      </c>
    </row>
    <row r="57" spans="1:7" x14ac:dyDescent="0.2">
      <c r="A57" s="871" t="s">
        <v>3027</v>
      </c>
      <c r="B57" s="871" t="s">
        <v>3476</v>
      </c>
      <c r="C57" s="919" t="s">
        <v>70</v>
      </c>
      <c r="D57" s="952">
        <v>334634.17505000002</v>
      </c>
      <c r="E57" s="952">
        <v>187978.80796999999</v>
      </c>
      <c r="F57" s="952">
        <v>314916.83545000001</v>
      </c>
      <c r="G57" s="952">
        <v>185984.94353999998</v>
      </c>
    </row>
    <row r="58" spans="1:7" x14ac:dyDescent="0.2">
      <c r="A58" s="874" t="s">
        <v>3029</v>
      </c>
      <c r="B58" s="874" t="s">
        <v>3477</v>
      </c>
      <c r="C58" s="881" t="s">
        <v>3478</v>
      </c>
      <c r="D58" s="914">
        <v>4964.9834000000001</v>
      </c>
      <c r="E58" s="914">
        <v>17885.139789999997</v>
      </c>
      <c r="F58" s="914">
        <v>4749.5406500000008</v>
      </c>
      <c r="G58" s="914">
        <v>26400.732479999999</v>
      </c>
    </row>
    <row r="59" spans="1:7" x14ac:dyDescent="0.2">
      <c r="A59" s="874" t="s">
        <v>3032</v>
      </c>
      <c r="B59" s="874" t="s">
        <v>3479</v>
      </c>
      <c r="C59" s="881" t="s">
        <v>3480</v>
      </c>
      <c r="D59" s="914">
        <v>256078.2439</v>
      </c>
      <c r="E59" s="914">
        <v>121237.48311</v>
      </c>
      <c r="F59" s="914">
        <v>244233.62594</v>
      </c>
      <c r="G59" s="914">
        <v>113072.67164</v>
      </c>
    </row>
    <row r="60" spans="1:7" x14ac:dyDescent="0.2">
      <c r="A60" s="874" t="s">
        <v>3035</v>
      </c>
      <c r="B60" s="874" t="s">
        <v>3481</v>
      </c>
      <c r="C60" s="881" t="s">
        <v>3482</v>
      </c>
      <c r="D60" s="914">
        <v>280.00528000000003</v>
      </c>
      <c r="E60" s="914">
        <v>33879.443079999997</v>
      </c>
      <c r="F60" s="914">
        <v>301.04671999999999</v>
      </c>
      <c r="G60" s="914">
        <v>34675.897250000002</v>
      </c>
    </row>
    <row r="61" spans="1:7" x14ac:dyDescent="0.2">
      <c r="A61" s="874" t="s">
        <v>3038</v>
      </c>
      <c r="B61" s="874" t="s">
        <v>3483</v>
      </c>
      <c r="C61" s="881" t="s">
        <v>3484</v>
      </c>
      <c r="D61" s="914">
        <v>2550.8165600000002</v>
      </c>
      <c r="E61" s="914">
        <v>8584.3032899999998</v>
      </c>
      <c r="F61" s="914">
        <v>2247.8026400000003</v>
      </c>
      <c r="G61" s="914">
        <v>8038.7624400000004</v>
      </c>
    </row>
    <row r="62" spans="1:7" x14ac:dyDescent="0.2">
      <c r="A62" s="874" t="s">
        <v>3050</v>
      </c>
      <c r="B62" s="874" t="s">
        <v>3485</v>
      </c>
      <c r="C62" s="881" t="s">
        <v>3486</v>
      </c>
      <c r="D62" s="914">
        <v>361.02555999999998</v>
      </c>
      <c r="E62" s="914">
        <v>89.4345</v>
      </c>
      <c r="F62" s="914">
        <v>357.11048999999997</v>
      </c>
      <c r="G62" s="914">
        <v>98.802999999999997</v>
      </c>
    </row>
    <row r="63" spans="1:7" x14ac:dyDescent="0.2">
      <c r="A63" s="874" t="s">
        <v>3053</v>
      </c>
      <c r="B63" s="874" t="s">
        <v>3409</v>
      </c>
      <c r="C63" s="881" t="s">
        <v>3487</v>
      </c>
      <c r="D63" s="914">
        <v>239.93856</v>
      </c>
      <c r="E63" s="914">
        <v>3.0390000000000001</v>
      </c>
      <c r="F63" s="914">
        <v>147.83099999999999</v>
      </c>
      <c r="G63" s="914">
        <v>391.08004999999997</v>
      </c>
    </row>
    <row r="64" spans="1:7" x14ac:dyDescent="0.2">
      <c r="A64" s="874" t="s">
        <v>3056</v>
      </c>
      <c r="B64" s="874" t="s">
        <v>3412</v>
      </c>
      <c r="C64" s="881" t="s">
        <v>3488</v>
      </c>
      <c r="D64" s="914">
        <v>43.758499999999998</v>
      </c>
      <c r="E64" s="914">
        <v>14.70234</v>
      </c>
      <c r="F64" s="914">
        <v>22.532</v>
      </c>
      <c r="G64" s="914">
        <v>4.2145000000000001</v>
      </c>
    </row>
    <row r="65" spans="1:7" x14ac:dyDescent="0.2">
      <c r="A65" s="874" t="s">
        <v>3489</v>
      </c>
      <c r="B65" s="874" t="s">
        <v>3490</v>
      </c>
      <c r="C65" s="881" t="s">
        <v>3491</v>
      </c>
      <c r="D65" s="914">
        <v>38.749110000000002</v>
      </c>
      <c r="E65" s="914">
        <v>10.600299999999999</v>
      </c>
      <c r="F65" s="914">
        <v>104.68692999999999</v>
      </c>
      <c r="G65" s="914">
        <v>21.2697</v>
      </c>
    </row>
    <row r="66" spans="1:7" x14ac:dyDescent="0.2">
      <c r="A66" s="874" t="s">
        <v>3492</v>
      </c>
      <c r="B66" s="874" t="s">
        <v>3493</v>
      </c>
      <c r="C66" s="881" t="s">
        <v>3494</v>
      </c>
      <c r="D66" s="914">
        <v>685.06557999999995</v>
      </c>
      <c r="E66" s="914">
        <v>249.01487</v>
      </c>
      <c r="F66" s="914">
        <v>939.69434999999999</v>
      </c>
      <c r="G66" s="914">
        <v>325.22833000000003</v>
      </c>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1036.90687</v>
      </c>
      <c r="E68" s="914">
        <v>40</v>
      </c>
      <c r="F68" s="914">
        <v>1035.80999</v>
      </c>
      <c r="G68" s="914">
        <v>147.82232999999999</v>
      </c>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48151.688719999998</v>
      </c>
      <c r="E70" s="914">
        <v>4496.8452699999998</v>
      </c>
      <c r="F70" s="914">
        <v>42891.920439999994</v>
      </c>
      <c r="G70" s="914">
        <v>1666.5988400000001</v>
      </c>
    </row>
    <row r="71" spans="1:7" x14ac:dyDescent="0.2">
      <c r="A71" s="874" t="s">
        <v>3507</v>
      </c>
      <c r="B71" s="874" t="s">
        <v>3508</v>
      </c>
      <c r="C71" s="881" t="s">
        <v>3509</v>
      </c>
      <c r="D71" s="914">
        <v>20202.993010000002</v>
      </c>
      <c r="E71" s="914">
        <v>1488.80242</v>
      </c>
      <c r="F71" s="914">
        <v>17885.2343</v>
      </c>
      <c r="G71" s="914">
        <v>1141.8629799999999</v>
      </c>
    </row>
    <row r="72" spans="1:7" x14ac:dyDescent="0.2">
      <c r="A72" s="871" t="s">
        <v>3059</v>
      </c>
      <c r="B72" s="871" t="s">
        <v>3510</v>
      </c>
      <c r="C72" s="919" t="s">
        <v>70</v>
      </c>
      <c r="D72" s="952">
        <v>7334.7717899999998</v>
      </c>
      <c r="E72" s="952">
        <v>40.028289999999998</v>
      </c>
      <c r="F72" s="952">
        <v>2254.2408</v>
      </c>
      <c r="G72" s="952">
        <v>4.6756499999999992</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6125.4944999999998</v>
      </c>
      <c r="E74" s="914">
        <v>39.947230000000005</v>
      </c>
      <c r="F74" s="914">
        <v>1276.0141899999999</v>
      </c>
      <c r="G74" s="914">
        <v>4.6093900000000003</v>
      </c>
    </row>
    <row r="75" spans="1:7" x14ac:dyDescent="0.2">
      <c r="A75" s="874" t="s">
        <v>3067</v>
      </c>
      <c r="B75" s="874" t="s">
        <v>3514</v>
      </c>
      <c r="C75" s="881" t="s">
        <v>3515</v>
      </c>
      <c r="D75" s="914">
        <v>498.47270000000003</v>
      </c>
      <c r="E75" s="914">
        <v>3.2079999999999997E-2</v>
      </c>
      <c r="F75" s="914">
        <v>555.44418999999994</v>
      </c>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v>710.80458999999996</v>
      </c>
      <c r="E77" s="914">
        <v>4.8979999999999996E-2</v>
      </c>
      <c r="F77" s="914">
        <v>422.78242</v>
      </c>
      <c r="G77" s="914">
        <v>6.6259999999999999E-2</v>
      </c>
    </row>
    <row r="78" spans="1:7" x14ac:dyDescent="0.2">
      <c r="A78" s="871" t="s">
        <v>3520</v>
      </c>
      <c r="B78" s="871" t="s">
        <v>3521</v>
      </c>
      <c r="C78" s="919" t="s">
        <v>70</v>
      </c>
      <c r="D78" s="952">
        <v>5804567.3125900002</v>
      </c>
      <c r="E78" s="952">
        <v>4380.5561200000002</v>
      </c>
      <c r="F78" s="952">
        <v>4996648.64078</v>
      </c>
      <c r="G78" s="952">
        <v>5205.08295</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5804567.3125900002</v>
      </c>
      <c r="E80" s="914">
        <v>4380.5561200000002</v>
      </c>
      <c r="F80" s="914">
        <v>4996648.64078</v>
      </c>
      <c r="G80" s="914">
        <v>5205.08295</v>
      </c>
    </row>
    <row r="81" spans="1:7" x14ac:dyDescent="0.2">
      <c r="A81" s="871" t="s">
        <v>3186</v>
      </c>
      <c r="B81" s="871" t="s">
        <v>3528</v>
      </c>
      <c r="C81" s="919" t="s">
        <v>70</v>
      </c>
      <c r="D81" s="953"/>
      <c r="E81" s="953"/>
      <c r="F81" s="953"/>
      <c r="G81" s="953"/>
    </row>
    <row r="82" spans="1:7" x14ac:dyDescent="0.2">
      <c r="A82" s="871" t="s">
        <v>3529</v>
      </c>
      <c r="B82" s="871" t="s">
        <v>3530</v>
      </c>
      <c r="C82" s="919" t="s">
        <v>70</v>
      </c>
      <c r="D82" s="952">
        <v>-5626.6286100000007</v>
      </c>
      <c r="E82" s="952">
        <v>25697.56552</v>
      </c>
      <c r="F82" s="952">
        <v>-6047.0689299999995</v>
      </c>
      <c r="G82" s="952">
        <v>27706.560369999999</v>
      </c>
    </row>
    <row r="83" spans="1:7" x14ac:dyDescent="0.2">
      <c r="A83" s="871" t="s">
        <v>3531</v>
      </c>
      <c r="B83" s="871" t="s">
        <v>3231</v>
      </c>
      <c r="C83" s="919" t="s">
        <v>70</v>
      </c>
      <c r="D83" s="952">
        <v>-6750.96263</v>
      </c>
      <c r="E83" s="952">
        <v>25095.827399999998</v>
      </c>
      <c r="F83" s="952">
        <v>-6331.2388499999997</v>
      </c>
      <c r="G83" s="952">
        <v>26893.650590000001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30" orientation="portrait" useFirstPageNumber="1" r:id="rId1"/>
  <headerFooter>
    <oddHeader>&amp;L&amp;"Tahoma,Kurzíva"Závěrečný účet za rok 2019&amp;R&amp;"Tahoma,Kurzíva"Tabulka č. 41</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797F-CB95-4320-B03E-23AA62C36BDE}">
  <dimension ref="A1:G208"/>
  <sheetViews>
    <sheetView showGridLines="0" zoomScaleNormal="100" zoomScaleSheetLayoutView="100" workbookViewId="0">
      <selection activeCell="I5" sqref="I5"/>
    </sheetView>
  </sheetViews>
  <sheetFormatPr defaultRowHeight="12.75" x14ac:dyDescent="0.2"/>
  <cols>
    <col min="1" max="1" width="7" style="942" customWidth="1"/>
    <col min="2" max="2" width="45.42578125" style="868" customWidth="1"/>
    <col min="3" max="3" width="8.7109375" style="488" customWidth="1"/>
    <col min="4" max="7" width="13.85546875" style="907" customWidth="1"/>
    <col min="8" max="16384" width="9.140625" style="868"/>
  </cols>
  <sheetData>
    <row r="1" spans="1:7" s="954" customFormat="1" ht="18" customHeight="1" x14ac:dyDescent="0.2">
      <c r="A1" s="1224" t="s">
        <v>2906</v>
      </c>
      <c r="B1" s="1224"/>
      <c r="C1" s="1224"/>
      <c r="D1" s="1224"/>
      <c r="E1" s="1224"/>
      <c r="F1" s="1224"/>
      <c r="G1" s="1224"/>
    </row>
    <row r="2" spans="1:7" s="955" customFormat="1" ht="18" customHeight="1" x14ac:dyDescent="0.2">
      <c r="A2" s="1168" t="s">
        <v>3537</v>
      </c>
      <c r="B2" s="1168"/>
      <c r="C2" s="1168"/>
      <c r="D2" s="1168"/>
      <c r="E2" s="1168"/>
      <c r="F2" s="1168"/>
      <c r="G2" s="1168"/>
    </row>
    <row r="3" spans="1:7" s="862" customFormat="1" x14ac:dyDescent="0.2">
      <c r="C3" s="863"/>
      <c r="D3" s="864"/>
      <c r="E3" s="864"/>
      <c r="F3" s="864"/>
      <c r="G3" s="864"/>
    </row>
    <row r="4" spans="1:7" x14ac:dyDescent="0.2">
      <c r="A4" s="865"/>
      <c r="B4" s="865"/>
      <c r="C4" s="866"/>
      <c r="D4" s="867">
        <v>1</v>
      </c>
      <c r="E4" s="867">
        <v>2</v>
      </c>
      <c r="F4" s="867">
        <v>3</v>
      </c>
      <c r="G4" s="867">
        <v>4</v>
      </c>
    </row>
    <row r="5" spans="1:7" s="932" customFormat="1" ht="12.75" customHeight="1" x14ac:dyDescent="0.2">
      <c r="A5" s="1225" t="s">
        <v>2908</v>
      </c>
      <c r="B5" s="1226"/>
      <c r="C5" s="1231" t="s">
        <v>2909</v>
      </c>
      <c r="D5" s="1237" t="s">
        <v>2910</v>
      </c>
      <c r="E5" s="1238"/>
      <c r="F5" s="1238"/>
      <c r="G5" s="1239"/>
    </row>
    <row r="6" spans="1:7" s="869" customFormat="1" x14ac:dyDescent="0.2">
      <c r="A6" s="1227"/>
      <c r="B6" s="1228"/>
      <c r="C6" s="1232"/>
      <c r="D6" s="1240" t="s">
        <v>2911</v>
      </c>
      <c r="E6" s="1241"/>
      <c r="F6" s="1242"/>
      <c r="G6" s="1243" t="s">
        <v>2912</v>
      </c>
    </row>
    <row r="7" spans="1:7" s="869" customFormat="1" x14ac:dyDescent="0.2">
      <c r="A7" s="1229"/>
      <c r="B7" s="1230"/>
      <c r="C7" s="1236"/>
      <c r="D7" s="911" t="s">
        <v>2913</v>
      </c>
      <c r="E7" s="911" t="s">
        <v>2914</v>
      </c>
      <c r="F7" s="911" t="s">
        <v>2915</v>
      </c>
      <c r="G7" s="1244"/>
    </row>
    <row r="8" spans="1:7" s="869" customFormat="1" x14ac:dyDescent="0.2">
      <c r="A8" s="912"/>
      <c r="B8" s="912" t="s">
        <v>2916</v>
      </c>
      <c r="C8" s="913" t="s">
        <v>70</v>
      </c>
      <c r="D8" s="873">
        <v>13089731.513459999</v>
      </c>
      <c r="E8" s="873">
        <v>5185782.3114700001</v>
      </c>
      <c r="F8" s="873">
        <v>7903949.20199</v>
      </c>
      <c r="G8" s="873">
        <v>7612428.2822799999</v>
      </c>
    </row>
    <row r="9" spans="1:7" s="933" customFormat="1" x14ac:dyDescent="0.2">
      <c r="A9" s="912" t="s">
        <v>2917</v>
      </c>
      <c r="B9" s="912" t="s">
        <v>2918</v>
      </c>
      <c r="C9" s="913" t="s">
        <v>70</v>
      </c>
      <c r="D9" s="873">
        <v>11633427.139930001</v>
      </c>
      <c r="E9" s="873">
        <v>5179844.6922700005</v>
      </c>
      <c r="F9" s="873">
        <v>6453582.4476600001</v>
      </c>
      <c r="G9" s="873">
        <v>6144968.9784499994</v>
      </c>
    </row>
    <row r="10" spans="1:7" s="933" customFormat="1" x14ac:dyDescent="0.2">
      <c r="A10" s="912" t="s">
        <v>2919</v>
      </c>
      <c r="B10" s="912" t="s">
        <v>2920</v>
      </c>
      <c r="C10" s="913" t="s">
        <v>70</v>
      </c>
      <c r="D10" s="873">
        <v>237328.11883000002</v>
      </c>
      <c r="E10" s="873">
        <v>153479.76886000001</v>
      </c>
      <c r="F10" s="873">
        <v>83848.349969999996</v>
      </c>
      <c r="G10" s="873">
        <v>25469.60556</v>
      </c>
    </row>
    <row r="11" spans="1:7" s="862" customFormat="1" x14ac:dyDescent="0.2">
      <c r="A11" s="874" t="s">
        <v>2921</v>
      </c>
      <c r="B11" s="874" t="s">
        <v>2922</v>
      </c>
      <c r="C11" s="881" t="s">
        <v>2923</v>
      </c>
      <c r="D11" s="934">
        <v>205.25</v>
      </c>
      <c r="E11" s="934">
        <v>199.0925</v>
      </c>
      <c r="F11" s="934">
        <v>6.1574999999999998</v>
      </c>
      <c r="G11" s="934">
        <v>10.262499999999999</v>
      </c>
    </row>
    <row r="12" spans="1:7" s="862" customFormat="1" x14ac:dyDescent="0.2">
      <c r="A12" s="874" t="s">
        <v>2924</v>
      </c>
      <c r="B12" s="874" t="s">
        <v>2925</v>
      </c>
      <c r="C12" s="881" t="s">
        <v>2926</v>
      </c>
      <c r="D12" s="876">
        <v>222510.92811000001</v>
      </c>
      <c r="E12" s="934">
        <v>138898.93813999998</v>
      </c>
      <c r="F12" s="876">
        <v>83611.989969999995</v>
      </c>
      <c r="G12" s="934">
        <v>24920.433300000001</v>
      </c>
    </row>
    <row r="13" spans="1:7" s="862" customFormat="1" x14ac:dyDescent="0.2">
      <c r="A13" s="874" t="s">
        <v>2927</v>
      </c>
      <c r="B13" s="874" t="s">
        <v>2928</v>
      </c>
      <c r="C13" s="881" t="s">
        <v>2929</v>
      </c>
      <c r="D13" s="876"/>
      <c r="E13" s="934"/>
      <c r="F13" s="876"/>
      <c r="G13" s="934">
        <v>0</v>
      </c>
    </row>
    <row r="14" spans="1:7" s="862" customFormat="1" x14ac:dyDescent="0.2">
      <c r="A14" s="874" t="s">
        <v>2930</v>
      </c>
      <c r="B14" s="874" t="s">
        <v>2931</v>
      </c>
      <c r="C14" s="881" t="s">
        <v>2932</v>
      </c>
      <c r="D14" s="876"/>
      <c r="E14" s="934"/>
      <c r="F14" s="876"/>
      <c r="G14" s="934">
        <v>0</v>
      </c>
    </row>
    <row r="15" spans="1:7" s="862" customFormat="1" x14ac:dyDescent="0.2">
      <c r="A15" s="874" t="s">
        <v>2933</v>
      </c>
      <c r="B15" s="874" t="s">
        <v>2934</v>
      </c>
      <c r="C15" s="881" t="s">
        <v>2935</v>
      </c>
      <c r="D15" s="876">
        <v>12417.908220000001</v>
      </c>
      <c r="E15" s="934">
        <v>12417.908220000001</v>
      </c>
      <c r="F15" s="876"/>
      <c r="G15" s="934">
        <v>0</v>
      </c>
    </row>
    <row r="16" spans="1:7" s="862" customFormat="1" x14ac:dyDescent="0.2">
      <c r="A16" s="874" t="s">
        <v>2936</v>
      </c>
      <c r="B16" s="874" t="s">
        <v>2937</v>
      </c>
      <c r="C16" s="881" t="s">
        <v>2938</v>
      </c>
      <c r="D16" s="876"/>
      <c r="E16" s="934">
        <v>0</v>
      </c>
      <c r="F16" s="876"/>
      <c r="G16" s="934">
        <v>0</v>
      </c>
    </row>
    <row r="17" spans="1:7" s="862" customFormat="1" x14ac:dyDescent="0.2">
      <c r="A17" s="874" t="s">
        <v>2939</v>
      </c>
      <c r="B17" s="874" t="s">
        <v>2940</v>
      </c>
      <c r="C17" s="881" t="s">
        <v>2941</v>
      </c>
      <c r="D17" s="876">
        <v>2194.0324999999998</v>
      </c>
      <c r="E17" s="934">
        <v>1963.83</v>
      </c>
      <c r="F17" s="876">
        <v>230.20249999999999</v>
      </c>
      <c r="G17" s="934">
        <v>538.90976000000001</v>
      </c>
    </row>
    <row r="18" spans="1:7" s="862" customFormat="1" x14ac:dyDescent="0.2">
      <c r="A18" s="874" t="s">
        <v>2942</v>
      </c>
      <c r="B18" s="874" t="s">
        <v>2943</v>
      </c>
      <c r="C18" s="881" t="s">
        <v>2944</v>
      </c>
      <c r="D18" s="876"/>
      <c r="E18" s="934"/>
      <c r="F18" s="876"/>
      <c r="G18" s="934">
        <v>0</v>
      </c>
    </row>
    <row r="19" spans="1:7" s="862" customFormat="1" x14ac:dyDescent="0.2">
      <c r="A19" s="877" t="s">
        <v>2945</v>
      </c>
      <c r="B19" s="874" t="s">
        <v>2946</v>
      </c>
      <c r="C19" s="881" t="s">
        <v>2947</v>
      </c>
      <c r="D19" s="876"/>
      <c r="E19" s="934"/>
      <c r="F19" s="876"/>
      <c r="G19" s="934">
        <v>0</v>
      </c>
    </row>
    <row r="20" spans="1:7" s="933" customFormat="1" x14ac:dyDescent="0.2">
      <c r="A20" s="912" t="s">
        <v>2948</v>
      </c>
      <c r="B20" s="912" t="s">
        <v>2949</v>
      </c>
      <c r="C20" s="913" t="s">
        <v>70</v>
      </c>
      <c r="D20" s="873">
        <v>11395905.6591</v>
      </c>
      <c r="E20" s="873">
        <v>5026364.9234100003</v>
      </c>
      <c r="F20" s="873">
        <v>6369540.7356899995</v>
      </c>
      <c r="G20" s="873">
        <v>6119312.0108900005</v>
      </c>
    </row>
    <row r="21" spans="1:7" s="862" customFormat="1" x14ac:dyDescent="0.2">
      <c r="A21" s="874" t="s">
        <v>2950</v>
      </c>
      <c r="B21" s="874" t="s">
        <v>384</v>
      </c>
      <c r="C21" s="881" t="s">
        <v>2951</v>
      </c>
      <c r="D21" s="934">
        <v>78146.055819999994</v>
      </c>
      <c r="E21" s="934">
        <v>0</v>
      </c>
      <c r="F21" s="934">
        <v>78146.055819999994</v>
      </c>
      <c r="G21" s="934">
        <v>78156.105819999997</v>
      </c>
    </row>
    <row r="22" spans="1:7" s="862" customFormat="1" x14ac:dyDescent="0.2">
      <c r="A22" s="874" t="s">
        <v>2952</v>
      </c>
      <c r="B22" s="874" t="s">
        <v>2953</v>
      </c>
      <c r="C22" s="881" t="s">
        <v>2954</v>
      </c>
      <c r="D22" s="876">
        <v>3575.14</v>
      </c>
      <c r="E22" s="934">
        <v>0</v>
      </c>
      <c r="F22" s="876">
        <v>3575.14</v>
      </c>
      <c r="G22" s="934">
        <v>3575.14</v>
      </c>
    </row>
    <row r="23" spans="1:7" s="862" customFormat="1" x14ac:dyDescent="0.2">
      <c r="A23" s="874" t="s">
        <v>2955</v>
      </c>
      <c r="B23" s="874" t="s">
        <v>2956</v>
      </c>
      <c r="C23" s="881" t="s">
        <v>2957</v>
      </c>
      <c r="D23" s="876">
        <v>6653672.2097700005</v>
      </c>
      <c r="E23" s="934">
        <v>1748843.36304</v>
      </c>
      <c r="F23" s="876">
        <v>4904828.8467299994</v>
      </c>
      <c r="G23" s="934">
        <v>4750621.2853300003</v>
      </c>
    </row>
    <row r="24" spans="1:7" s="862" customFormat="1" ht="21" x14ac:dyDescent="0.2">
      <c r="A24" s="874" t="s">
        <v>2958</v>
      </c>
      <c r="B24" s="874" t="s">
        <v>2959</v>
      </c>
      <c r="C24" s="881" t="s">
        <v>2960</v>
      </c>
      <c r="D24" s="876">
        <v>3894049.82962</v>
      </c>
      <c r="E24" s="934">
        <v>2580140.2880500001</v>
      </c>
      <c r="F24" s="876">
        <v>1313909.5415699999</v>
      </c>
      <c r="G24" s="934">
        <v>1220304.38873</v>
      </c>
    </row>
    <row r="25" spans="1:7" s="862" customFormat="1" x14ac:dyDescent="0.2">
      <c r="A25" s="874" t="s">
        <v>2961</v>
      </c>
      <c r="B25" s="874" t="s">
        <v>2962</v>
      </c>
      <c r="C25" s="881" t="s">
        <v>2963</v>
      </c>
      <c r="D25" s="876"/>
      <c r="E25" s="934"/>
      <c r="F25" s="876"/>
      <c r="G25" s="934">
        <v>0</v>
      </c>
    </row>
    <row r="26" spans="1:7" s="862" customFormat="1" x14ac:dyDescent="0.2">
      <c r="A26" s="874" t="s">
        <v>2964</v>
      </c>
      <c r="B26" s="874" t="s">
        <v>2965</v>
      </c>
      <c r="C26" s="881" t="s">
        <v>2966</v>
      </c>
      <c r="D26" s="876">
        <v>697267.04832000006</v>
      </c>
      <c r="E26" s="934">
        <v>697267.04832000006</v>
      </c>
      <c r="F26" s="876"/>
      <c r="G26" s="934">
        <v>0</v>
      </c>
    </row>
    <row r="27" spans="1:7" s="862" customFormat="1" x14ac:dyDescent="0.2">
      <c r="A27" s="874" t="s">
        <v>2967</v>
      </c>
      <c r="B27" s="874" t="s">
        <v>2968</v>
      </c>
      <c r="C27" s="881" t="s">
        <v>2969</v>
      </c>
      <c r="D27" s="876"/>
      <c r="E27" s="934">
        <v>0</v>
      </c>
      <c r="F27" s="876"/>
      <c r="G27" s="934">
        <v>0</v>
      </c>
    </row>
    <row r="28" spans="1:7" s="862" customFormat="1" x14ac:dyDescent="0.2">
      <c r="A28" s="874" t="s">
        <v>2970</v>
      </c>
      <c r="B28" s="874" t="s">
        <v>2971</v>
      </c>
      <c r="C28" s="881" t="s">
        <v>2972</v>
      </c>
      <c r="D28" s="876">
        <v>69165.536569999997</v>
      </c>
      <c r="E28" s="934">
        <v>114.224</v>
      </c>
      <c r="F28" s="876">
        <v>69051.312569999995</v>
      </c>
      <c r="G28" s="934">
        <v>66645.091010000004</v>
      </c>
    </row>
    <row r="29" spans="1:7" s="862" customFormat="1" x14ac:dyDescent="0.2">
      <c r="A29" s="874" t="s">
        <v>2973</v>
      </c>
      <c r="B29" s="874" t="s">
        <v>2974</v>
      </c>
      <c r="C29" s="881" t="s">
        <v>2975</v>
      </c>
      <c r="D29" s="876">
        <v>29.838999999999999</v>
      </c>
      <c r="E29" s="934">
        <v>0</v>
      </c>
      <c r="F29" s="876">
        <v>29.838999999999999</v>
      </c>
      <c r="G29" s="934">
        <v>10</v>
      </c>
    </row>
    <row r="30" spans="1:7" s="862" customFormat="1" x14ac:dyDescent="0.2">
      <c r="A30" s="877" t="s">
        <v>2976</v>
      </c>
      <c r="B30" s="874" t="s">
        <v>2977</v>
      </c>
      <c r="C30" s="881" t="s">
        <v>2978</v>
      </c>
      <c r="D30" s="876"/>
      <c r="E30" s="876"/>
      <c r="F30" s="876"/>
      <c r="G30" s="876"/>
    </row>
    <row r="31" spans="1:7" s="933" customFormat="1" x14ac:dyDescent="0.2">
      <c r="A31" s="912" t="s">
        <v>2979</v>
      </c>
      <c r="B31" s="912" t="s">
        <v>2980</v>
      </c>
      <c r="C31" s="913" t="s">
        <v>70</v>
      </c>
      <c r="D31" s="873">
        <v>137.36199999999999</v>
      </c>
      <c r="E31" s="873">
        <v>0</v>
      </c>
      <c r="F31" s="873">
        <v>137.36199999999999</v>
      </c>
      <c r="G31" s="873">
        <v>137.36199999999999</v>
      </c>
    </row>
    <row r="32" spans="1:7" s="862" customFormat="1" x14ac:dyDescent="0.2">
      <c r="A32" s="874" t="s">
        <v>2981</v>
      </c>
      <c r="B32" s="874" t="s">
        <v>2982</v>
      </c>
      <c r="C32" s="881" t="s">
        <v>2983</v>
      </c>
      <c r="D32" s="934">
        <v>0</v>
      </c>
      <c r="E32" s="934">
        <v>0</v>
      </c>
      <c r="F32" s="934">
        <v>0</v>
      </c>
      <c r="G32" s="934">
        <v>0</v>
      </c>
    </row>
    <row r="33" spans="1:7" s="862" customFormat="1" x14ac:dyDescent="0.2">
      <c r="A33" s="874" t="s">
        <v>2984</v>
      </c>
      <c r="B33" s="874" t="s">
        <v>2985</v>
      </c>
      <c r="C33" s="881" t="s">
        <v>2986</v>
      </c>
      <c r="D33" s="934">
        <v>0</v>
      </c>
      <c r="E33" s="934">
        <v>0</v>
      </c>
      <c r="F33" s="934">
        <v>0</v>
      </c>
      <c r="G33" s="934">
        <v>0</v>
      </c>
    </row>
    <row r="34" spans="1:7" s="862" customFormat="1" x14ac:dyDescent="0.2">
      <c r="A34" s="874" t="s">
        <v>2987</v>
      </c>
      <c r="B34" s="874" t="s">
        <v>2988</v>
      </c>
      <c r="C34" s="881" t="s">
        <v>2989</v>
      </c>
      <c r="D34" s="934">
        <v>0</v>
      </c>
      <c r="E34" s="934">
        <v>0</v>
      </c>
      <c r="F34" s="934">
        <v>0</v>
      </c>
      <c r="G34" s="934">
        <v>0</v>
      </c>
    </row>
    <row r="35" spans="1:7" s="862" customFormat="1" x14ac:dyDescent="0.2">
      <c r="A35" s="874" t="s">
        <v>2993</v>
      </c>
      <c r="B35" s="874" t="s">
        <v>2994</v>
      </c>
      <c r="C35" s="881" t="s">
        <v>2995</v>
      </c>
      <c r="D35" s="876"/>
      <c r="E35" s="934"/>
      <c r="F35" s="876"/>
      <c r="G35" s="934">
        <v>0</v>
      </c>
    </row>
    <row r="36" spans="1:7" s="862" customFormat="1" x14ac:dyDescent="0.2">
      <c r="A36" s="874" t="s">
        <v>2996</v>
      </c>
      <c r="B36" s="874" t="s">
        <v>2997</v>
      </c>
      <c r="C36" s="881" t="s">
        <v>2998</v>
      </c>
      <c r="D36" s="876">
        <v>137.36199999999999</v>
      </c>
      <c r="E36" s="934">
        <v>0</v>
      </c>
      <c r="F36" s="876">
        <v>137.36199999999999</v>
      </c>
      <c r="G36" s="934">
        <v>137.36199999999999</v>
      </c>
    </row>
    <row r="37" spans="1:7" s="933" customFormat="1" x14ac:dyDescent="0.2">
      <c r="A37" s="912" t="s">
        <v>3005</v>
      </c>
      <c r="B37" s="912" t="s">
        <v>3006</v>
      </c>
      <c r="C37" s="913" t="s">
        <v>70</v>
      </c>
      <c r="D37" s="873">
        <v>56</v>
      </c>
      <c r="E37" s="873">
        <v>0</v>
      </c>
      <c r="F37" s="873">
        <v>56</v>
      </c>
      <c r="G37" s="873">
        <v>50</v>
      </c>
    </row>
    <row r="38" spans="1:7" s="862" customFormat="1" x14ac:dyDescent="0.2">
      <c r="A38" s="874" t="s">
        <v>3007</v>
      </c>
      <c r="B38" s="874" t="s">
        <v>3008</v>
      </c>
      <c r="C38" s="881" t="s">
        <v>3009</v>
      </c>
      <c r="D38" s="876"/>
      <c r="E38" s="934"/>
      <c r="F38" s="876"/>
      <c r="G38" s="934">
        <v>0</v>
      </c>
    </row>
    <row r="39" spans="1:7" s="862" customFormat="1" x14ac:dyDescent="0.2">
      <c r="A39" s="874" t="s">
        <v>3010</v>
      </c>
      <c r="B39" s="874" t="s">
        <v>3011</v>
      </c>
      <c r="C39" s="881" t="s">
        <v>3012</v>
      </c>
      <c r="D39" s="876"/>
      <c r="E39" s="934"/>
      <c r="F39" s="876"/>
      <c r="G39" s="934">
        <v>0</v>
      </c>
    </row>
    <row r="40" spans="1:7" s="862" customFormat="1" x14ac:dyDescent="0.2">
      <c r="A40" s="874" t="s">
        <v>3013</v>
      </c>
      <c r="B40" s="874" t="s">
        <v>3014</v>
      </c>
      <c r="C40" s="881" t="s">
        <v>3015</v>
      </c>
      <c r="D40" s="876">
        <v>56</v>
      </c>
      <c r="E40" s="934">
        <v>0</v>
      </c>
      <c r="F40" s="876">
        <v>56</v>
      </c>
      <c r="G40" s="934">
        <v>50</v>
      </c>
    </row>
    <row r="41" spans="1:7" s="862" customFormat="1" x14ac:dyDescent="0.2">
      <c r="A41" s="874" t="s">
        <v>3019</v>
      </c>
      <c r="B41" s="874" t="s">
        <v>3020</v>
      </c>
      <c r="C41" s="881" t="s">
        <v>3021</v>
      </c>
      <c r="D41" s="876"/>
      <c r="E41" s="934"/>
      <c r="F41" s="876"/>
      <c r="G41" s="934">
        <v>0</v>
      </c>
    </row>
    <row r="42" spans="1:7" s="862" customFormat="1" x14ac:dyDescent="0.2">
      <c r="A42" s="874" t="s">
        <v>3022</v>
      </c>
      <c r="B42" s="880" t="s">
        <v>3023</v>
      </c>
      <c r="C42" s="920" t="s">
        <v>3024</v>
      </c>
      <c r="D42" s="876"/>
      <c r="E42" s="934"/>
      <c r="F42" s="876"/>
      <c r="G42" s="934">
        <v>0</v>
      </c>
    </row>
    <row r="43" spans="1:7" s="933" customFormat="1" x14ac:dyDescent="0.2">
      <c r="A43" s="912" t="s">
        <v>3025</v>
      </c>
      <c r="B43" s="912" t="s">
        <v>3026</v>
      </c>
      <c r="C43" s="913" t="s">
        <v>70</v>
      </c>
      <c r="D43" s="873">
        <v>1456304.37353</v>
      </c>
      <c r="E43" s="873">
        <v>5937.6192000000001</v>
      </c>
      <c r="F43" s="873">
        <v>1450366.7543299999</v>
      </c>
      <c r="G43" s="873">
        <v>1467459.3038299999</v>
      </c>
    </row>
    <row r="44" spans="1:7" s="933" customFormat="1" x14ac:dyDescent="0.2">
      <c r="A44" s="871" t="s">
        <v>3027</v>
      </c>
      <c r="B44" s="871" t="s">
        <v>3028</v>
      </c>
      <c r="C44" s="919" t="s">
        <v>70</v>
      </c>
      <c r="D44" s="873">
        <v>178537.82841999998</v>
      </c>
      <c r="E44" s="873">
        <v>0</v>
      </c>
      <c r="F44" s="873">
        <v>178537.82841999998</v>
      </c>
      <c r="G44" s="873">
        <v>169876.22574000002</v>
      </c>
    </row>
    <row r="45" spans="1:7" s="862" customFormat="1" x14ac:dyDescent="0.2">
      <c r="A45" s="874" t="s">
        <v>3029</v>
      </c>
      <c r="B45" s="874" t="s">
        <v>3030</v>
      </c>
      <c r="C45" s="881" t="s">
        <v>3031</v>
      </c>
      <c r="D45" s="876"/>
      <c r="E45" s="934"/>
      <c r="F45" s="876"/>
      <c r="G45" s="934">
        <v>0</v>
      </c>
    </row>
    <row r="46" spans="1:7" s="862" customFormat="1" x14ac:dyDescent="0.2">
      <c r="A46" s="874" t="s">
        <v>3032</v>
      </c>
      <c r="B46" s="874" t="s">
        <v>3033</v>
      </c>
      <c r="C46" s="881" t="s">
        <v>3034</v>
      </c>
      <c r="D46" s="876">
        <v>136666.67230000001</v>
      </c>
      <c r="E46" s="934">
        <v>0</v>
      </c>
      <c r="F46" s="876">
        <v>136666.67230000001</v>
      </c>
      <c r="G46" s="934">
        <v>131403.77280999999</v>
      </c>
    </row>
    <row r="47" spans="1:7" s="862" customFormat="1" x14ac:dyDescent="0.2">
      <c r="A47" s="874" t="s">
        <v>3035</v>
      </c>
      <c r="B47" s="874" t="s">
        <v>3036</v>
      </c>
      <c r="C47" s="881" t="s">
        <v>3037</v>
      </c>
      <c r="D47" s="876">
        <v>2018.3615400000001</v>
      </c>
      <c r="E47" s="934">
        <v>0</v>
      </c>
      <c r="F47" s="876">
        <v>2018.3615400000001</v>
      </c>
      <c r="G47" s="934">
        <v>1515.02198</v>
      </c>
    </row>
    <row r="48" spans="1:7" s="862" customFormat="1" x14ac:dyDescent="0.2">
      <c r="A48" s="874" t="s">
        <v>3038</v>
      </c>
      <c r="B48" s="874" t="s">
        <v>3039</v>
      </c>
      <c r="C48" s="881" t="s">
        <v>3040</v>
      </c>
      <c r="D48" s="876"/>
      <c r="E48" s="934"/>
      <c r="F48" s="876"/>
      <c r="G48" s="934">
        <v>0</v>
      </c>
    </row>
    <row r="49" spans="1:7" s="862" customFormat="1" x14ac:dyDescent="0.2">
      <c r="A49" s="874" t="s">
        <v>3041</v>
      </c>
      <c r="B49" s="874" t="s">
        <v>3042</v>
      </c>
      <c r="C49" s="881" t="s">
        <v>3043</v>
      </c>
      <c r="D49" s="876"/>
      <c r="E49" s="934"/>
      <c r="F49" s="876"/>
      <c r="G49" s="934">
        <v>0</v>
      </c>
    </row>
    <row r="50" spans="1:7" s="862" customFormat="1" x14ac:dyDescent="0.2">
      <c r="A50" s="874" t="s">
        <v>3044</v>
      </c>
      <c r="B50" s="874" t="s">
        <v>3045</v>
      </c>
      <c r="C50" s="881" t="s">
        <v>3046</v>
      </c>
      <c r="D50" s="876">
        <v>3292.4920899999997</v>
      </c>
      <c r="E50" s="934">
        <v>0</v>
      </c>
      <c r="F50" s="876">
        <v>3292.4920899999997</v>
      </c>
      <c r="G50" s="934">
        <v>2709.1745499999997</v>
      </c>
    </row>
    <row r="51" spans="1:7" s="862" customFormat="1" x14ac:dyDescent="0.2">
      <c r="A51" s="874" t="s">
        <v>3047</v>
      </c>
      <c r="B51" s="874" t="s">
        <v>3048</v>
      </c>
      <c r="C51" s="881" t="s">
        <v>3049</v>
      </c>
      <c r="D51" s="876"/>
      <c r="E51" s="934"/>
      <c r="F51" s="876"/>
      <c r="G51" s="934">
        <v>0</v>
      </c>
    </row>
    <row r="52" spans="1:7" s="862" customFormat="1" x14ac:dyDescent="0.2">
      <c r="A52" s="874" t="s">
        <v>3050</v>
      </c>
      <c r="B52" s="874" t="s">
        <v>3051</v>
      </c>
      <c r="C52" s="881" t="s">
        <v>3052</v>
      </c>
      <c r="D52" s="876">
        <v>36465.808789999995</v>
      </c>
      <c r="E52" s="934">
        <v>0</v>
      </c>
      <c r="F52" s="876">
        <v>36465.808789999995</v>
      </c>
      <c r="G52" s="934">
        <v>34223.356</v>
      </c>
    </row>
    <row r="53" spans="1:7" s="862" customFormat="1" x14ac:dyDescent="0.2">
      <c r="A53" s="874" t="s">
        <v>3053</v>
      </c>
      <c r="B53" s="874" t="s">
        <v>3054</v>
      </c>
      <c r="C53" s="881" t="s">
        <v>3055</v>
      </c>
      <c r="D53" s="876">
        <v>94.493700000000004</v>
      </c>
      <c r="E53" s="934">
        <v>0</v>
      </c>
      <c r="F53" s="876">
        <v>94.493700000000004</v>
      </c>
      <c r="G53" s="934">
        <v>24.900400000000001</v>
      </c>
    </row>
    <row r="54" spans="1:7" s="862" customFormat="1" x14ac:dyDescent="0.2">
      <c r="A54" s="880" t="s">
        <v>3056</v>
      </c>
      <c r="B54" s="880" t="s">
        <v>3057</v>
      </c>
      <c r="C54" s="920" t="s">
        <v>3058</v>
      </c>
      <c r="D54" s="876"/>
      <c r="E54" s="934"/>
      <c r="F54" s="876"/>
      <c r="G54" s="934">
        <v>0</v>
      </c>
    </row>
    <row r="55" spans="1:7" s="933" customFormat="1" x14ac:dyDescent="0.2">
      <c r="A55" s="871" t="s">
        <v>3059</v>
      </c>
      <c r="B55" s="871" t="s">
        <v>3060</v>
      </c>
      <c r="C55" s="919" t="s">
        <v>70</v>
      </c>
      <c r="D55" s="873">
        <v>726100.04368</v>
      </c>
      <c r="E55" s="873">
        <v>5937.6192000000001</v>
      </c>
      <c r="F55" s="873">
        <v>720162.42448000005</v>
      </c>
      <c r="G55" s="873">
        <v>785153.88296000008</v>
      </c>
    </row>
    <row r="56" spans="1:7" s="862" customFormat="1" x14ac:dyDescent="0.2">
      <c r="A56" s="885" t="s">
        <v>3061</v>
      </c>
      <c r="B56" s="885" t="s">
        <v>3062</v>
      </c>
      <c r="C56" s="925" t="s">
        <v>3063</v>
      </c>
      <c r="D56" s="876">
        <v>539115.56129999994</v>
      </c>
      <c r="E56" s="934">
        <v>2892.25461</v>
      </c>
      <c r="F56" s="876">
        <v>536223.30669</v>
      </c>
      <c r="G56" s="934">
        <v>494843.80820999999</v>
      </c>
    </row>
    <row r="57" spans="1:7" s="862" customFormat="1" x14ac:dyDescent="0.2">
      <c r="A57" s="874" t="s">
        <v>3070</v>
      </c>
      <c r="B57" s="874" t="s">
        <v>3071</v>
      </c>
      <c r="C57" s="881" t="s">
        <v>3072</v>
      </c>
      <c r="D57" s="876">
        <v>2209.2470099999996</v>
      </c>
      <c r="E57" s="934">
        <v>0</v>
      </c>
      <c r="F57" s="876">
        <v>2209.2470099999996</v>
      </c>
      <c r="G57" s="934">
        <v>1807.43652</v>
      </c>
    </row>
    <row r="58" spans="1:7" s="862" customFormat="1" x14ac:dyDescent="0.2">
      <c r="A58" s="874" t="s">
        <v>3073</v>
      </c>
      <c r="B58" s="874" t="s">
        <v>3074</v>
      </c>
      <c r="C58" s="881" t="s">
        <v>3075</v>
      </c>
      <c r="D58" s="876">
        <v>6238.6541100000004</v>
      </c>
      <c r="E58" s="934">
        <v>0</v>
      </c>
      <c r="F58" s="876">
        <v>6238.6541100000004</v>
      </c>
      <c r="G58" s="934">
        <v>9974.1522699999987</v>
      </c>
    </row>
    <row r="59" spans="1:7" s="862" customFormat="1" x14ac:dyDescent="0.2">
      <c r="A59" s="874" t="s">
        <v>3076</v>
      </c>
      <c r="B59" s="874" t="s">
        <v>3077</v>
      </c>
      <c r="C59" s="881" t="s">
        <v>3078</v>
      </c>
      <c r="D59" s="876"/>
      <c r="E59" s="934"/>
      <c r="F59" s="876"/>
      <c r="G59" s="934">
        <v>0</v>
      </c>
    </row>
    <row r="60" spans="1:7" s="862" customFormat="1" x14ac:dyDescent="0.2">
      <c r="A60" s="874" t="s">
        <v>3085</v>
      </c>
      <c r="B60" s="874" t="s">
        <v>3086</v>
      </c>
      <c r="C60" s="881" t="s">
        <v>3087</v>
      </c>
      <c r="D60" s="876">
        <v>1509.20688</v>
      </c>
      <c r="E60" s="934">
        <v>0</v>
      </c>
      <c r="F60" s="876">
        <v>1509.20688</v>
      </c>
      <c r="G60" s="934">
        <v>1497.5598300000001</v>
      </c>
    </row>
    <row r="61" spans="1:7" s="862" customFormat="1" x14ac:dyDescent="0.2">
      <c r="A61" s="874" t="s">
        <v>3088</v>
      </c>
      <c r="B61" s="874" t="s">
        <v>3089</v>
      </c>
      <c r="C61" s="881" t="s">
        <v>3090</v>
      </c>
      <c r="D61" s="934">
        <v>0</v>
      </c>
      <c r="E61" s="934">
        <v>0</v>
      </c>
      <c r="F61" s="934">
        <v>0</v>
      </c>
      <c r="G61" s="934">
        <v>0</v>
      </c>
    </row>
    <row r="62" spans="1:7" s="862" customFormat="1" x14ac:dyDescent="0.2">
      <c r="A62" s="874" t="s">
        <v>3091</v>
      </c>
      <c r="B62" s="874" t="s">
        <v>3092</v>
      </c>
      <c r="C62" s="881" t="s">
        <v>3093</v>
      </c>
      <c r="D62" s="934">
        <v>0</v>
      </c>
      <c r="E62" s="934">
        <v>0</v>
      </c>
      <c r="F62" s="934">
        <v>0</v>
      </c>
      <c r="G62" s="934">
        <v>0</v>
      </c>
    </row>
    <row r="63" spans="1:7" s="862" customFormat="1" x14ac:dyDescent="0.2">
      <c r="A63" s="874" t="s">
        <v>3094</v>
      </c>
      <c r="B63" s="874" t="s">
        <v>3095</v>
      </c>
      <c r="C63" s="881" t="s">
        <v>3096</v>
      </c>
      <c r="D63" s="934">
        <v>0</v>
      </c>
      <c r="E63" s="934">
        <v>0</v>
      </c>
      <c r="F63" s="934">
        <v>0</v>
      </c>
      <c r="G63" s="934">
        <v>0</v>
      </c>
    </row>
    <row r="64" spans="1:7" s="862" customFormat="1" x14ac:dyDescent="0.2">
      <c r="A64" s="874" t="s">
        <v>3097</v>
      </c>
      <c r="B64" s="874" t="s">
        <v>3098</v>
      </c>
      <c r="C64" s="881" t="s">
        <v>3099</v>
      </c>
      <c r="D64" s="934">
        <v>0</v>
      </c>
      <c r="E64" s="934">
        <v>0</v>
      </c>
      <c r="F64" s="934">
        <v>0</v>
      </c>
      <c r="G64" s="934">
        <v>1032.92</v>
      </c>
    </row>
    <row r="65" spans="1:7" s="862" customFormat="1" x14ac:dyDescent="0.2">
      <c r="A65" s="874" t="s">
        <v>3100</v>
      </c>
      <c r="B65" s="874" t="s">
        <v>3101</v>
      </c>
      <c r="C65" s="881" t="s">
        <v>3102</v>
      </c>
      <c r="D65" s="934">
        <v>0</v>
      </c>
      <c r="E65" s="934">
        <v>0</v>
      </c>
      <c r="F65" s="934">
        <v>0</v>
      </c>
      <c r="G65" s="934">
        <v>0</v>
      </c>
    </row>
    <row r="66" spans="1:7" s="862" customFormat="1" x14ac:dyDescent="0.2">
      <c r="A66" s="874" t="s">
        <v>3103</v>
      </c>
      <c r="B66" s="874" t="s">
        <v>76</v>
      </c>
      <c r="C66" s="881" t="s">
        <v>3104</v>
      </c>
      <c r="D66" s="934">
        <v>7776.4624000000003</v>
      </c>
      <c r="E66" s="934">
        <v>0</v>
      </c>
      <c r="F66" s="934">
        <v>7776.4624000000003</v>
      </c>
      <c r="G66" s="934">
        <v>9630.7865899999997</v>
      </c>
    </row>
    <row r="67" spans="1:7" s="862" customFormat="1" x14ac:dyDescent="0.2">
      <c r="A67" s="874" t="s">
        <v>3105</v>
      </c>
      <c r="B67" s="874" t="s">
        <v>3106</v>
      </c>
      <c r="C67" s="881" t="s">
        <v>3107</v>
      </c>
      <c r="D67" s="934">
        <v>15.5</v>
      </c>
      <c r="E67" s="934">
        <v>0</v>
      </c>
      <c r="F67" s="934">
        <v>15.5</v>
      </c>
      <c r="G67" s="934">
        <v>0</v>
      </c>
    </row>
    <row r="68" spans="1:7" s="862" customFormat="1" x14ac:dyDescent="0.2">
      <c r="A68" s="874" t="s">
        <v>3108</v>
      </c>
      <c r="B68" s="874" t="s">
        <v>3109</v>
      </c>
      <c r="C68" s="881" t="s">
        <v>3110</v>
      </c>
      <c r="D68" s="934">
        <v>28.021000000000001</v>
      </c>
      <c r="E68" s="934">
        <v>0</v>
      </c>
      <c r="F68" s="934">
        <v>28.021000000000001</v>
      </c>
      <c r="G68" s="934">
        <v>15</v>
      </c>
    </row>
    <row r="69" spans="1:7" s="862" customFormat="1" x14ac:dyDescent="0.2">
      <c r="A69" s="874" t="s">
        <v>3111</v>
      </c>
      <c r="B69" s="874" t="s">
        <v>3112</v>
      </c>
      <c r="C69" s="881" t="s">
        <v>3113</v>
      </c>
      <c r="D69" s="934">
        <v>0</v>
      </c>
      <c r="E69" s="934">
        <v>0</v>
      </c>
      <c r="F69" s="934">
        <v>0</v>
      </c>
      <c r="G69" s="934">
        <v>0</v>
      </c>
    </row>
    <row r="70" spans="1:7" s="862" customFormat="1" x14ac:dyDescent="0.2">
      <c r="A70" s="874" t="s">
        <v>3129</v>
      </c>
      <c r="B70" s="874" t="s">
        <v>3130</v>
      </c>
      <c r="C70" s="881" t="s">
        <v>3131</v>
      </c>
      <c r="D70" s="934">
        <v>0</v>
      </c>
      <c r="E70" s="934">
        <v>0</v>
      </c>
      <c r="F70" s="934">
        <v>0</v>
      </c>
      <c r="G70" s="934">
        <v>0</v>
      </c>
    </row>
    <row r="71" spans="1:7" s="862" customFormat="1" x14ac:dyDescent="0.2">
      <c r="A71" s="874" t="s">
        <v>3135</v>
      </c>
      <c r="B71" s="874" t="s">
        <v>3136</v>
      </c>
      <c r="C71" s="881" t="s">
        <v>3137</v>
      </c>
      <c r="D71" s="934">
        <v>8447.2031400000014</v>
      </c>
      <c r="E71" s="934">
        <v>0</v>
      </c>
      <c r="F71" s="934">
        <v>8447.2031400000014</v>
      </c>
      <c r="G71" s="934">
        <v>8898.9558100000013</v>
      </c>
    </row>
    <row r="72" spans="1:7" s="862" customFormat="1" x14ac:dyDescent="0.2">
      <c r="A72" s="874" t="s">
        <v>3138</v>
      </c>
      <c r="B72" s="874" t="s">
        <v>3139</v>
      </c>
      <c r="C72" s="881" t="s">
        <v>3140</v>
      </c>
      <c r="D72" s="934">
        <v>1315.7858200000001</v>
      </c>
      <c r="E72" s="934">
        <v>0</v>
      </c>
      <c r="F72" s="934">
        <v>1315.7858200000001</v>
      </c>
      <c r="G72" s="934">
        <v>989.72476000000006</v>
      </c>
    </row>
    <row r="73" spans="1:7" s="862" customFormat="1" x14ac:dyDescent="0.2">
      <c r="A73" s="874" t="s">
        <v>3141</v>
      </c>
      <c r="B73" s="874" t="s">
        <v>3142</v>
      </c>
      <c r="C73" s="881" t="s">
        <v>3143</v>
      </c>
      <c r="D73" s="934">
        <v>141345.80239</v>
      </c>
      <c r="E73" s="934">
        <v>0</v>
      </c>
      <c r="F73" s="934">
        <v>141345.80239</v>
      </c>
      <c r="G73" s="934">
        <v>236919.67277</v>
      </c>
    </row>
    <row r="74" spans="1:7" s="862" customFormat="1" x14ac:dyDescent="0.2">
      <c r="A74" s="935" t="s">
        <v>3144</v>
      </c>
      <c r="B74" s="935" t="s">
        <v>3145</v>
      </c>
      <c r="C74" s="936" t="s">
        <v>3146</v>
      </c>
      <c r="D74" s="937">
        <v>18098.599630000001</v>
      </c>
      <c r="E74" s="937">
        <v>3045.3645899999997</v>
      </c>
      <c r="F74" s="937">
        <v>15053.23504</v>
      </c>
      <c r="G74" s="937">
        <v>19543.8662</v>
      </c>
    </row>
    <row r="75" spans="1:7" s="933" customFormat="1" x14ac:dyDescent="0.2">
      <c r="A75" s="912" t="s">
        <v>3147</v>
      </c>
      <c r="B75" s="912" t="s">
        <v>3148</v>
      </c>
      <c r="C75" s="913" t="s">
        <v>70</v>
      </c>
      <c r="D75" s="873">
        <v>551666.50142999995</v>
      </c>
      <c r="E75" s="873">
        <v>0</v>
      </c>
      <c r="F75" s="873">
        <v>551666.50142999995</v>
      </c>
      <c r="G75" s="873">
        <v>512429.19513000001</v>
      </c>
    </row>
    <row r="76" spans="1:7" s="862" customFormat="1" x14ac:dyDescent="0.2">
      <c r="A76" s="880" t="s">
        <v>3149</v>
      </c>
      <c r="B76" s="880" t="s">
        <v>3150</v>
      </c>
      <c r="C76" s="920" t="s">
        <v>3151</v>
      </c>
      <c r="D76" s="876"/>
      <c r="E76" s="876"/>
      <c r="F76" s="876"/>
      <c r="G76" s="876"/>
    </row>
    <row r="77" spans="1:7" s="862" customFormat="1" x14ac:dyDescent="0.2">
      <c r="A77" s="874" t="s">
        <v>3152</v>
      </c>
      <c r="B77" s="874" t="s">
        <v>3153</v>
      </c>
      <c r="C77" s="881" t="s">
        <v>3154</v>
      </c>
      <c r="D77" s="876"/>
      <c r="E77" s="876"/>
      <c r="F77" s="876"/>
      <c r="G77" s="876"/>
    </row>
    <row r="78" spans="1:7" s="862" customFormat="1" x14ac:dyDescent="0.2">
      <c r="A78" s="874" t="s">
        <v>3155</v>
      </c>
      <c r="B78" s="874" t="s">
        <v>3156</v>
      </c>
      <c r="C78" s="881" t="s">
        <v>3157</v>
      </c>
      <c r="D78" s="876"/>
      <c r="E78" s="876"/>
      <c r="F78" s="876"/>
      <c r="G78" s="876"/>
    </row>
    <row r="79" spans="1:7" s="862" customFormat="1" x14ac:dyDescent="0.2">
      <c r="A79" s="874" t="s">
        <v>3158</v>
      </c>
      <c r="B79" s="874" t="s">
        <v>3159</v>
      </c>
      <c r="C79" s="881" t="s">
        <v>3160</v>
      </c>
      <c r="D79" s="876">
        <v>202.79229000000001</v>
      </c>
      <c r="E79" s="876"/>
      <c r="F79" s="876">
        <v>202.79229000000001</v>
      </c>
      <c r="G79" s="876">
        <v>202.77195999999998</v>
      </c>
    </row>
    <row r="80" spans="1:7" s="862" customFormat="1" x14ac:dyDescent="0.2">
      <c r="A80" s="874" t="s">
        <v>3161</v>
      </c>
      <c r="B80" s="874" t="s">
        <v>3162</v>
      </c>
      <c r="C80" s="881" t="s">
        <v>3163</v>
      </c>
      <c r="D80" s="876">
        <v>3629.9623700000002</v>
      </c>
      <c r="E80" s="876"/>
      <c r="F80" s="876">
        <v>3629.9623700000002</v>
      </c>
      <c r="G80" s="876">
        <v>3276.8485299999998</v>
      </c>
    </row>
    <row r="81" spans="1:7" s="862" customFormat="1" x14ac:dyDescent="0.2">
      <c r="A81" s="874" t="s">
        <v>3164</v>
      </c>
      <c r="B81" s="874" t="s">
        <v>3165</v>
      </c>
      <c r="C81" s="881" t="s">
        <v>3166</v>
      </c>
      <c r="D81" s="876">
        <v>528906.16812000005</v>
      </c>
      <c r="E81" s="876"/>
      <c r="F81" s="876">
        <v>528906.16812000005</v>
      </c>
      <c r="G81" s="876">
        <v>491189.66427999997</v>
      </c>
    </row>
    <row r="82" spans="1:7" s="862" customFormat="1" x14ac:dyDescent="0.2">
      <c r="A82" s="874" t="s">
        <v>3167</v>
      </c>
      <c r="B82" s="874" t="s">
        <v>3168</v>
      </c>
      <c r="C82" s="881" t="s">
        <v>3169</v>
      </c>
      <c r="D82" s="876">
        <v>16072.22798</v>
      </c>
      <c r="E82" s="876"/>
      <c r="F82" s="876">
        <v>16072.22798</v>
      </c>
      <c r="G82" s="876">
        <v>14655.944150000001</v>
      </c>
    </row>
    <row r="83" spans="1:7" s="862" customFormat="1" x14ac:dyDescent="0.2">
      <c r="A83" s="874" t="s">
        <v>3176</v>
      </c>
      <c r="B83" s="874" t="s">
        <v>3177</v>
      </c>
      <c r="C83" s="881" t="s">
        <v>3178</v>
      </c>
      <c r="D83" s="876">
        <v>1059.25344</v>
      </c>
      <c r="E83" s="876"/>
      <c r="F83" s="876">
        <v>1059.25344</v>
      </c>
      <c r="G83" s="876">
        <v>1235.98694</v>
      </c>
    </row>
    <row r="84" spans="1:7" s="862" customFormat="1" x14ac:dyDescent="0.2">
      <c r="A84" s="874" t="s">
        <v>3179</v>
      </c>
      <c r="B84" s="874" t="s">
        <v>3180</v>
      </c>
      <c r="C84" s="881" t="s">
        <v>3181</v>
      </c>
      <c r="D84" s="876">
        <v>0</v>
      </c>
      <c r="E84" s="876"/>
      <c r="F84" s="876">
        <v>0</v>
      </c>
      <c r="G84" s="876">
        <v>64</v>
      </c>
    </row>
    <row r="85" spans="1:7" s="862" customFormat="1" x14ac:dyDescent="0.2">
      <c r="A85" s="882" t="s">
        <v>3182</v>
      </c>
      <c r="B85" s="882" t="s">
        <v>3183</v>
      </c>
      <c r="C85" s="883" t="s">
        <v>3184</v>
      </c>
      <c r="D85" s="884">
        <v>1796.0972300000001</v>
      </c>
      <c r="E85" s="884"/>
      <c r="F85" s="884">
        <v>1796.0972300000001</v>
      </c>
      <c r="G85" s="884">
        <v>1803.97927</v>
      </c>
    </row>
    <row r="86" spans="1:7" s="862" customFormat="1" x14ac:dyDescent="0.2">
      <c r="A86" s="938"/>
      <c r="B86" s="938"/>
      <c r="C86" s="938"/>
      <c r="D86" s="939"/>
      <c r="E86" s="940"/>
      <c r="F86" s="939"/>
      <c r="G86" s="939"/>
    </row>
    <row r="87" spans="1:7" s="862" customFormat="1" x14ac:dyDescent="0.2">
      <c r="A87" s="938"/>
      <c r="B87" s="938"/>
      <c r="C87" s="938"/>
      <c r="D87" s="939"/>
      <c r="E87" s="940"/>
      <c r="F87" s="939"/>
      <c r="G87" s="939"/>
    </row>
    <row r="88" spans="1:7" s="862" customFormat="1" x14ac:dyDescent="0.2">
      <c r="A88" s="927"/>
      <c r="B88" s="928"/>
      <c r="C88" s="929"/>
      <c r="D88" s="897">
        <v>1</v>
      </c>
      <c r="E88" s="897">
        <v>2</v>
      </c>
      <c r="F88" s="900"/>
      <c r="G88" s="901"/>
    </row>
    <row r="89" spans="1:7" ht="12.75" customHeight="1" x14ac:dyDescent="0.2">
      <c r="A89" s="1225" t="s">
        <v>2908</v>
      </c>
      <c r="B89" s="1226"/>
      <c r="C89" s="1231" t="s">
        <v>2909</v>
      </c>
      <c r="D89" s="1245" t="s">
        <v>2910</v>
      </c>
      <c r="E89" s="1245"/>
      <c r="F89" s="900"/>
      <c r="G89" s="901"/>
    </row>
    <row r="90" spans="1:7" s="869" customFormat="1" ht="12.75" customHeight="1" x14ac:dyDescent="0.2">
      <c r="A90" s="1229"/>
      <c r="B90" s="1230"/>
      <c r="C90" s="1236"/>
      <c r="D90" s="902" t="s">
        <v>2911</v>
      </c>
      <c r="E90" s="903" t="s">
        <v>2912</v>
      </c>
      <c r="F90" s="900"/>
      <c r="G90" s="901"/>
    </row>
    <row r="91" spans="1:7" s="869" customFormat="1" x14ac:dyDescent="0.2">
      <c r="A91" s="912"/>
      <c r="B91" s="912" t="s">
        <v>3185</v>
      </c>
      <c r="C91" s="913" t="s">
        <v>70</v>
      </c>
      <c r="D91" s="873">
        <v>7903949.20199</v>
      </c>
      <c r="E91" s="873">
        <v>7612428.2822799999</v>
      </c>
      <c r="F91" s="898"/>
      <c r="G91" s="899"/>
    </row>
    <row r="92" spans="1:7" s="933" customFormat="1" x14ac:dyDescent="0.2">
      <c r="A92" s="912" t="s">
        <v>3186</v>
      </c>
      <c r="B92" s="912" t="s">
        <v>3187</v>
      </c>
      <c r="C92" s="913" t="s">
        <v>70</v>
      </c>
      <c r="D92" s="873">
        <v>6552609.0891300002</v>
      </c>
      <c r="E92" s="873">
        <v>6199819.3948999997</v>
      </c>
      <c r="F92" s="898"/>
      <c r="G92" s="899"/>
    </row>
    <row r="93" spans="1:7" s="933" customFormat="1" ht="12.75" customHeight="1" x14ac:dyDescent="0.2">
      <c r="A93" s="912" t="s">
        <v>3188</v>
      </c>
      <c r="B93" s="912" t="s">
        <v>3189</v>
      </c>
      <c r="C93" s="913" t="s">
        <v>70</v>
      </c>
      <c r="D93" s="873">
        <v>6946148.2922999999</v>
      </c>
      <c r="E93" s="873">
        <v>6488095.0926700002</v>
      </c>
      <c r="F93" s="898"/>
      <c r="G93" s="899"/>
    </row>
    <row r="94" spans="1:7" s="933" customFormat="1" x14ac:dyDescent="0.2">
      <c r="A94" s="874" t="s">
        <v>3190</v>
      </c>
      <c r="B94" s="874" t="s">
        <v>3191</v>
      </c>
      <c r="C94" s="881" t="s">
        <v>3192</v>
      </c>
      <c r="D94" s="876">
        <v>5544632.6718300004</v>
      </c>
      <c r="E94" s="876">
        <v>5133272.66823</v>
      </c>
      <c r="F94" s="900"/>
      <c r="G94" s="901"/>
    </row>
    <row r="95" spans="1:7" s="862" customFormat="1" x14ac:dyDescent="0.2">
      <c r="A95" s="874" t="s">
        <v>3193</v>
      </c>
      <c r="B95" s="874" t="s">
        <v>3194</v>
      </c>
      <c r="C95" s="881" t="s">
        <v>3195</v>
      </c>
      <c r="D95" s="934">
        <v>1380330.0752600001</v>
      </c>
      <c r="E95" s="934">
        <v>1333636.8792300001</v>
      </c>
      <c r="F95" s="900"/>
      <c r="G95" s="891"/>
    </row>
    <row r="96" spans="1:7" s="862" customFormat="1" x14ac:dyDescent="0.2">
      <c r="A96" s="874" t="s">
        <v>3196</v>
      </c>
      <c r="B96" s="874" t="s">
        <v>3197</v>
      </c>
      <c r="C96" s="881" t="s">
        <v>3198</v>
      </c>
      <c r="D96" s="934">
        <v>0</v>
      </c>
      <c r="E96" s="934">
        <v>0</v>
      </c>
      <c r="F96" s="904"/>
      <c r="G96" s="891"/>
    </row>
    <row r="97" spans="1:7" s="862" customFormat="1" x14ac:dyDescent="0.2">
      <c r="A97" s="874" t="s">
        <v>3199</v>
      </c>
      <c r="B97" s="874" t="s">
        <v>3200</v>
      </c>
      <c r="C97" s="881" t="s">
        <v>3201</v>
      </c>
      <c r="D97" s="934">
        <v>0</v>
      </c>
      <c r="E97" s="934">
        <v>0</v>
      </c>
      <c r="F97" s="904"/>
      <c r="G97" s="891"/>
    </row>
    <row r="98" spans="1:7" s="862" customFormat="1" x14ac:dyDescent="0.2">
      <c r="A98" s="874" t="s">
        <v>3202</v>
      </c>
      <c r="B98" s="874" t="s">
        <v>3203</v>
      </c>
      <c r="C98" s="881" t="s">
        <v>3204</v>
      </c>
      <c r="D98" s="934">
        <v>0</v>
      </c>
      <c r="E98" s="934">
        <v>0</v>
      </c>
      <c r="F98" s="904"/>
      <c r="G98" s="891"/>
    </row>
    <row r="99" spans="1:7" s="862" customFormat="1" x14ac:dyDescent="0.2">
      <c r="A99" s="874" t="s">
        <v>3205</v>
      </c>
      <c r="B99" s="874" t="s">
        <v>3206</v>
      </c>
      <c r="C99" s="881" t="s">
        <v>3207</v>
      </c>
      <c r="D99" s="934">
        <v>21185.54521</v>
      </c>
      <c r="E99" s="934">
        <v>21185.54521</v>
      </c>
      <c r="F99" s="904"/>
      <c r="G99" s="891"/>
    </row>
    <row r="100" spans="1:7" s="862" customFormat="1" x14ac:dyDescent="0.2">
      <c r="A100" s="912" t="s">
        <v>3208</v>
      </c>
      <c r="B100" s="912" t="s">
        <v>3209</v>
      </c>
      <c r="C100" s="913" t="s">
        <v>70</v>
      </c>
      <c r="D100" s="873">
        <v>119700.20062</v>
      </c>
      <c r="E100" s="873">
        <v>149685.97721000001</v>
      </c>
      <c r="F100" s="898"/>
      <c r="G100" s="899"/>
    </row>
    <row r="101" spans="1:7" s="933" customFormat="1" x14ac:dyDescent="0.2">
      <c r="A101" s="874" t="s">
        <v>3210</v>
      </c>
      <c r="B101" s="874" t="s">
        <v>3211</v>
      </c>
      <c r="C101" s="881" t="s">
        <v>3212</v>
      </c>
      <c r="D101" s="876">
        <v>3375.5850299999997</v>
      </c>
      <c r="E101" s="876">
        <v>3390.1324399999999</v>
      </c>
      <c r="F101" s="900"/>
      <c r="G101" s="901"/>
    </row>
    <row r="102" spans="1:7" s="862" customFormat="1" x14ac:dyDescent="0.2">
      <c r="A102" s="874" t="s">
        <v>3213</v>
      </c>
      <c r="B102" s="874" t="s">
        <v>3214</v>
      </c>
      <c r="C102" s="881" t="s">
        <v>3215</v>
      </c>
      <c r="D102" s="934">
        <v>18854.83682</v>
      </c>
      <c r="E102" s="934">
        <v>16773.08424</v>
      </c>
      <c r="F102" s="900"/>
      <c r="G102" s="901"/>
    </row>
    <row r="103" spans="1:7" s="862" customFormat="1" ht="12.75" customHeight="1" x14ac:dyDescent="0.2">
      <c r="A103" s="874" t="s">
        <v>3216</v>
      </c>
      <c r="B103" s="874" t="s">
        <v>3217</v>
      </c>
      <c r="C103" s="881" t="s">
        <v>3218</v>
      </c>
      <c r="D103" s="934">
        <v>17567.706610000001</v>
      </c>
      <c r="E103" s="934">
        <v>12896.71926</v>
      </c>
      <c r="F103" s="900"/>
      <c r="G103" s="901"/>
    </row>
    <row r="104" spans="1:7" s="862" customFormat="1" ht="13.5" customHeight="1" x14ac:dyDescent="0.2">
      <c r="A104" s="874" t="s">
        <v>3219</v>
      </c>
      <c r="B104" s="874" t="s">
        <v>3220</v>
      </c>
      <c r="C104" s="881" t="s">
        <v>3221</v>
      </c>
      <c r="D104" s="934">
        <v>8845.6433699999998</v>
      </c>
      <c r="E104" s="934">
        <v>9553.9996499999997</v>
      </c>
      <c r="F104" s="904"/>
      <c r="G104" s="891"/>
    </row>
    <row r="105" spans="1:7" s="862" customFormat="1" x14ac:dyDescent="0.2">
      <c r="A105" s="874" t="s">
        <v>3222</v>
      </c>
      <c r="B105" s="874" t="s">
        <v>3223</v>
      </c>
      <c r="C105" s="881" t="s">
        <v>3224</v>
      </c>
      <c r="D105" s="934">
        <v>71056.428790000005</v>
      </c>
      <c r="E105" s="934">
        <v>107072.04162</v>
      </c>
      <c r="F105" s="900"/>
      <c r="G105" s="901"/>
    </row>
    <row r="106" spans="1:7" s="862" customFormat="1" x14ac:dyDescent="0.2">
      <c r="A106" s="912" t="s">
        <v>3228</v>
      </c>
      <c r="B106" s="912" t="s">
        <v>3229</v>
      </c>
      <c r="C106" s="913" t="s">
        <v>70</v>
      </c>
      <c r="D106" s="873">
        <v>-513239.40379000001</v>
      </c>
      <c r="E106" s="873">
        <v>-437961.67498000001</v>
      </c>
      <c r="F106" s="898"/>
      <c r="G106" s="899"/>
    </row>
    <row r="107" spans="1:7" s="862" customFormat="1" x14ac:dyDescent="0.2">
      <c r="A107" s="874" t="s">
        <v>3230</v>
      </c>
      <c r="B107" s="874" t="s">
        <v>3231</v>
      </c>
      <c r="C107" s="881" t="s">
        <v>70</v>
      </c>
      <c r="D107" s="876">
        <v>-69870.288870000004</v>
      </c>
      <c r="E107" s="876">
        <v>-111359.2274</v>
      </c>
      <c r="F107" s="900"/>
      <c r="G107" s="891"/>
    </row>
    <row r="108" spans="1:7" s="933" customFormat="1" x14ac:dyDescent="0.2">
      <c r="A108" s="874" t="s">
        <v>3232</v>
      </c>
      <c r="B108" s="874" t="s">
        <v>3233</v>
      </c>
      <c r="C108" s="881" t="s">
        <v>3234</v>
      </c>
      <c r="D108" s="934">
        <v>0</v>
      </c>
      <c r="E108" s="934">
        <v>0</v>
      </c>
      <c r="F108" s="904"/>
      <c r="G108" s="901"/>
    </row>
    <row r="109" spans="1:7" s="862" customFormat="1" x14ac:dyDescent="0.2">
      <c r="A109" s="874" t="s">
        <v>3235</v>
      </c>
      <c r="B109" s="874" t="s">
        <v>3236</v>
      </c>
      <c r="C109" s="881" t="s">
        <v>3237</v>
      </c>
      <c r="D109" s="934">
        <v>-443369.11492000002</v>
      </c>
      <c r="E109" s="934">
        <v>-326602.44757999998</v>
      </c>
      <c r="F109" s="904"/>
      <c r="G109" s="891"/>
    </row>
    <row r="110" spans="1:7" s="862" customFormat="1" x14ac:dyDescent="0.2">
      <c r="A110" s="912" t="s">
        <v>3238</v>
      </c>
      <c r="B110" s="912" t="s">
        <v>3239</v>
      </c>
      <c r="C110" s="913" t="s">
        <v>70</v>
      </c>
      <c r="D110" s="873">
        <v>1351340.11286</v>
      </c>
      <c r="E110" s="873">
        <v>1412608.8873800002</v>
      </c>
      <c r="F110" s="898"/>
      <c r="G110" s="899"/>
    </row>
    <row r="111" spans="1:7" s="862" customFormat="1" x14ac:dyDescent="0.2">
      <c r="A111" s="912" t="s">
        <v>3240</v>
      </c>
      <c r="B111" s="912" t="s">
        <v>3241</v>
      </c>
      <c r="C111" s="913" t="s">
        <v>70</v>
      </c>
      <c r="D111" s="873">
        <v>100</v>
      </c>
      <c r="E111" s="873">
        <v>3000</v>
      </c>
      <c r="F111" s="898"/>
      <c r="G111" s="899"/>
    </row>
    <row r="112" spans="1:7" s="933" customFormat="1" x14ac:dyDescent="0.2">
      <c r="A112" s="874" t="s">
        <v>3242</v>
      </c>
      <c r="B112" s="874" t="s">
        <v>3241</v>
      </c>
      <c r="C112" s="881" t="s">
        <v>3243</v>
      </c>
      <c r="D112" s="876">
        <v>100</v>
      </c>
      <c r="E112" s="876">
        <v>3000</v>
      </c>
      <c r="F112" s="904"/>
      <c r="G112" s="891"/>
    </row>
    <row r="113" spans="1:7" s="933" customFormat="1" x14ac:dyDescent="0.2">
      <c r="A113" s="912" t="s">
        <v>3244</v>
      </c>
      <c r="B113" s="912" t="s">
        <v>3245</v>
      </c>
      <c r="C113" s="913" t="s">
        <v>70</v>
      </c>
      <c r="D113" s="873">
        <v>129731.74417000001</v>
      </c>
      <c r="E113" s="873">
        <v>212532.47424000001</v>
      </c>
      <c r="F113" s="898"/>
      <c r="G113" s="899"/>
    </row>
    <row r="114" spans="1:7" s="862" customFormat="1" x14ac:dyDescent="0.2">
      <c r="A114" s="874" t="s">
        <v>3246</v>
      </c>
      <c r="B114" s="874" t="s">
        <v>3247</v>
      </c>
      <c r="C114" s="881" t="s">
        <v>3248</v>
      </c>
      <c r="D114" s="876">
        <v>19983</v>
      </c>
      <c r="E114" s="876">
        <v>22983</v>
      </c>
      <c r="F114" s="904"/>
      <c r="G114" s="891"/>
    </row>
    <row r="115" spans="1:7" s="933" customFormat="1" x14ac:dyDescent="0.2">
      <c r="A115" s="874" t="s">
        <v>3249</v>
      </c>
      <c r="B115" s="874" t="s">
        <v>3250</v>
      </c>
      <c r="C115" s="881" t="s">
        <v>3251</v>
      </c>
      <c r="D115" s="934">
        <v>46128.263869999995</v>
      </c>
      <c r="E115" s="934">
        <v>71849.936099999992</v>
      </c>
      <c r="F115" s="904"/>
      <c r="G115" s="891"/>
    </row>
    <row r="116" spans="1:7" s="862" customFormat="1" x14ac:dyDescent="0.2">
      <c r="A116" s="874" t="s">
        <v>3255</v>
      </c>
      <c r="B116" s="874" t="s">
        <v>3256</v>
      </c>
      <c r="C116" s="881" t="s">
        <v>3257</v>
      </c>
      <c r="D116" s="934">
        <v>53126.169000000002</v>
      </c>
      <c r="E116" s="934">
        <v>33126.169000000002</v>
      </c>
      <c r="F116" s="904"/>
      <c r="G116" s="891"/>
    </row>
    <row r="117" spans="1:7" s="862" customFormat="1" x14ac:dyDescent="0.2">
      <c r="A117" s="874" t="s">
        <v>3264</v>
      </c>
      <c r="B117" s="874" t="s">
        <v>3265</v>
      </c>
      <c r="C117" s="881" t="s">
        <v>3266</v>
      </c>
      <c r="D117" s="934">
        <v>2880.6561000000002</v>
      </c>
      <c r="E117" s="934">
        <v>9841.7660999999989</v>
      </c>
      <c r="F117" s="904"/>
      <c r="G117" s="891"/>
    </row>
    <row r="118" spans="1:7" s="862" customFormat="1" x14ac:dyDescent="0.2">
      <c r="A118" s="874" t="s">
        <v>3267</v>
      </c>
      <c r="B118" s="874" t="s">
        <v>3268</v>
      </c>
      <c r="C118" s="881" t="s">
        <v>3269</v>
      </c>
      <c r="D118" s="934">
        <v>7613.6552000000001</v>
      </c>
      <c r="E118" s="934">
        <v>74731.603040000002</v>
      </c>
      <c r="F118" s="904"/>
      <c r="G118" s="891"/>
    </row>
    <row r="119" spans="1:7" s="862" customFormat="1" x14ac:dyDescent="0.2">
      <c r="A119" s="912" t="s">
        <v>3270</v>
      </c>
      <c r="B119" s="912" t="s">
        <v>3271</v>
      </c>
      <c r="C119" s="913" t="s">
        <v>70</v>
      </c>
      <c r="D119" s="873">
        <v>1221508.3686900001</v>
      </c>
      <c r="E119" s="873">
        <v>1197076.4131400001</v>
      </c>
      <c r="F119" s="898"/>
      <c r="G119" s="899"/>
    </row>
    <row r="120" spans="1:7" s="862" customFormat="1" x14ac:dyDescent="0.2">
      <c r="A120" s="874" t="s">
        <v>3272</v>
      </c>
      <c r="B120" s="874" t="s">
        <v>3273</v>
      </c>
      <c r="C120" s="881" t="s">
        <v>3274</v>
      </c>
      <c r="D120" s="876">
        <v>70800</v>
      </c>
      <c r="E120" s="876">
        <v>78200</v>
      </c>
      <c r="F120" s="904"/>
      <c r="G120" s="891"/>
    </row>
    <row r="121" spans="1:7" s="862" customFormat="1" x14ac:dyDescent="0.2">
      <c r="A121" s="874" t="s">
        <v>3281</v>
      </c>
      <c r="B121" s="874" t="s">
        <v>3282</v>
      </c>
      <c r="C121" s="881" t="s">
        <v>3283</v>
      </c>
      <c r="D121" s="934">
        <v>0</v>
      </c>
      <c r="E121" s="934">
        <v>0</v>
      </c>
      <c r="F121" s="904"/>
      <c r="G121" s="891"/>
    </row>
    <row r="122" spans="1:7" s="933" customFormat="1" x14ac:dyDescent="0.2">
      <c r="A122" s="874" t="s">
        <v>3284</v>
      </c>
      <c r="B122" s="874" t="s">
        <v>3285</v>
      </c>
      <c r="C122" s="881" t="s">
        <v>3286</v>
      </c>
      <c r="D122" s="934">
        <v>540517.86210999999</v>
      </c>
      <c r="E122" s="934">
        <v>529037.67015000002</v>
      </c>
      <c r="F122" s="900"/>
      <c r="G122" s="901"/>
    </row>
    <row r="123" spans="1:7" s="862" customFormat="1" x14ac:dyDescent="0.2">
      <c r="A123" s="874" t="s">
        <v>3290</v>
      </c>
      <c r="B123" s="874" t="s">
        <v>3291</v>
      </c>
      <c r="C123" s="881" t="s">
        <v>3292</v>
      </c>
      <c r="D123" s="934">
        <v>24524.162179999999</v>
      </c>
      <c r="E123" s="934">
        <v>24443.382120000002</v>
      </c>
      <c r="F123" s="900"/>
      <c r="G123" s="901"/>
    </row>
    <row r="124" spans="1:7" s="862" customFormat="1" ht="12.75" customHeight="1" x14ac:dyDescent="0.2">
      <c r="A124" s="874" t="s">
        <v>3296</v>
      </c>
      <c r="B124" s="874" t="s">
        <v>3297</v>
      </c>
      <c r="C124" s="881" t="s">
        <v>3298</v>
      </c>
      <c r="D124" s="934">
        <v>61619.525450000001</v>
      </c>
      <c r="E124" s="934">
        <v>44929.564829999996</v>
      </c>
      <c r="F124" s="904"/>
      <c r="G124" s="891"/>
    </row>
    <row r="125" spans="1:7" s="862" customFormat="1" ht="12.75" customHeight="1" x14ac:dyDescent="0.2">
      <c r="A125" s="874" t="s">
        <v>3299</v>
      </c>
      <c r="B125" s="874" t="s">
        <v>3300</v>
      </c>
      <c r="C125" s="881" t="s">
        <v>3301</v>
      </c>
      <c r="D125" s="934">
        <v>228776.136</v>
      </c>
      <c r="E125" s="934">
        <v>211865.57500000001</v>
      </c>
      <c r="F125" s="900"/>
      <c r="G125" s="901"/>
    </row>
    <row r="126" spans="1:7" s="862" customFormat="1" ht="12.75" customHeight="1" x14ac:dyDescent="0.2">
      <c r="A126" s="874" t="s">
        <v>3302</v>
      </c>
      <c r="B126" s="874" t="s">
        <v>3303</v>
      </c>
      <c r="C126" s="881" t="s">
        <v>3304</v>
      </c>
      <c r="D126" s="934">
        <v>1087.393</v>
      </c>
      <c r="E126" s="934">
        <v>1384.681</v>
      </c>
      <c r="F126" s="900"/>
      <c r="G126" s="901"/>
    </row>
    <row r="127" spans="1:7" s="862" customFormat="1" ht="12.75" customHeight="1" x14ac:dyDescent="0.2">
      <c r="A127" s="874" t="s">
        <v>3305</v>
      </c>
      <c r="B127" s="874" t="s">
        <v>3089</v>
      </c>
      <c r="C127" s="881" t="s">
        <v>3090</v>
      </c>
      <c r="D127" s="934">
        <v>89902.730389999997</v>
      </c>
      <c r="E127" s="934">
        <v>83371.548750000002</v>
      </c>
      <c r="F127" s="900"/>
      <c r="G127" s="901"/>
    </row>
    <row r="128" spans="1:7" s="862" customFormat="1" ht="12.75" customHeight="1" x14ac:dyDescent="0.2">
      <c r="A128" s="874" t="s">
        <v>3306</v>
      </c>
      <c r="B128" s="874" t="s">
        <v>3092</v>
      </c>
      <c r="C128" s="881" t="s">
        <v>3093</v>
      </c>
      <c r="D128" s="934">
        <v>41369.523999999998</v>
      </c>
      <c r="E128" s="934">
        <v>38163.802000000003</v>
      </c>
      <c r="F128" s="900"/>
      <c r="G128" s="901"/>
    </row>
    <row r="129" spans="1:7" s="862" customFormat="1" ht="12.75" customHeight="1" x14ac:dyDescent="0.2">
      <c r="A129" s="874" t="s">
        <v>3307</v>
      </c>
      <c r="B129" s="874" t="s">
        <v>3095</v>
      </c>
      <c r="C129" s="881" t="s">
        <v>3096</v>
      </c>
      <c r="D129" s="934">
        <v>0</v>
      </c>
      <c r="E129" s="934">
        <v>0</v>
      </c>
      <c r="F129" s="900"/>
      <c r="G129" s="901"/>
    </row>
    <row r="130" spans="1:7" s="862" customFormat="1" ht="12.75" customHeight="1" x14ac:dyDescent="0.2">
      <c r="A130" s="874" t="s">
        <v>3308</v>
      </c>
      <c r="B130" s="874" t="s">
        <v>3098</v>
      </c>
      <c r="C130" s="881" t="s">
        <v>3099</v>
      </c>
      <c r="D130" s="934">
        <v>283.42</v>
      </c>
      <c r="E130" s="934">
        <v>0</v>
      </c>
      <c r="F130" s="904"/>
      <c r="G130" s="891"/>
    </row>
    <row r="131" spans="1:7" s="862" customFormat="1" ht="12.75" customHeight="1" x14ac:dyDescent="0.2">
      <c r="A131" s="874" t="s">
        <v>3309</v>
      </c>
      <c r="B131" s="874" t="s">
        <v>3101</v>
      </c>
      <c r="C131" s="881" t="s">
        <v>3102</v>
      </c>
      <c r="D131" s="934">
        <v>44583.345999999998</v>
      </c>
      <c r="E131" s="934">
        <v>39858.616999999998</v>
      </c>
      <c r="F131" s="900"/>
      <c r="G131" s="901"/>
    </row>
    <row r="132" spans="1:7" s="862" customFormat="1" ht="12.75" customHeight="1" x14ac:dyDescent="0.2">
      <c r="A132" s="874" t="s">
        <v>3310</v>
      </c>
      <c r="B132" s="874" t="s">
        <v>76</v>
      </c>
      <c r="C132" s="881" t="s">
        <v>3104</v>
      </c>
      <c r="D132" s="934">
        <v>1895.9168</v>
      </c>
      <c r="E132" s="934">
        <v>5054.7252400000007</v>
      </c>
      <c r="F132" s="904"/>
      <c r="G132" s="891"/>
    </row>
    <row r="133" spans="1:7" s="862" customFormat="1" ht="12.75" customHeight="1" x14ac:dyDescent="0.2">
      <c r="A133" s="874" t="s">
        <v>3311</v>
      </c>
      <c r="B133" s="874" t="s">
        <v>3312</v>
      </c>
      <c r="C133" s="881" t="s">
        <v>3313</v>
      </c>
      <c r="D133" s="934">
        <v>0</v>
      </c>
      <c r="E133" s="934">
        <v>0</v>
      </c>
      <c r="F133" s="900"/>
      <c r="G133" s="901"/>
    </row>
    <row r="134" spans="1:7" s="862" customFormat="1" ht="12.75" customHeight="1" x14ac:dyDescent="0.2">
      <c r="A134" s="874" t="s">
        <v>3314</v>
      </c>
      <c r="B134" s="874" t="s">
        <v>3315</v>
      </c>
      <c r="C134" s="881" t="s">
        <v>3316</v>
      </c>
      <c r="D134" s="934">
        <v>0</v>
      </c>
      <c r="E134" s="934">
        <v>25</v>
      </c>
      <c r="F134" s="904"/>
      <c r="G134" s="891"/>
    </row>
    <row r="135" spans="1:7" s="862" customFormat="1" ht="12.75" customHeight="1" x14ac:dyDescent="0.2">
      <c r="A135" s="874" t="s">
        <v>3317</v>
      </c>
      <c r="B135" s="874" t="s">
        <v>3318</v>
      </c>
      <c r="C135" s="881" t="s">
        <v>3319</v>
      </c>
      <c r="D135" s="934">
        <v>902.90099999999995</v>
      </c>
      <c r="E135" s="934">
        <v>392.28960999999998</v>
      </c>
      <c r="F135" s="900"/>
      <c r="G135" s="901"/>
    </row>
    <row r="136" spans="1:7" s="862" customFormat="1" ht="12.75" customHeight="1" x14ac:dyDescent="0.2">
      <c r="A136" s="874" t="s">
        <v>3333</v>
      </c>
      <c r="B136" s="874" t="s">
        <v>3334</v>
      </c>
      <c r="C136" s="881" t="s">
        <v>3335</v>
      </c>
      <c r="D136" s="934">
        <v>1553.97</v>
      </c>
      <c r="E136" s="934">
        <v>10853.60374</v>
      </c>
      <c r="F136" s="904"/>
      <c r="G136" s="891"/>
    </row>
    <row r="137" spans="1:7" s="862" customFormat="1" ht="12.75" customHeight="1" x14ac:dyDescent="0.2">
      <c r="A137" s="877" t="s">
        <v>3337</v>
      </c>
      <c r="B137" s="874" t="s">
        <v>3338</v>
      </c>
      <c r="C137" s="881" t="s">
        <v>3339</v>
      </c>
      <c r="D137" s="934">
        <v>4729.1275700000006</v>
      </c>
      <c r="E137" s="934">
        <v>3974.58752</v>
      </c>
      <c r="F137" s="900"/>
      <c r="G137" s="901"/>
    </row>
    <row r="138" spans="1:7" s="862" customFormat="1" ht="12.75" customHeight="1" x14ac:dyDescent="0.2">
      <c r="A138" s="874" t="s">
        <v>3340</v>
      </c>
      <c r="B138" s="874" t="s">
        <v>3341</v>
      </c>
      <c r="C138" s="881" t="s">
        <v>3342</v>
      </c>
      <c r="D138" s="934">
        <v>2280.3408399999998</v>
      </c>
      <c r="E138" s="934">
        <v>4341.7824099999998</v>
      </c>
      <c r="F138" s="904"/>
      <c r="G138" s="891"/>
    </row>
    <row r="139" spans="1:7" s="862" customFormat="1" ht="12.75" customHeight="1" x14ac:dyDescent="0.2">
      <c r="A139" s="874" t="s">
        <v>3343</v>
      </c>
      <c r="B139" s="874" t="s">
        <v>3344</v>
      </c>
      <c r="C139" s="881" t="s">
        <v>3345</v>
      </c>
      <c r="D139" s="934">
        <v>91244.216680000012</v>
      </c>
      <c r="E139" s="934">
        <v>99992.433040000004</v>
      </c>
      <c r="F139" s="900"/>
      <c r="G139" s="901"/>
    </row>
    <row r="140" spans="1:7" s="862" customFormat="1" ht="12.75" customHeight="1" x14ac:dyDescent="0.2">
      <c r="A140" s="882" t="s">
        <v>3346</v>
      </c>
      <c r="B140" s="882" t="s">
        <v>3347</v>
      </c>
      <c r="C140" s="883" t="s">
        <v>3348</v>
      </c>
      <c r="D140" s="884">
        <v>15437.79667</v>
      </c>
      <c r="E140" s="884">
        <v>21187.150730000001</v>
      </c>
      <c r="F140" s="904"/>
      <c r="G140" s="891"/>
    </row>
    <row r="141" spans="1:7" s="862" customFormat="1" x14ac:dyDescent="0.2">
      <c r="C141" s="863"/>
      <c r="D141" s="864"/>
      <c r="E141" s="864"/>
      <c r="F141" s="864"/>
      <c r="G141" s="864"/>
    </row>
    <row r="142" spans="1:7" s="862" customFormat="1" x14ac:dyDescent="0.2">
      <c r="C142" s="863"/>
      <c r="D142" s="864"/>
      <c r="E142" s="864"/>
      <c r="F142" s="864"/>
      <c r="G142" s="864"/>
    </row>
    <row r="143" spans="1:7" s="862" customFormat="1" x14ac:dyDescent="0.2">
      <c r="C143" s="863"/>
      <c r="D143" s="864"/>
      <c r="E143" s="864"/>
      <c r="F143" s="864"/>
      <c r="G143" s="864"/>
    </row>
    <row r="144" spans="1:7" s="862" customFormat="1" x14ac:dyDescent="0.2">
      <c r="C144" s="863"/>
      <c r="D144" s="864"/>
      <c r="E144" s="864"/>
      <c r="F144" s="864"/>
      <c r="G144" s="864"/>
    </row>
    <row r="145" spans="1:7" s="862" customFormat="1" x14ac:dyDescent="0.2">
      <c r="C145" s="863"/>
      <c r="D145" s="864"/>
      <c r="E145" s="864"/>
      <c r="F145" s="864"/>
      <c r="G145" s="864"/>
    </row>
    <row r="146" spans="1:7" s="862" customFormat="1" ht="12.75" customHeight="1" x14ac:dyDescent="0.2">
      <c r="C146" s="863"/>
      <c r="D146" s="864"/>
      <c r="E146" s="864"/>
      <c r="F146" s="864"/>
      <c r="G146" s="864"/>
    </row>
    <row r="147" spans="1:7" s="862" customFormat="1" x14ac:dyDescent="0.2">
      <c r="C147" s="863"/>
      <c r="D147" s="864"/>
      <c r="E147" s="864"/>
      <c r="F147" s="864"/>
      <c r="G147" s="864"/>
    </row>
    <row r="148" spans="1:7" x14ac:dyDescent="0.2">
      <c r="A148" s="862"/>
      <c r="B148" s="862"/>
      <c r="C148" s="863"/>
      <c r="D148" s="864"/>
      <c r="E148" s="864"/>
      <c r="F148" s="864"/>
      <c r="G148" s="864"/>
    </row>
    <row r="149" spans="1:7" x14ac:dyDescent="0.2">
      <c r="A149" s="862"/>
      <c r="B149" s="862"/>
      <c r="C149" s="863"/>
      <c r="D149" s="864"/>
      <c r="E149" s="864"/>
      <c r="F149" s="864"/>
      <c r="G149" s="864"/>
    </row>
    <row r="150" spans="1:7" x14ac:dyDescent="0.2">
      <c r="A150" s="862"/>
      <c r="B150" s="862"/>
      <c r="C150" s="863"/>
      <c r="D150" s="864"/>
      <c r="E150" s="864"/>
      <c r="F150" s="864"/>
      <c r="G150" s="864"/>
    </row>
    <row r="151" spans="1:7" x14ac:dyDescent="0.2">
      <c r="A151" s="862"/>
      <c r="B151" s="862"/>
      <c r="C151" s="863"/>
      <c r="D151" s="864"/>
      <c r="E151" s="864"/>
      <c r="F151" s="864"/>
      <c r="G151" s="864"/>
    </row>
    <row r="152" spans="1:7" x14ac:dyDescent="0.2">
      <c r="A152" s="862"/>
      <c r="B152" s="862"/>
      <c r="C152" s="863"/>
      <c r="D152" s="864"/>
      <c r="E152" s="864"/>
      <c r="F152" s="864"/>
      <c r="G152" s="864"/>
    </row>
    <row r="153" spans="1:7" x14ac:dyDescent="0.2">
      <c r="A153" s="868"/>
      <c r="D153" s="864"/>
      <c r="E153" s="864"/>
      <c r="F153" s="864"/>
      <c r="G153" s="864"/>
    </row>
    <row r="154" spans="1:7" x14ac:dyDescent="0.2">
      <c r="A154" s="868"/>
      <c r="D154" s="864"/>
      <c r="E154" s="864"/>
      <c r="F154" s="864"/>
      <c r="G154" s="864"/>
    </row>
    <row r="155" spans="1:7" x14ac:dyDescent="0.2">
      <c r="A155" s="868"/>
      <c r="D155" s="864"/>
      <c r="E155" s="864"/>
      <c r="F155" s="864"/>
      <c r="G155" s="864"/>
    </row>
    <row r="156" spans="1:7" x14ac:dyDescent="0.2">
      <c r="A156" s="868"/>
      <c r="D156" s="864"/>
      <c r="E156" s="864"/>
      <c r="F156" s="864"/>
      <c r="G156" s="864"/>
    </row>
    <row r="157" spans="1:7" x14ac:dyDescent="0.2">
      <c r="A157" s="868"/>
      <c r="D157" s="864"/>
      <c r="E157" s="864"/>
      <c r="F157" s="864"/>
      <c r="G157" s="864"/>
    </row>
    <row r="158" spans="1:7" x14ac:dyDescent="0.2">
      <c r="A158" s="868"/>
      <c r="D158" s="864"/>
      <c r="E158" s="864"/>
      <c r="F158" s="864"/>
      <c r="G158" s="864"/>
    </row>
    <row r="159" spans="1:7" x14ac:dyDescent="0.2">
      <c r="A159" s="868"/>
      <c r="D159" s="864"/>
      <c r="E159" s="864"/>
      <c r="F159" s="864"/>
      <c r="G159" s="864"/>
    </row>
    <row r="160" spans="1:7" x14ac:dyDescent="0.2">
      <c r="A160" s="868"/>
      <c r="D160" s="864"/>
      <c r="E160" s="864"/>
      <c r="F160" s="864"/>
      <c r="G160" s="864"/>
    </row>
    <row r="161" spans="1:7" x14ac:dyDescent="0.2">
      <c r="A161" s="868"/>
      <c r="D161" s="864"/>
      <c r="E161" s="864"/>
      <c r="F161" s="864"/>
      <c r="G161" s="864"/>
    </row>
    <row r="162" spans="1:7" x14ac:dyDescent="0.2">
      <c r="A162" s="868"/>
      <c r="D162" s="864"/>
      <c r="E162" s="864"/>
      <c r="F162" s="864"/>
      <c r="G162" s="864"/>
    </row>
    <row r="163" spans="1:7" x14ac:dyDescent="0.2">
      <c r="A163" s="868"/>
      <c r="D163" s="864"/>
      <c r="E163" s="864"/>
      <c r="F163" s="864"/>
      <c r="G163" s="864"/>
    </row>
    <row r="164" spans="1:7" x14ac:dyDescent="0.2">
      <c r="A164" s="868"/>
      <c r="D164" s="864"/>
      <c r="E164" s="864"/>
      <c r="F164" s="864"/>
      <c r="G164" s="864"/>
    </row>
    <row r="165" spans="1:7" x14ac:dyDescent="0.2">
      <c r="A165" s="868"/>
      <c r="D165" s="864"/>
      <c r="E165" s="864"/>
      <c r="F165" s="864"/>
      <c r="G165" s="864"/>
    </row>
    <row r="166" spans="1:7" x14ac:dyDescent="0.2">
      <c r="A166" s="868"/>
      <c r="D166" s="864"/>
      <c r="E166" s="864"/>
      <c r="F166" s="864"/>
      <c r="G166" s="864"/>
    </row>
    <row r="167" spans="1:7" x14ac:dyDescent="0.2">
      <c r="A167" s="868"/>
      <c r="D167" s="864"/>
      <c r="E167" s="864"/>
      <c r="F167" s="864"/>
      <c r="G167" s="864"/>
    </row>
    <row r="168" spans="1:7" x14ac:dyDescent="0.2">
      <c r="A168" s="868"/>
      <c r="D168" s="864"/>
      <c r="E168" s="864"/>
      <c r="F168" s="864"/>
      <c r="G168" s="864"/>
    </row>
    <row r="169" spans="1:7" x14ac:dyDescent="0.2">
      <c r="A169" s="868"/>
      <c r="D169" s="864"/>
      <c r="E169" s="864"/>
      <c r="F169" s="864"/>
      <c r="G169" s="864"/>
    </row>
    <row r="170" spans="1:7" x14ac:dyDescent="0.2">
      <c r="A170" s="868"/>
      <c r="D170" s="864"/>
      <c r="E170" s="864"/>
      <c r="F170" s="864"/>
      <c r="G170" s="864"/>
    </row>
    <row r="171" spans="1:7" x14ac:dyDescent="0.2">
      <c r="A171" s="868"/>
      <c r="D171" s="864"/>
      <c r="E171" s="864"/>
      <c r="F171" s="864"/>
      <c r="G171" s="864"/>
    </row>
    <row r="172" spans="1:7" x14ac:dyDescent="0.2">
      <c r="A172" s="868"/>
      <c r="D172" s="864"/>
      <c r="E172" s="864"/>
      <c r="F172" s="864"/>
      <c r="G172" s="864"/>
    </row>
    <row r="173" spans="1:7" x14ac:dyDescent="0.2">
      <c r="A173" s="868"/>
      <c r="D173" s="864"/>
      <c r="E173" s="864"/>
      <c r="F173" s="864"/>
      <c r="G173" s="864"/>
    </row>
    <row r="174" spans="1:7" x14ac:dyDescent="0.2">
      <c r="A174" s="868"/>
      <c r="D174" s="864"/>
      <c r="E174" s="864"/>
      <c r="F174" s="864"/>
      <c r="G174" s="864"/>
    </row>
    <row r="175" spans="1:7" x14ac:dyDescent="0.2">
      <c r="A175" s="868"/>
      <c r="D175" s="864"/>
      <c r="E175" s="864"/>
      <c r="F175" s="864"/>
      <c r="G175" s="864"/>
    </row>
    <row r="176" spans="1:7" x14ac:dyDescent="0.2">
      <c r="A176" s="868"/>
      <c r="D176" s="864"/>
      <c r="E176" s="864"/>
      <c r="F176" s="864"/>
      <c r="G176" s="864"/>
    </row>
    <row r="177" spans="1:7" x14ac:dyDescent="0.2">
      <c r="A177" s="868"/>
      <c r="D177" s="864"/>
      <c r="E177" s="864"/>
      <c r="F177" s="864"/>
      <c r="G177" s="864"/>
    </row>
    <row r="178" spans="1:7" x14ac:dyDescent="0.2">
      <c r="A178" s="868"/>
      <c r="D178" s="864"/>
      <c r="E178" s="864"/>
      <c r="F178" s="864"/>
      <c r="G178" s="864"/>
    </row>
    <row r="179" spans="1:7" x14ac:dyDescent="0.2">
      <c r="A179" s="868"/>
      <c r="D179" s="864"/>
      <c r="E179" s="864"/>
      <c r="F179" s="864"/>
      <c r="G179" s="864"/>
    </row>
    <row r="180" spans="1:7" x14ac:dyDescent="0.2">
      <c r="A180" s="868"/>
      <c r="D180" s="864"/>
      <c r="E180" s="864"/>
      <c r="F180" s="864"/>
      <c r="G180" s="864"/>
    </row>
    <row r="181" spans="1:7" x14ac:dyDescent="0.2">
      <c r="A181" s="868"/>
      <c r="D181" s="864"/>
      <c r="E181" s="864"/>
      <c r="F181" s="864"/>
      <c r="G181" s="864"/>
    </row>
    <row r="182" spans="1:7" x14ac:dyDescent="0.2">
      <c r="A182" s="868"/>
      <c r="D182" s="864"/>
      <c r="E182" s="864"/>
      <c r="F182" s="864"/>
      <c r="G182" s="864"/>
    </row>
    <row r="183" spans="1:7" x14ac:dyDescent="0.2">
      <c r="A183" s="868"/>
      <c r="D183" s="864"/>
      <c r="E183" s="864"/>
      <c r="F183" s="864"/>
      <c r="G183" s="864"/>
    </row>
    <row r="184" spans="1:7" x14ac:dyDescent="0.2">
      <c r="A184" s="868"/>
      <c r="D184" s="864"/>
      <c r="E184" s="864"/>
      <c r="F184" s="864"/>
      <c r="G184" s="864"/>
    </row>
    <row r="185" spans="1:7" x14ac:dyDescent="0.2">
      <c r="A185" s="868"/>
      <c r="D185" s="864"/>
      <c r="E185" s="864"/>
      <c r="F185" s="864"/>
      <c r="G185" s="864"/>
    </row>
    <row r="186" spans="1:7" x14ac:dyDescent="0.2">
      <c r="A186" s="868"/>
      <c r="D186" s="864"/>
      <c r="E186" s="864"/>
      <c r="F186" s="864"/>
      <c r="G186" s="864"/>
    </row>
    <row r="187" spans="1:7" x14ac:dyDescent="0.2">
      <c r="A187" s="868"/>
      <c r="D187" s="864"/>
      <c r="E187" s="864"/>
      <c r="F187" s="864"/>
      <c r="G187" s="864"/>
    </row>
    <row r="188" spans="1:7" x14ac:dyDescent="0.2">
      <c r="A188" s="868"/>
      <c r="D188" s="864"/>
      <c r="E188" s="864"/>
      <c r="F188" s="864"/>
      <c r="G188" s="864"/>
    </row>
    <row r="189" spans="1:7" x14ac:dyDescent="0.2">
      <c r="A189" s="868"/>
      <c r="D189" s="864"/>
      <c r="E189" s="864"/>
      <c r="F189" s="864"/>
      <c r="G189" s="864"/>
    </row>
    <row r="190" spans="1:7" x14ac:dyDescent="0.2">
      <c r="A190" s="868"/>
      <c r="D190" s="864"/>
      <c r="E190" s="864"/>
      <c r="F190" s="864"/>
      <c r="G190" s="864"/>
    </row>
    <row r="191" spans="1:7" x14ac:dyDescent="0.2">
      <c r="A191" s="868"/>
      <c r="D191" s="864"/>
      <c r="E191" s="864"/>
      <c r="F191" s="864"/>
      <c r="G191" s="864"/>
    </row>
    <row r="192" spans="1:7" x14ac:dyDescent="0.2">
      <c r="A192" s="868"/>
      <c r="D192" s="864"/>
      <c r="E192" s="864"/>
      <c r="F192" s="864"/>
      <c r="G192" s="864"/>
    </row>
    <row r="193" spans="1:7" x14ac:dyDescent="0.2">
      <c r="A193" s="868"/>
      <c r="D193" s="864"/>
      <c r="E193" s="864"/>
      <c r="F193" s="864"/>
      <c r="G193" s="864"/>
    </row>
    <row r="194" spans="1:7" x14ac:dyDescent="0.2">
      <c r="A194" s="868"/>
      <c r="D194" s="864"/>
      <c r="E194" s="864"/>
      <c r="F194" s="864"/>
      <c r="G194" s="864"/>
    </row>
    <row r="195" spans="1:7" x14ac:dyDescent="0.2">
      <c r="A195" s="868"/>
      <c r="D195" s="864"/>
      <c r="E195" s="864"/>
      <c r="F195" s="864"/>
      <c r="G195" s="864"/>
    </row>
    <row r="196" spans="1:7" x14ac:dyDescent="0.2">
      <c r="A196" s="868"/>
      <c r="D196" s="864"/>
      <c r="E196" s="864"/>
      <c r="F196" s="864"/>
      <c r="G196" s="864"/>
    </row>
    <row r="197" spans="1:7" x14ac:dyDescent="0.2">
      <c r="A197" s="868"/>
      <c r="D197" s="864"/>
      <c r="E197" s="864"/>
      <c r="F197" s="864"/>
      <c r="G197" s="864"/>
    </row>
    <row r="198" spans="1:7" x14ac:dyDescent="0.2">
      <c r="A198" s="868"/>
      <c r="D198" s="864"/>
      <c r="E198" s="864"/>
      <c r="F198" s="864"/>
      <c r="G198" s="864"/>
    </row>
    <row r="199" spans="1:7" x14ac:dyDescent="0.2">
      <c r="A199" s="868"/>
      <c r="D199" s="864"/>
      <c r="E199" s="864"/>
      <c r="F199" s="864"/>
      <c r="G199" s="864"/>
    </row>
    <row r="200" spans="1:7" x14ac:dyDescent="0.2">
      <c r="A200" s="868"/>
      <c r="D200" s="864"/>
      <c r="E200" s="864"/>
      <c r="F200" s="864"/>
      <c r="G200" s="864"/>
    </row>
    <row r="201" spans="1:7" x14ac:dyDescent="0.2">
      <c r="A201" s="868"/>
      <c r="D201" s="864"/>
      <c r="E201" s="864"/>
      <c r="F201" s="864"/>
      <c r="G201" s="864"/>
    </row>
    <row r="202" spans="1:7" x14ac:dyDescent="0.2">
      <c r="A202" s="868"/>
      <c r="D202" s="864"/>
      <c r="E202" s="864"/>
      <c r="F202" s="864"/>
      <c r="G202" s="864"/>
    </row>
    <row r="203" spans="1:7" x14ac:dyDescent="0.2">
      <c r="A203" s="868"/>
      <c r="D203" s="864"/>
      <c r="E203" s="864"/>
      <c r="F203" s="864"/>
      <c r="G203" s="864"/>
    </row>
    <row r="204" spans="1:7" x14ac:dyDescent="0.2">
      <c r="A204" s="868"/>
      <c r="D204" s="864"/>
      <c r="E204" s="864"/>
      <c r="F204" s="864"/>
      <c r="G204" s="864"/>
    </row>
    <row r="205" spans="1:7" x14ac:dyDescent="0.2">
      <c r="A205" s="868"/>
      <c r="D205" s="864"/>
      <c r="E205" s="864"/>
      <c r="F205" s="864"/>
      <c r="G205" s="864"/>
    </row>
    <row r="206" spans="1:7" x14ac:dyDescent="0.2">
      <c r="A206" s="868"/>
      <c r="D206" s="864"/>
      <c r="E206" s="864"/>
      <c r="F206" s="864"/>
      <c r="G206" s="864"/>
    </row>
    <row r="207" spans="1:7" x14ac:dyDescent="0.2">
      <c r="A207" s="868"/>
      <c r="D207" s="864"/>
      <c r="E207" s="864"/>
      <c r="F207" s="864"/>
      <c r="G207" s="864"/>
    </row>
    <row r="208" spans="1:7" x14ac:dyDescent="0.2">
      <c r="A208" s="868"/>
      <c r="D208" s="864"/>
      <c r="E208" s="864"/>
      <c r="F208" s="864"/>
      <c r="G208" s="864"/>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31" fitToHeight="2" orientation="portrait" useFirstPageNumber="1" r:id="rId1"/>
  <headerFooter>
    <oddHeader>&amp;L&amp;"Tahoma,Kurzíva"Závěrečný účet za rok 2019&amp;R&amp;"Tahoma,Kurzíva"Tabulka č. 42</oddHeader>
    <oddFooter>&amp;C&amp;"Tahoma,Obyčejné"&amp;P</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7:G27"/>
  <sheetViews>
    <sheetView showGridLines="0" zoomScaleNormal="100" zoomScaleSheetLayoutView="100" workbookViewId="0">
      <selection activeCell="L26" sqref="L26"/>
    </sheetView>
  </sheetViews>
  <sheetFormatPr defaultColWidth="9.140625" defaultRowHeight="14.25" x14ac:dyDescent="0.2"/>
  <cols>
    <col min="1" max="1" width="21.28515625" style="41" customWidth="1"/>
    <col min="2" max="3" width="12.85546875" style="41" customWidth="1"/>
    <col min="4" max="4" width="8.7109375" style="42" customWidth="1"/>
    <col min="5" max="6" width="12.85546875" style="42" customWidth="1"/>
    <col min="7" max="7" width="8.7109375" style="42" customWidth="1"/>
    <col min="8" max="9" width="12.85546875" style="41" customWidth="1"/>
    <col min="10" max="10" width="8.7109375" style="41" customWidth="1"/>
    <col min="11" max="11" width="15.85546875" style="41" customWidth="1"/>
    <col min="12" max="12" width="9.7109375" style="41" customWidth="1"/>
    <col min="13" max="16384" width="9.140625" style="41"/>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2" orientation="landscape" useFirstPageNumber="1" r:id="rId2"/>
  <headerFooter scaleWithDoc="0" alignWithMargins="0">
    <oddHeader>&amp;L&amp;"Tahoma,Kurzíva"&amp;9Závěrečný účet za rok 2019&amp;R&amp;"Tahoma,Kurzíva"&amp;9Graf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A289C-154A-4B06-B9EF-D59DC015E3B3}">
  <sheetPr>
    <pageSetUpPr fitToPage="1"/>
  </sheetPr>
  <dimension ref="A1:G83"/>
  <sheetViews>
    <sheetView showGridLines="0" zoomScaleNormal="100" zoomScaleSheetLayoutView="100" workbookViewId="0">
      <selection activeCell="I4" sqref="I4"/>
    </sheetView>
  </sheetViews>
  <sheetFormatPr defaultRowHeight="12.75" x14ac:dyDescent="0.2"/>
  <cols>
    <col min="1" max="1" width="6.7109375" style="115" customWidth="1"/>
    <col min="2" max="2" width="54.7109375" style="115" customWidth="1"/>
    <col min="3" max="3" width="8.5703125" style="112" customWidth="1"/>
    <col min="4" max="7" width="15.42578125" style="115" customWidth="1"/>
    <col min="8" max="8" width="5" style="115" customWidth="1"/>
    <col min="9" max="16384" width="9.140625" style="115"/>
  </cols>
  <sheetData>
    <row r="1" spans="1:7" s="943" customFormat="1" ht="18" customHeight="1" x14ac:dyDescent="0.2">
      <c r="A1" s="1224" t="s">
        <v>2906</v>
      </c>
      <c r="B1" s="1224"/>
      <c r="C1" s="1224"/>
      <c r="D1" s="1224"/>
      <c r="E1" s="1224"/>
      <c r="F1" s="1224"/>
      <c r="G1" s="1224"/>
    </row>
    <row r="2" spans="1:7" s="944" customFormat="1" ht="18" customHeight="1" x14ac:dyDescent="0.2">
      <c r="A2" s="1224" t="s">
        <v>3538</v>
      </c>
      <c r="B2" s="1224"/>
      <c r="C2" s="1224"/>
      <c r="D2" s="1224"/>
      <c r="E2" s="1224"/>
      <c r="F2" s="1224"/>
      <c r="G2" s="1224"/>
    </row>
    <row r="4" spans="1:7" ht="12.75" customHeight="1" x14ac:dyDescent="0.2">
      <c r="A4" s="945"/>
      <c r="B4" s="946"/>
      <c r="C4" s="947"/>
      <c r="D4" s="948">
        <v>1</v>
      </c>
      <c r="E4" s="948">
        <v>2</v>
      </c>
      <c r="F4" s="948">
        <v>3</v>
      </c>
      <c r="G4" s="948">
        <v>4</v>
      </c>
    </row>
    <row r="5" spans="1:7" s="949" customFormat="1" ht="12.75" customHeight="1" x14ac:dyDescent="0.2">
      <c r="A5" s="1246" t="s">
        <v>2908</v>
      </c>
      <c r="B5" s="1247"/>
      <c r="C5" s="1250" t="s">
        <v>2909</v>
      </c>
      <c r="D5" s="1252" t="s">
        <v>3353</v>
      </c>
      <c r="E5" s="1252"/>
      <c r="F5" s="1252" t="s">
        <v>3354</v>
      </c>
      <c r="G5" s="1252"/>
    </row>
    <row r="6" spans="1:7" s="949" customFormat="1" ht="21" x14ac:dyDescent="0.2">
      <c r="A6" s="1248"/>
      <c r="B6" s="1249"/>
      <c r="C6" s="1251"/>
      <c r="D6" s="950" t="s">
        <v>3355</v>
      </c>
      <c r="E6" s="950" t="s">
        <v>3356</v>
      </c>
      <c r="F6" s="951" t="s">
        <v>3355</v>
      </c>
      <c r="G6" s="951" t="s">
        <v>3356</v>
      </c>
    </row>
    <row r="7" spans="1:7" s="949" customFormat="1" x14ac:dyDescent="0.2">
      <c r="A7" s="912" t="s">
        <v>2917</v>
      </c>
      <c r="B7" s="912" t="s">
        <v>3357</v>
      </c>
      <c r="C7" s="913" t="s">
        <v>70</v>
      </c>
      <c r="D7" s="952">
        <v>7451386.8842099998</v>
      </c>
      <c r="E7" s="952">
        <v>54172.502079999998</v>
      </c>
      <c r="F7" s="952">
        <v>6888264.22817</v>
      </c>
      <c r="G7" s="952">
        <v>40603.202250000002</v>
      </c>
    </row>
    <row r="8" spans="1:7" x14ac:dyDescent="0.2">
      <c r="A8" s="871" t="s">
        <v>2919</v>
      </c>
      <c r="B8" s="871" t="s">
        <v>3358</v>
      </c>
      <c r="C8" s="919" t="s">
        <v>70</v>
      </c>
      <c r="D8" s="952">
        <v>7447212.0076000001</v>
      </c>
      <c r="E8" s="952">
        <v>54042.984369999998</v>
      </c>
      <c r="F8" s="952">
        <v>6885586.0909299999</v>
      </c>
      <c r="G8" s="952">
        <v>40450.460490000005</v>
      </c>
    </row>
    <row r="9" spans="1:7" x14ac:dyDescent="0.2">
      <c r="A9" s="885" t="s">
        <v>2921</v>
      </c>
      <c r="B9" s="885" t="s">
        <v>3359</v>
      </c>
      <c r="C9" s="925" t="s">
        <v>3360</v>
      </c>
      <c r="D9" s="914">
        <v>1179533.3734300002</v>
      </c>
      <c r="E9" s="914">
        <v>8417.4238399999995</v>
      </c>
      <c r="F9" s="914">
        <v>1111448.58152</v>
      </c>
      <c r="G9" s="914">
        <v>5509.0704299999998</v>
      </c>
    </row>
    <row r="10" spans="1:7" x14ac:dyDescent="0.2">
      <c r="A10" s="874" t="s">
        <v>2924</v>
      </c>
      <c r="B10" s="874" t="s">
        <v>3361</v>
      </c>
      <c r="C10" s="881" t="s">
        <v>3362</v>
      </c>
      <c r="D10" s="914">
        <v>155477.54738999999</v>
      </c>
      <c r="E10" s="914">
        <v>11221.540720000001</v>
      </c>
      <c r="F10" s="914">
        <v>136902.47576</v>
      </c>
      <c r="G10" s="914">
        <v>10762.862570000001</v>
      </c>
    </row>
    <row r="11" spans="1:7" x14ac:dyDescent="0.2">
      <c r="A11" s="874" t="s">
        <v>2927</v>
      </c>
      <c r="B11" s="874" t="s">
        <v>3363</v>
      </c>
      <c r="C11" s="881" t="s">
        <v>3364</v>
      </c>
      <c r="D11" s="914"/>
      <c r="E11" s="914"/>
      <c r="F11" s="914"/>
      <c r="G11" s="914"/>
    </row>
    <row r="12" spans="1:7" x14ac:dyDescent="0.2">
      <c r="A12" s="874" t="s">
        <v>2930</v>
      </c>
      <c r="B12" s="874" t="s">
        <v>3365</v>
      </c>
      <c r="C12" s="881" t="s">
        <v>3366</v>
      </c>
      <c r="D12" s="914">
        <v>486880.14325999998</v>
      </c>
      <c r="E12" s="914">
        <v>8371.402759999999</v>
      </c>
      <c r="F12" s="914">
        <v>487293.70231999998</v>
      </c>
      <c r="G12" s="914">
        <v>7731.89059</v>
      </c>
    </row>
    <row r="13" spans="1:7" x14ac:dyDescent="0.2">
      <c r="A13" s="874" t="s">
        <v>2933</v>
      </c>
      <c r="B13" s="874" t="s">
        <v>3367</v>
      </c>
      <c r="C13" s="881" t="s">
        <v>3368</v>
      </c>
      <c r="D13" s="914">
        <v>-103.76480000000001</v>
      </c>
      <c r="E13" s="914"/>
      <c r="F13" s="914">
        <v>-75.981560000000002</v>
      </c>
      <c r="G13" s="914"/>
    </row>
    <row r="14" spans="1:7" x14ac:dyDescent="0.2">
      <c r="A14" s="874" t="s">
        <v>2936</v>
      </c>
      <c r="B14" s="874" t="s">
        <v>3369</v>
      </c>
      <c r="C14" s="881" t="s">
        <v>3370</v>
      </c>
      <c r="D14" s="914">
        <v>-40225.416469999996</v>
      </c>
      <c r="E14" s="914">
        <v>-542.85500999999999</v>
      </c>
      <c r="F14" s="914">
        <v>-37009.394990000001</v>
      </c>
      <c r="G14" s="914">
        <v>-509.69376</v>
      </c>
    </row>
    <row r="15" spans="1:7" x14ac:dyDescent="0.2">
      <c r="A15" s="874" t="s">
        <v>2939</v>
      </c>
      <c r="B15" s="874" t="s">
        <v>3371</v>
      </c>
      <c r="C15" s="881" t="s">
        <v>3372</v>
      </c>
      <c r="D15" s="914">
        <v>-5387.5508399999999</v>
      </c>
      <c r="E15" s="914"/>
      <c r="F15" s="914">
        <v>-3670.9403299999999</v>
      </c>
      <c r="G15" s="914">
        <v>206.23789000000002</v>
      </c>
    </row>
    <row r="16" spans="1:7" x14ac:dyDescent="0.2">
      <c r="A16" s="874" t="s">
        <v>2942</v>
      </c>
      <c r="B16" s="874" t="s">
        <v>223</v>
      </c>
      <c r="C16" s="881" t="s">
        <v>3373</v>
      </c>
      <c r="D16" s="914">
        <v>80712.112359999999</v>
      </c>
      <c r="E16" s="914">
        <v>487.92090000000002</v>
      </c>
      <c r="F16" s="914">
        <v>80599.385580000002</v>
      </c>
      <c r="G16" s="914">
        <v>791.3371800000001</v>
      </c>
    </row>
    <row r="17" spans="1:7" x14ac:dyDescent="0.2">
      <c r="A17" s="874" t="s">
        <v>2945</v>
      </c>
      <c r="B17" s="874" t="s">
        <v>206</v>
      </c>
      <c r="C17" s="881" t="s">
        <v>3374</v>
      </c>
      <c r="D17" s="914">
        <v>5792.77484</v>
      </c>
      <c r="E17" s="914">
        <v>0.60363</v>
      </c>
      <c r="F17" s="914">
        <v>5823.0824599999996</v>
      </c>
      <c r="G17" s="914">
        <v>1.4077500000000001</v>
      </c>
    </row>
    <row r="18" spans="1:7" x14ac:dyDescent="0.2">
      <c r="A18" s="874" t="s">
        <v>3375</v>
      </c>
      <c r="B18" s="874" t="s">
        <v>3376</v>
      </c>
      <c r="C18" s="881" t="s">
        <v>3377</v>
      </c>
      <c r="D18" s="914">
        <v>1303.4217699999999</v>
      </c>
      <c r="E18" s="914">
        <v>3.9202399999999997</v>
      </c>
      <c r="F18" s="914">
        <v>863.51856999999995</v>
      </c>
      <c r="G18" s="914">
        <v>1.8909500000000001</v>
      </c>
    </row>
    <row r="19" spans="1:7" x14ac:dyDescent="0.2">
      <c r="A19" s="874" t="s">
        <v>3378</v>
      </c>
      <c r="B19" s="874" t="s">
        <v>3379</v>
      </c>
      <c r="C19" s="881" t="s">
        <v>3380</v>
      </c>
      <c r="D19" s="914">
        <v>-1410.2497900000001</v>
      </c>
      <c r="E19" s="914">
        <v>-140.86843999999999</v>
      </c>
      <c r="F19" s="914">
        <v>-1323.6775600000001</v>
      </c>
      <c r="G19" s="914">
        <v>-0.16875000000000001</v>
      </c>
    </row>
    <row r="20" spans="1:7" x14ac:dyDescent="0.2">
      <c r="A20" s="874" t="s">
        <v>3381</v>
      </c>
      <c r="B20" s="874" t="s">
        <v>3382</v>
      </c>
      <c r="C20" s="881" t="s">
        <v>3383</v>
      </c>
      <c r="D20" s="914">
        <v>388138.11757</v>
      </c>
      <c r="E20" s="914">
        <v>1786.30376</v>
      </c>
      <c r="F20" s="914">
        <v>365668.42442</v>
      </c>
      <c r="G20" s="914">
        <v>1832.83627</v>
      </c>
    </row>
    <row r="21" spans="1:7" x14ac:dyDescent="0.2">
      <c r="A21" s="874" t="s">
        <v>3384</v>
      </c>
      <c r="B21" s="874" t="s">
        <v>3385</v>
      </c>
      <c r="C21" s="881" t="s">
        <v>3386</v>
      </c>
      <c r="D21" s="914">
        <v>3493295.4018299999</v>
      </c>
      <c r="E21" s="914">
        <v>8236.2278900000001</v>
      </c>
      <c r="F21" s="914">
        <v>3185750.95316</v>
      </c>
      <c r="G21" s="914">
        <v>6987.3050499999999</v>
      </c>
    </row>
    <row r="22" spans="1:7" x14ac:dyDescent="0.2">
      <c r="A22" s="874" t="s">
        <v>3387</v>
      </c>
      <c r="B22" s="874" t="s">
        <v>3388</v>
      </c>
      <c r="C22" s="881" t="s">
        <v>3389</v>
      </c>
      <c r="D22" s="914">
        <v>1157532.06757</v>
      </c>
      <c r="E22" s="914">
        <v>2749.5563700000002</v>
      </c>
      <c r="F22" s="914">
        <v>1057197.3956299999</v>
      </c>
      <c r="G22" s="914">
        <v>2349.53982</v>
      </c>
    </row>
    <row r="23" spans="1:7" x14ac:dyDescent="0.2">
      <c r="A23" s="874" t="s">
        <v>3390</v>
      </c>
      <c r="B23" s="874" t="s">
        <v>3391</v>
      </c>
      <c r="C23" s="881" t="s">
        <v>3392</v>
      </c>
      <c r="D23" s="914">
        <v>14151.172490000001</v>
      </c>
      <c r="E23" s="914">
        <v>32.445590000000003</v>
      </c>
      <c r="F23" s="914">
        <v>12959.14387</v>
      </c>
      <c r="G23" s="914">
        <v>26.362269999999999</v>
      </c>
    </row>
    <row r="24" spans="1:7" x14ac:dyDescent="0.2">
      <c r="A24" s="874" t="s">
        <v>3393</v>
      </c>
      <c r="B24" s="874" t="s">
        <v>3394</v>
      </c>
      <c r="C24" s="881" t="s">
        <v>3395</v>
      </c>
      <c r="D24" s="914">
        <v>84406.687099999996</v>
      </c>
      <c r="E24" s="914">
        <v>177.70501000000002</v>
      </c>
      <c r="F24" s="914">
        <v>75738.645810000002</v>
      </c>
      <c r="G24" s="914">
        <v>152.03964000000002</v>
      </c>
    </row>
    <row r="25" spans="1:7" x14ac:dyDescent="0.2">
      <c r="A25" s="874" t="s">
        <v>3396</v>
      </c>
      <c r="B25" s="874" t="s">
        <v>3397</v>
      </c>
      <c r="C25" s="881" t="s">
        <v>3398</v>
      </c>
      <c r="D25" s="914">
        <v>192.58312000000001</v>
      </c>
      <c r="E25" s="914">
        <v>0.51929999999999998</v>
      </c>
      <c r="F25" s="914">
        <v>18.100000000000001</v>
      </c>
      <c r="G25" s="914"/>
    </row>
    <row r="26" spans="1:7" x14ac:dyDescent="0.2">
      <c r="A26" s="874" t="s">
        <v>3399</v>
      </c>
      <c r="B26" s="874" t="s">
        <v>3400</v>
      </c>
      <c r="C26" s="881" t="s">
        <v>3401</v>
      </c>
      <c r="D26" s="914">
        <v>252.15254000000002</v>
      </c>
      <c r="E26" s="914">
        <v>2.2114600000000002</v>
      </c>
      <c r="F26" s="914">
        <v>257.78251999999998</v>
      </c>
      <c r="G26" s="914">
        <v>2.2054800000000001</v>
      </c>
    </row>
    <row r="27" spans="1:7" x14ac:dyDescent="0.2">
      <c r="A27" s="874" t="s">
        <v>3402</v>
      </c>
      <c r="B27" s="874" t="s">
        <v>3403</v>
      </c>
      <c r="C27" s="881" t="s">
        <v>3404</v>
      </c>
      <c r="D27" s="914">
        <v>1.0640000000000001</v>
      </c>
      <c r="E27" s="914"/>
      <c r="F27" s="914">
        <v>1.0640000000000001</v>
      </c>
      <c r="G27" s="914"/>
    </row>
    <row r="28" spans="1:7" x14ac:dyDescent="0.2">
      <c r="A28" s="874" t="s">
        <v>3405</v>
      </c>
      <c r="B28" s="874" t="s">
        <v>3406</v>
      </c>
      <c r="C28" s="881" t="s">
        <v>3407</v>
      </c>
      <c r="D28" s="914">
        <v>359.91896999999994</v>
      </c>
      <c r="E28" s="914">
        <v>41.200620000000001</v>
      </c>
      <c r="F28" s="914">
        <v>426.35131999999999</v>
      </c>
      <c r="G28" s="914">
        <v>53.8384</v>
      </c>
    </row>
    <row r="29" spans="1:7" x14ac:dyDescent="0.2">
      <c r="A29" s="874" t="s">
        <v>3408</v>
      </c>
      <c r="B29" s="874" t="s">
        <v>3409</v>
      </c>
      <c r="C29" s="881" t="s">
        <v>3410</v>
      </c>
      <c r="D29" s="914">
        <v>0.75919000000000003</v>
      </c>
      <c r="E29" s="914"/>
      <c r="F29" s="914">
        <v>7.9180000000000001</v>
      </c>
      <c r="G29" s="914"/>
    </row>
    <row r="30" spans="1:7" x14ac:dyDescent="0.2">
      <c r="A30" s="874" t="s">
        <v>3411</v>
      </c>
      <c r="B30" s="874" t="s">
        <v>3412</v>
      </c>
      <c r="C30" s="881" t="s">
        <v>3413</v>
      </c>
      <c r="D30" s="914">
        <v>627.37900000000002</v>
      </c>
      <c r="E30" s="914">
        <v>1.4999999999999999E-2</v>
      </c>
      <c r="F30" s="914">
        <v>108.80489</v>
      </c>
      <c r="G30" s="914">
        <v>4.9870000000000001</v>
      </c>
    </row>
    <row r="31" spans="1:7" x14ac:dyDescent="0.2">
      <c r="A31" s="874" t="s">
        <v>3414</v>
      </c>
      <c r="B31" s="874" t="s">
        <v>3415</v>
      </c>
      <c r="C31" s="881" t="s">
        <v>3416</v>
      </c>
      <c r="D31" s="914"/>
      <c r="E31" s="914"/>
      <c r="F31" s="914"/>
      <c r="G31" s="914"/>
    </row>
    <row r="32" spans="1:7" x14ac:dyDescent="0.2">
      <c r="A32" s="874" t="s">
        <v>3417</v>
      </c>
      <c r="B32" s="874" t="s">
        <v>3418</v>
      </c>
      <c r="C32" s="881" t="s">
        <v>3419</v>
      </c>
      <c r="D32" s="914">
        <v>24534.699370000002</v>
      </c>
      <c r="E32" s="914">
        <v>182.5052</v>
      </c>
      <c r="F32" s="914">
        <v>22018.630730000001</v>
      </c>
      <c r="G32" s="914">
        <v>362.69521999999995</v>
      </c>
    </row>
    <row r="33" spans="1:7" x14ac:dyDescent="0.2">
      <c r="A33" s="874" t="s">
        <v>3420</v>
      </c>
      <c r="B33" s="874" t="s">
        <v>3421</v>
      </c>
      <c r="C33" s="881" t="s">
        <v>3422</v>
      </c>
      <c r="D33" s="914">
        <v>4811.5720599999995</v>
      </c>
      <c r="E33" s="914">
        <v>24.202570000000001</v>
      </c>
      <c r="F33" s="914">
        <v>2143.9091699999999</v>
      </c>
      <c r="G33" s="914">
        <v>23.640639999999998</v>
      </c>
    </row>
    <row r="34" spans="1:7" x14ac:dyDescent="0.2">
      <c r="A34" s="874" t="s">
        <v>3423</v>
      </c>
      <c r="B34" s="874" t="s">
        <v>3424</v>
      </c>
      <c r="C34" s="881" t="s">
        <v>3425</v>
      </c>
      <c r="D34" s="914">
        <v>1494.921</v>
      </c>
      <c r="E34" s="914"/>
      <c r="F34" s="914">
        <v>327.36547999999999</v>
      </c>
      <c r="G34" s="914"/>
    </row>
    <row r="35" spans="1:7" x14ac:dyDescent="0.2">
      <c r="A35" s="874" t="s">
        <v>3426</v>
      </c>
      <c r="B35" s="874" t="s">
        <v>3427</v>
      </c>
      <c r="C35" s="881" t="s">
        <v>3428</v>
      </c>
      <c r="D35" s="914">
        <v>333759.55066000001</v>
      </c>
      <c r="E35" s="914">
        <v>3739.5089900000003</v>
      </c>
      <c r="F35" s="914">
        <v>317273.97196</v>
      </c>
      <c r="G35" s="914">
        <v>4019.9449900000004</v>
      </c>
    </row>
    <row r="36" spans="1:7" x14ac:dyDescent="0.2">
      <c r="A36" s="874" t="s">
        <v>3429</v>
      </c>
      <c r="B36" s="874" t="s">
        <v>3430</v>
      </c>
      <c r="C36" s="881" t="s">
        <v>3431</v>
      </c>
      <c r="D36" s="914"/>
      <c r="E36" s="914"/>
      <c r="F36" s="914"/>
      <c r="G36" s="914"/>
    </row>
    <row r="37" spans="1:7" x14ac:dyDescent="0.2">
      <c r="A37" s="874" t="s">
        <v>3432</v>
      </c>
      <c r="B37" s="874" t="s">
        <v>3433</v>
      </c>
      <c r="C37" s="881" t="s">
        <v>3434</v>
      </c>
      <c r="D37" s="914">
        <v>150.1481</v>
      </c>
      <c r="E37" s="914">
        <v>8995.9594199999992</v>
      </c>
      <c r="F37" s="914"/>
      <c r="G37" s="914"/>
    </row>
    <row r="38" spans="1:7" x14ac:dyDescent="0.2">
      <c r="A38" s="874" t="s">
        <v>3435</v>
      </c>
      <c r="B38" s="874" t="s">
        <v>3436</v>
      </c>
      <c r="C38" s="881" t="s">
        <v>3437</v>
      </c>
      <c r="D38" s="914"/>
      <c r="E38" s="914"/>
      <c r="F38" s="914"/>
      <c r="G38" s="914"/>
    </row>
    <row r="39" spans="1:7" x14ac:dyDescent="0.2">
      <c r="A39" s="874" t="s">
        <v>3438</v>
      </c>
      <c r="B39" s="874" t="s">
        <v>3439</v>
      </c>
      <c r="C39" s="881" t="s">
        <v>3440</v>
      </c>
      <c r="D39" s="914">
        <v>-2900</v>
      </c>
      <c r="E39" s="914"/>
      <c r="F39" s="914">
        <v>-270</v>
      </c>
      <c r="G39" s="914"/>
    </row>
    <row r="40" spans="1:7" x14ac:dyDescent="0.2">
      <c r="A40" s="874" t="s">
        <v>3441</v>
      </c>
      <c r="B40" s="874" t="s">
        <v>3442</v>
      </c>
      <c r="C40" s="881" t="s">
        <v>3443</v>
      </c>
      <c r="D40" s="914">
        <v>-313.78084000000001</v>
      </c>
      <c r="E40" s="914">
        <v>74.221899999999991</v>
      </c>
      <c r="F40" s="914">
        <v>-26.680130000000002</v>
      </c>
      <c r="G40" s="914">
        <v>60.704219999999999</v>
      </c>
    </row>
    <row r="41" spans="1:7" x14ac:dyDescent="0.2">
      <c r="A41" s="874" t="s">
        <v>3444</v>
      </c>
      <c r="B41" s="874" t="s">
        <v>3445</v>
      </c>
      <c r="C41" s="881" t="s">
        <v>3446</v>
      </c>
      <c r="D41" s="914">
        <v>7316.0959699999994</v>
      </c>
      <c r="E41" s="914"/>
      <c r="F41" s="914">
        <v>7868.9752099999996</v>
      </c>
      <c r="G41" s="914"/>
    </row>
    <row r="42" spans="1:7" x14ac:dyDescent="0.2">
      <c r="A42" s="874" t="s">
        <v>3447</v>
      </c>
      <c r="B42" s="874" t="s">
        <v>3448</v>
      </c>
      <c r="C42" s="881" t="s">
        <v>3449</v>
      </c>
      <c r="D42" s="914">
        <v>42757.842560000005</v>
      </c>
      <c r="E42" s="914">
        <v>176.95544000000001</v>
      </c>
      <c r="F42" s="914">
        <v>37441.986969999998</v>
      </c>
      <c r="G42" s="914">
        <v>74.137419999999992</v>
      </c>
    </row>
    <row r="43" spans="1:7" x14ac:dyDescent="0.2">
      <c r="A43" s="874" t="s">
        <v>3450</v>
      </c>
      <c r="B43" s="874" t="s">
        <v>3451</v>
      </c>
      <c r="C43" s="881" t="s">
        <v>3452</v>
      </c>
      <c r="D43" s="914">
        <v>34071.264189999994</v>
      </c>
      <c r="E43" s="914">
        <v>4.3572100000000002</v>
      </c>
      <c r="F43" s="914">
        <v>19822.596149999998</v>
      </c>
      <c r="G43" s="914">
        <v>5.3892199999999999</v>
      </c>
    </row>
    <row r="44" spans="1:7" x14ac:dyDescent="0.2">
      <c r="A44" s="871" t="s">
        <v>2948</v>
      </c>
      <c r="B44" s="871" t="s">
        <v>3453</v>
      </c>
      <c r="C44" s="919" t="s">
        <v>70</v>
      </c>
      <c r="D44" s="952">
        <v>3695.06871</v>
      </c>
      <c r="E44" s="952">
        <v>7.6856099999999996</v>
      </c>
      <c r="F44" s="952">
        <v>2604.5892400000002</v>
      </c>
      <c r="G44" s="952">
        <v>1.9760000000000003E-2</v>
      </c>
    </row>
    <row r="45" spans="1:7" x14ac:dyDescent="0.2">
      <c r="A45" s="874" t="s">
        <v>2950</v>
      </c>
      <c r="B45" s="874" t="s">
        <v>3454</v>
      </c>
      <c r="C45" s="881" t="s">
        <v>3455</v>
      </c>
      <c r="D45" s="914"/>
      <c r="E45" s="914"/>
      <c r="F45" s="914"/>
      <c r="G45" s="914"/>
    </row>
    <row r="46" spans="1:7" x14ac:dyDescent="0.2">
      <c r="A46" s="874" t="s">
        <v>2952</v>
      </c>
      <c r="B46" s="874" t="s">
        <v>3456</v>
      </c>
      <c r="C46" s="881" t="s">
        <v>3457</v>
      </c>
      <c r="D46" s="914">
        <v>3275.76719</v>
      </c>
      <c r="E46" s="914"/>
      <c r="F46" s="914">
        <v>2209.3575299999998</v>
      </c>
      <c r="G46" s="914"/>
    </row>
    <row r="47" spans="1:7" x14ac:dyDescent="0.2">
      <c r="A47" s="874" t="s">
        <v>2955</v>
      </c>
      <c r="B47" s="874" t="s">
        <v>3458</v>
      </c>
      <c r="C47" s="881" t="s">
        <v>3459</v>
      </c>
      <c r="D47" s="914">
        <v>86.590330000000009</v>
      </c>
      <c r="E47" s="914"/>
      <c r="F47" s="914">
        <v>73.264440000000008</v>
      </c>
      <c r="G47" s="914"/>
    </row>
    <row r="48" spans="1:7" x14ac:dyDescent="0.2">
      <c r="A48" s="874" t="s">
        <v>2958</v>
      </c>
      <c r="B48" s="874" t="s">
        <v>3460</v>
      </c>
      <c r="C48" s="881" t="s">
        <v>3461</v>
      </c>
      <c r="D48" s="914"/>
      <c r="E48" s="914"/>
      <c r="F48" s="914"/>
      <c r="G48" s="914"/>
    </row>
    <row r="49" spans="1:7" x14ac:dyDescent="0.2">
      <c r="A49" s="874" t="s">
        <v>2961</v>
      </c>
      <c r="B49" s="874" t="s">
        <v>3462</v>
      </c>
      <c r="C49" s="881" t="s">
        <v>3463</v>
      </c>
      <c r="D49" s="914">
        <v>332.71118999999999</v>
      </c>
      <c r="E49" s="914">
        <v>7.6856099999999996</v>
      </c>
      <c r="F49" s="914">
        <v>321.96727000000004</v>
      </c>
      <c r="G49" s="914">
        <v>1.9760000000000003E-2</v>
      </c>
    </row>
    <row r="50" spans="1:7" x14ac:dyDescent="0.2">
      <c r="A50" s="871" t="s">
        <v>2979</v>
      </c>
      <c r="B50" s="871" t="s">
        <v>3464</v>
      </c>
      <c r="C50" s="919" t="s">
        <v>70</v>
      </c>
      <c r="D50" s="952">
        <v>0</v>
      </c>
      <c r="E50" s="952">
        <v>0</v>
      </c>
      <c r="F50" s="952">
        <v>0</v>
      </c>
      <c r="G50" s="952">
        <v>0</v>
      </c>
    </row>
    <row r="51" spans="1:7" x14ac:dyDescent="0.2">
      <c r="A51" s="874" t="s">
        <v>2981</v>
      </c>
      <c r="B51" s="874" t="s">
        <v>3465</v>
      </c>
      <c r="C51" s="881" t="s">
        <v>3466</v>
      </c>
      <c r="D51" s="914"/>
      <c r="E51" s="914"/>
      <c r="F51" s="914"/>
      <c r="G51" s="914"/>
    </row>
    <row r="52" spans="1:7" x14ac:dyDescent="0.2">
      <c r="A52" s="874" t="s">
        <v>2984</v>
      </c>
      <c r="B52" s="874" t="s">
        <v>3467</v>
      </c>
      <c r="C52" s="881" t="s">
        <v>3468</v>
      </c>
      <c r="D52" s="914"/>
      <c r="E52" s="914"/>
      <c r="F52" s="914"/>
      <c r="G52" s="914"/>
    </row>
    <row r="53" spans="1:7" x14ac:dyDescent="0.2">
      <c r="A53" s="871" t="s">
        <v>3469</v>
      </c>
      <c r="B53" s="871" t="s">
        <v>3098</v>
      </c>
      <c r="C53" s="919" t="s">
        <v>70</v>
      </c>
      <c r="D53" s="952">
        <v>479.80790000000002</v>
      </c>
      <c r="E53" s="952">
        <v>121.83210000000001</v>
      </c>
      <c r="F53" s="952">
        <v>73.548000000000002</v>
      </c>
      <c r="G53" s="952">
        <v>152.72200000000001</v>
      </c>
    </row>
    <row r="54" spans="1:7" x14ac:dyDescent="0.2">
      <c r="A54" s="874" t="s">
        <v>3470</v>
      </c>
      <c r="B54" s="874" t="s">
        <v>3098</v>
      </c>
      <c r="C54" s="881" t="s">
        <v>3471</v>
      </c>
      <c r="D54" s="914">
        <v>479.80790000000002</v>
      </c>
      <c r="E54" s="914">
        <v>121.83210000000001</v>
      </c>
      <c r="F54" s="914">
        <v>73.548000000000002</v>
      </c>
      <c r="G54" s="914">
        <v>152.72200000000001</v>
      </c>
    </row>
    <row r="55" spans="1:7" x14ac:dyDescent="0.2">
      <c r="A55" s="874" t="s">
        <v>3472</v>
      </c>
      <c r="B55" s="874" t="s">
        <v>3473</v>
      </c>
      <c r="C55" s="881" t="s">
        <v>3474</v>
      </c>
      <c r="D55" s="914"/>
      <c r="E55" s="914"/>
      <c r="F55" s="914"/>
      <c r="G55" s="914"/>
    </row>
    <row r="56" spans="1:7" x14ac:dyDescent="0.2">
      <c r="A56" s="871" t="s">
        <v>3025</v>
      </c>
      <c r="B56" s="871" t="s">
        <v>3475</v>
      </c>
      <c r="C56" s="919" t="s">
        <v>70</v>
      </c>
      <c r="D56" s="952">
        <v>7357151.6797399996</v>
      </c>
      <c r="E56" s="952">
        <v>78537.417680000013</v>
      </c>
      <c r="F56" s="952">
        <v>6753492.3015700001</v>
      </c>
      <c r="G56" s="952">
        <v>64015.901450000005</v>
      </c>
    </row>
    <row r="57" spans="1:7" x14ac:dyDescent="0.2">
      <c r="A57" s="871" t="s">
        <v>3027</v>
      </c>
      <c r="B57" s="871" t="s">
        <v>3476</v>
      </c>
      <c r="C57" s="919" t="s">
        <v>70</v>
      </c>
      <c r="D57" s="952">
        <v>6366067.2090500006</v>
      </c>
      <c r="E57" s="952">
        <v>74116.445760000002</v>
      </c>
      <c r="F57" s="952">
        <v>5877212.1855600001</v>
      </c>
      <c r="G57" s="952">
        <v>61814.7503</v>
      </c>
    </row>
    <row r="58" spans="1:7" x14ac:dyDescent="0.2">
      <c r="A58" s="874" t="s">
        <v>3029</v>
      </c>
      <c r="B58" s="874" t="s">
        <v>3477</v>
      </c>
      <c r="C58" s="881" t="s">
        <v>3478</v>
      </c>
      <c r="D58" s="914">
        <v>8060.4051200000004</v>
      </c>
      <c r="E58" s="914">
        <v>36.397790000000001</v>
      </c>
      <c r="F58" s="914">
        <v>8692.7197300000007</v>
      </c>
      <c r="G58" s="914">
        <v>20.104290000000002</v>
      </c>
    </row>
    <row r="59" spans="1:7" x14ac:dyDescent="0.2">
      <c r="A59" s="874" t="s">
        <v>3032</v>
      </c>
      <c r="B59" s="874" t="s">
        <v>3479</v>
      </c>
      <c r="C59" s="881" t="s">
        <v>3480</v>
      </c>
      <c r="D59" s="914">
        <v>5671257.5948100006</v>
      </c>
      <c r="E59" s="914">
        <v>19607.936679999999</v>
      </c>
      <c r="F59" s="914">
        <v>5185760.2684399998</v>
      </c>
      <c r="G59" s="914">
        <v>14246.91245</v>
      </c>
    </row>
    <row r="60" spans="1:7" x14ac:dyDescent="0.2">
      <c r="A60" s="874" t="s">
        <v>3035</v>
      </c>
      <c r="B60" s="874" t="s">
        <v>3481</v>
      </c>
      <c r="C60" s="881" t="s">
        <v>3482</v>
      </c>
      <c r="D60" s="914">
        <v>370.85785999999996</v>
      </c>
      <c r="E60" s="914">
        <v>25605.589030000003</v>
      </c>
      <c r="F60" s="914">
        <v>430.86532</v>
      </c>
      <c r="G60" s="914">
        <v>25292.963070000002</v>
      </c>
    </row>
    <row r="61" spans="1:7" x14ac:dyDescent="0.2">
      <c r="A61" s="874" t="s">
        <v>3038</v>
      </c>
      <c r="B61" s="874" t="s">
        <v>3483</v>
      </c>
      <c r="C61" s="881" t="s">
        <v>3484</v>
      </c>
      <c r="D61" s="914">
        <v>584793.86722999997</v>
      </c>
      <c r="E61" s="914">
        <v>12920.302740000001</v>
      </c>
      <c r="F61" s="914">
        <v>583653.25123000005</v>
      </c>
      <c r="G61" s="914">
        <v>12350.090269999999</v>
      </c>
    </row>
    <row r="62" spans="1:7" x14ac:dyDescent="0.2">
      <c r="A62" s="874" t="s">
        <v>3050</v>
      </c>
      <c r="B62" s="874" t="s">
        <v>3485</v>
      </c>
      <c r="C62" s="881" t="s">
        <v>3486</v>
      </c>
      <c r="D62" s="914"/>
      <c r="E62" s="914"/>
      <c r="F62" s="914"/>
      <c r="G62" s="914"/>
    </row>
    <row r="63" spans="1:7" x14ac:dyDescent="0.2">
      <c r="A63" s="874" t="s">
        <v>3053</v>
      </c>
      <c r="B63" s="874" t="s">
        <v>3409</v>
      </c>
      <c r="C63" s="881" t="s">
        <v>3487</v>
      </c>
      <c r="D63" s="914">
        <v>682.29762000000005</v>
      </c>
      <c r="E63" s="914"/>
      <c r="F63" s="914">
        <v>193.44062</v>
      </c>
      <c r="G63" s="914"/>
    </row>
    <row r="64" spans="1:7" x14ac:dyDescent="0.2">
      <c r="A64" s="874" t="s">
        <v>3056</v>
      </c>
      <c r="B64" s="874" t="s">
        <v>3412</v>
      </c>
      <c r="C64" s="881" t="s">
        <v>3488</v>
      </c>
      <c r="D64" s="914">
        <v>-3508.8</v>
      </c>
      <c r="E64" s="914"/>
      <c r="F64" s="914">
        <v>27.940999999999999</v>
      </c>
      <c r="G64" s="914"/>
    </row>
    <row r="65" spans="1:7" x14ac:dyDescent="0.2">
      <c r="A65" s="874" t="s">
        <v>3489</v>
      </c>
      <c r="B65" s="874" t="s">
        <v>3490</v>
      </c>
      <c r="C65" s="881" t="s">
        <v>3491</v>
      </c>
      <c r="D65" s="914">
        <v>2093.2235000000001</v>
      </c>
      <c r="E65" s="914"/>
      <c r="F65" s="914">
        <v>3104.53631</v>
      </c>
      <c r="G65" s="914"/>
    </row>
    <row r="66" spans="1:7" x14ac:dyDescent="0.2">
      <c r="A66" s="874" t="s">
        <v>3492</v>
      </c>
      <c r="B66" s="874" t="s">
        <v>3493</v>
      </c>
      <c r="C66" s="881" t="s">
        <v>3494</v>
      </c>
      <c r="D66" s="914">
        <v>35123.846720000001</v>
      </c>
      <c r="E66" s="914">
        <v>237.71848</v>
      </c>
      <c r="F66" s="914">
        <v>32025.804989999997</v>
      </c>
      <c r="G66" s="914">
        <v>452.7337</v>
      </c>
    </row>
    <row r="67" spans="1:7" x14ac:dyDescent="0.2">
      <c r="A67" s="874" t="s">
        <v>3495</v>
      </c>
      <c r="B67" s="874" t="s">
        <v>3496</v>
      </c>
      <c r="C67" s="881" t="s">
        <v>3497</v>
      </c>
      <c r="D67" s="914"/>
      <c r="E67" s="914"/>
      <c r="F67" s="914"/>
      <c r="G67" s="914"/>
    </row>
    <row r="68" spans="1:7" x14ac:dyDescent="0.2">
      <c r="A68" s="874" t="s">
        <v>3498</v>
      </c>
      <c r="B68" s="874" t="s">
        <v>3499</v>
      </c>
      <c r="C68" s="881" t="s">
        <v>3500</v>
      </c>
      <c r="D68" s="914">
        <v>1738.9829099999999</v>
      </c>
      <c r="E68" s="914">
        <v>5546.3147499999995</v>
      </c>
      <c r="F68" s="914">
        <v>358.05975999999998</v>
      </c>
      <c r="G68" s="914">
        <v>51.042589999999997</v>
      </c>
    </row>
    <row r="69" spans="1:7" x14ac:dyDescent="0.2">
      <c r="A69" s="874" t="s">
        <v>3501</v>
      </c>
      <c r="B69" s="874" t="s">
        <v>3502</v>
      </c>
      <c r="C69" s="881" t="s">
        <v>3503</v>
      </c>
      <c r="D69" s="914"/>
      <c r="E69" s="914"/>
      <c r="F69" s="914"/>
      <c r="G69" s="914"/>
    </row>
    <row r="70" spans="1:7" x14ac:dyDescent="0.2">
      <c r="A70" s="874" t="s">
        <v>3504</v>
      </c>
      <c r="B70" s="874" t="s">
        <v>3505</v>
      </c>
      <c r="C70" s="881" t="s">
        <v>3506</v>
      </c>
      <c r="D70" s="914">
        <v>8725.7879300000004</v>
      </c>
      <c r="E70" s="914">
        <v>9.7880000000000003</v>
      </c>
      <c r="F70" s="914">
        <v>11354.317429999999</v>
      </c>
      <c r="G70" s="914">
        <v>8.6190899999999999</v>
      </c>
    </row>
    <row r="71" spans="1:7" x14ac:dyDescent="0.2">
      <c r="A71" s="874" t="s">
        <v>3507</v>
      </c>
      <c r="B71" s="874" t="s">
        <v>3508</v>
      </c>
      <c r="C71" s="881" t="s">
        <v>3509</v>
      </c>
      <c r="D71" s="914">
        <v>56729.145349999999</v>
      </c>
      <c r="E71" s="914">
        <v>10152.398289999999</v>
      </c>
      <c r="F71" s="914">
        <v>51610.980729999996</v>
      </c>
      <c r="G71" s="914">
        <v>9392.2848400000003</v>
      </c>
    </row>
    <row r="72" spans="1:7" x14ac:dyDescent="0.2">
      <c r="A72" s="871" t="s">
        <v>3059</v>
      </c>
      <c r="B72" s="871" t="s">
        <v>3510</v>
      </c>
      <c r="C72" s="919" t="s">
        <v>70</v>
      </c>
      <c r="D72" s="952">
        <v>86575.949269999997</v>
      </c>
      <c r="E72" s="952">
        <v>117.88549999999999</v>
      </c>
      <c r="F72" s="952">
        <v>85539.737730000008</v>
      </c>
      <c r="G72" s="952">
        <v>107.12235000000001</v>
      </c>
    </row>
    <row r="73" spans="1:7" x14ac:dyDescent="0.2">
      <c r="A73" s="874" t="s">
        <v>3061</v>
      </c>
      <c r="B73" s="874" t="s">
        <v>3511</v>
      </c>
      <c r="C73" s="881" t="s">
        <v>3512</v>
      </c>
      <c r="D73" s="914"/>
      <c r="E73" s="914"/>
      <c r="F73" s="914"/>
      <c r="G73" s="914"/>
    </row>
    <row r="74" spans="1:7" x14ac:dyDescent="0.2">
      <c r="A74" s="874" t="s">
        <v>3064</v>
      </c>
      <c r="B74" s="874" t="s">
        <v>3456</v>
      </c>
      <c r="C74" s="881" t="s">
        <v>3513</v>
      </c>
      <c r="D74" s="914">
        <v>3516.34861</v>
      </c>
      <c r="E74" s="914"/>
      <c r="F74" s="914">
        <v>997.0081899999999</v>
      </c>
      <c r="G74" s="914"/>
    </row>
    <row r="75" spans="1:7" x14ac:dyDescent="0.2">
      <c r="A75" s="874" t="s">
        <v>3067</v>
      </c>
      <c r="B75" s="874" t="s">
        <v>3514</v>
      </c>
      <c r="C75" s="881" t="s">
        <v>3515</v>
      </c>
      <c r="D75" s="914">
        <v>12.62946</v>
      </c>
      <c r="E75" s="914">
        <v>5.1650000000000001E-2</v>
      </c>
      <c r="F75" s="914">
        <v>17.015490000000003</v>
      </c>
      <c r="G75" s="914"/>
    </row>
    <row r="76" spans="1:7" x14ac:dyDescent="0.2">
      <c r="A76" s="874" t="s">
        <v>3070</v>
      </c>
      <c r="B76" s="874" t="s">
        <v>3516</v>
      </c>
      <c r="C76" s="881" t="s">
        <v>3517</v>
      </c>
      <c r="D76" s="914"/>
      <c r="E76" s="914"/>
      <c r="F76" s="914"/>
      <c r="G76" s="914"/>
    </row>
    <row r="77" spans="1:7" x14ac:dyDescent="0.2">
      <c r="A77" s="874" t="s">
        <v>3076</v>
      </c>
      <c r="B77" s="874" t="s">
        <v>3518</v>
      </c>
      <c r="C77" s="881" t="s">
        <v>3519</v>
      </c>
      <c r="D77" s="914">
        <v>83046.9712</v>
      </c>
      <c r="E77" s="914">
        <v>117.83385000000001</v>
      </c>
      <c r="F77" s="914">
        <v>84525.714049999995</v>
      </c>
      <c r="G77" s="914">
        <v>107.12235000000001</v>
      </c>
    </row>
    <row r="78" spans="1:7" x14ac:dyDescent="0.2">
      <c r="A78" s="871" t="s">
        <v>3520</v>
      </c>
      <c r="B78" s="871" t="s">
        <v>3521</v>
      </c>
      <c r="C78" s="919" t="s">
        <v>70</v>
      </c>
      <c r="D78" s="952">
        <v>904508.52142</v>
      </c>
      <c r="E78" s="952">
        <v>4303.0864199999996</v>
      </c>
      <c r="F78" s="952">
        <v>790740.37827999995</v>
      </c>
      <c r="G78" s="952">
        <v>2094.0288</v>
      </c>
    </row>
    <row r="79" spans="1:7" x14ac:dyDescent="0.2">
      <c r="A79" s="874" t="s">
        <v>3522</v>
      </c>
      <c r="B79" s="874" t="s">
        <v>3523</v>
      </c>
      <c r="C79" s="881" t="s">
        <v>3524</v>
      </c>
      <c r="D79" s="914"/>
      <c r="E79" s="914"/>
      <c r="F79" s="914"/>
      <c r="G79" s="914"/>
    </row>
    <row r="80" spans="1:7" x14ac:dyDescent="0.2">
      <c r="A80" s="874" t="s">
        <v>3525</v>
      </c>
      <c r="B80" s="874" t="s">
        <v>3526</v>
      </c>
      <c r="C80" s="881" t="s">
        <v>3527</v>
      </c>
      <c r="D80" s="914">
        <v>904508.52142</v>
      </c>
      <c r="E80" s="914">
        <v>4303.0864199999996</v>
      </c>
      <c r="F80" s="914">
        <v>790740.37827999995</v>
      </c>
      <c r="G80" s="914">
        <v>2094.0288</v>
      </c>
    </row>
    <row r="81" spans="1:7" x14ac:dyDescent="0.2">
      <c r="A81" s="871" t="s">
        <v>3186</v>
      </c>
      <c r="B81" s="871" t="s">
        <v>3528</v>
      </c>
      <c r="C81" s="919" t="s">
        <v>70</v>
      </c>
      <c r="D81" s="953"/>
      <c r="E81" s="953"/>
      <c r="F81" s="953"/>
      <c r="G81" s="953"/>
    </row>
    <row r="82" spans="1:7" x14ac:dyDescent="0.2">
      <c r="A82" s="871" t="s">
        <v>3529</v>
      </c>
      <c r="B82" s="871" t="s">
        <v>3530</v>
      </c>
      <c r="C82" s="919" t="s">
        <v>70</v>
      </c>
      <c r="D82" s="952">
        <v>-93755.396569999997</v>
      </c>
      <c r="E82" s="952">
        <v>24486.7477</v>
      </c>
      <c r="F82" s="952">
        <v>-134698.3786</v>
      </c>
      <c r="G82" s="952">
        <v>23565.421200000001</v>
      </c>
    </row>
    <row r="83" spans="1:7" x14ac:dyDescent="0.2">
      <c r="A83" s="871" t="s">
        <v>3531</v>
      </c>
      <c r="B83" s="871" t="s">
        <v>3231</v>
      </c>
      <c r="C83" s="919" t="s">
        <v>70</v>
      </c>
      <c r="D83" s="952">
        <v>-94235.204469999997</v>
      </c>
      <c r="E83" s="952">
        <v>24364.9156</v>
      </c>
      <c r="F83" s="952">
        <v>-134771.92660000001</v>
      </c>
      <c r="G83" s="952">
        <v>23412.699199999999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33" orientation="portrait" useFirstPageNumber="1" r:id="rId1"/>
  <headerFooter>
    <oddHeader>&amp;L&amp;"Tahoma,Kurzíva"Závěrečný účet za rok 2019&amp;R&amp;"Tahoma,Kurzíva"Tabulka č. 43</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U74"/>
  <sheetViews>
    <sheetView topLeftCell="A22" zoomScaleNormal="100" workbookViewId="0">
      <selection activeCell="N26" sqref="N26"/>
    </sheetView>
  </sheetViews>
  <sheetFormatPr defaultColWidth="9.140625" defaultRowHeight="12.75" x14ac:dyDescent="0.2"/>
  <cols>
    <col min="1" max="1" width="15.140625" style="43" bestFit="1" customWidth="1"/>
    <col min="2" max="2" width="14.5703125" style="43" customWidth="1"/>
    <col min="3" max="3" width="10.140625" style="43" bestFit="1" customWidth="1"/>
    <col min="4" max="4" width="10.85546875" style="43" bestFit="1" customWidth="1"/>
    <col min="5" max="5" width="11.28515625" style="43" bestFit="1" customWidth="1"/>
    <col min="6" max="6" width="10.85546875" style="43" bestFit="1" customWidth="1"/>
    <col min="7" max="7" width="11.28515625" style="43" bestFit="1" customWidth="1"/>
    <col min="8" max="8" width="15.28515625" style="43" bestFit="1" customWidth="1"/>
    <col min="9" max="9" width="14.5703125" style="43" customWidth="1"/>
    <col min="10" max="10" width="15.28515625" style="43" bestFit="1" customWidth="1"/>
    <col min="11" max="11" width="8.7109375" style="43" customWidth="1"/>
    <col min="12" max="12" width="13.42578125" style="43" customWidth="1"/>
    <col min="13" max="13" width="8.28515625" style="43" customWidth="1"/>
    <col min="14" max="14" width="13.28515625" style="43" customWidth="1"/>
    <col min="15" max="15" width="8.140625" style="43" customWidth="1"/>
    <col min="16" max="16" width="13.85546875" style="43" customWidth="1"/>
    <col min="17" max="17" width="7.140625" style="43" customWidth="1"/>
    <col min="18" max="18" width="13.5703125" style="43" customWidth="1"/>
    <col min="19" max="19" width="8.28515625" style="43" customWidth="1"/>
    <col min="20" max="20" width="10.85546875" style="43" bestFit="1" customWidth="1"/>
    <col min="21" max="21" width="15.85546875" style="43" bestFit="1" customWidth="1"/>
    <col min="22" max="16384" width="9.140625" style="43"/>
  </cols>
  <sheetData>
    <row r="2" spans="1:10" x14ac:dyDescent="0.2">
      <c r="A2" s="43" t="s">
        <v>22</v>
      </c>
    </row>
    <row r="3" spans="1:10" ht="15.75" x14ac:dyDescent="0.25">
      <c r="A3" s="44"/>
      <c r="B3" s="45">
        <v>2011</v>
      </c>
      <c r="C3" s="3">
        <v>2012</v>
      </c>
      <c r="D3" s="3">
        <v>2013</v>
      </c>
      <c r="E3" s="3">
        <v>2014</v>
      </c>
      <c r="F3" s="3">
        <v>2015</v>
      </c>
      <c r="G3" s="3">
        <v>2016</v>
      </c>
      <c r="H3" s="3">
        <v>2017</v>
      </c>
      <c r="I3" s="3">
        <v>2018</v>
      </c>
      <c r="J3" s="3">
        <v>2019</v>
      </c>
    </row>
    <row r="4" spans="1:10" x14ac:dyDescent="0.2">
      <c r="A4" s="44" t="s">
        <v>23</v>
      </c>
      <c r="B4" s="12">
        <v>11790.804</v>
      </c>
      <c r="C4" s="12">
        <v>11574.909</v>
      </c>
      <c r="D4" s="12">
        <v>11415.745999999999</v>
      </c>
      <c r="E4" s="12">
        <v>12137.583000000001</v>
      </c>
      <c r="F4" s="12">
        <v>13726.48</v>
      </c>
      <c r="G4" s="12">
        <v>14534.133</v>
      </c>
      <c r="H4" s="12">
        <v>14651.603999999999</v>
      </c>
      <c r="I4" s="12">
        <v>16584.9666</v>
      </c>
      <c r="J4" s="12">
        <v>19656.418000000001</v>
      </c>
    </row>
    <row r="5" spans="1:10" x14ac:dyDescent="0.2">
      <c r="A5" s="44" t="s">
        <v>24</v>
      </c>
      <c r="B5" s="12">
        <v>5006.0230000000001</v>
      </c>
      <c r="C5" s="12">
        <v>4827.9070000000002</v>
      </c>
      <c r="D5" s="12">
        <v>4951.1000000000004</v>
      </c>
      <c r="E5" s="12">
        <v>5259.0230000000001</v>
      </c>
      <c r="F5" s="12">
        <v>5360.3950000000004</v>
      </c>
      <c r="G5" s="12">
        <v>6116.0690000000004</v>
      </c>
      <c r="H5" s="12">
        <v>6723.5209999999997</v>
      </c>
      <c r="I5" s="12">
        <v>7499.8827000000001</v>
      </c>
      <c r="J5" s="12">
        <v>8223.0540000000001</v>
      </c>
    </row>
    <row r="6" spans="1:10" x14ac:dyDescent="0.2">
      <c r="A6" s="44" t="s">
        <v>23</v>
      </c>
      <c r="B6" s="10"/>
      <c r="C6" s="10"/>
      <c r="D6" s="10"/>
      <c r="E6" s="10">
        <f>'graf 1'!D25*100/'graf 1'!D27</f>
        <v>69.769833265178278</v>
      </c>
      <c r="F6" s="10">
        <f>'graf 1'!E25*100/'graf 1'!E27</f>
        <v>71.915806018533672</v>
      </c>
      <c r="G6" s="10">
        <f>'graf 1'!F25*100/'graf 1'!F27</f>
        <v>70.382522166126989</v>
      </c>
      <c r="H6" s="10">
        <f>'graf 1'!G25*100/'graf 1'!G27</f>
        <v>68.545114940848293</v>
      </c>
      <c r="I6" s="10">
        <f>'graf 1'!H25*100/'graf 1'!H27</f>
        <v>68.860578670924042</v>
      </c>
      <c r="J6" s="10">
        <f>'graf 1'!I25*100/'graf 1'!I27</f>
        <v>70.504986608067753</v>
      </c>
    </row>
    <row r="7" spans="1:10" x14ac:dyDescent="0.2">
      <c r="A7" s="44" t="s">
        <v>24</v>
      </c>
      <c r="B7" s="10"/>
      <c r="C7" s="10"/>
      <c r="D7" s="10"/>
      <c r="E7" s="10">
        <f>'graf 1'!D26*100/'graf 1'!D27</f>
        <v>30.230166734821726</v>
      </c>
      <c r="F7" s="10">
        <f>'graf 1'!E26*100/'graf 1'!E27</f>
        <v>28.084193981466321</v>
      </c>
      <c r="G7" s="10">
        <f>'graf 1'!F26*100/'graf 1'!F27</f>
        <v>29.617477833873004</v>
      </c>
      <c r="H7" s="10">
        <f>'graf 1'!G26*100/'graf 1'!G27</f>
        <v>31.4548850591517</v>
      </c>
      <c r="I7" s="10">
        <f>'graf 1'!H26*100/'graf 1'!H27</f>
        <v>31.139421329075951</v>
      </c>
      <c r="J7" s="10">
        <f>'graf 1'!I26*100/'graf 1'!I27</f>
        <v>29.495013391932243</v>
      </c>
    </row>
    <row r="11" spans="1:10" ht="13.5" thickBot="1" x14ac:dyDescent="0.25">
      <c r="A11" s="43" t="s">
        <v>25</v>
      </c>
    </row>
    <row r="12" spans="1:10" x14ac:dyDescent="0.2">
      <c r="A12" s="16"/>
      <c r="B12" s="8">
        <v>2011</v>
      </c>
      <c r="C12" s="4">
        <v>2012</v>
      </c>
      <c r="D12" s="4">
        <v>2013</v>
      </c>
      <c r="E12" s="4">
        <v>2014</v>
      </c>
      <c r="F12" s="4">
        <v>2015</v>
      </c>
      <c r="G12" s="4">
        <v>2016</v>
      </c>
      <c r="H12" s="4">
        <v>2017</v>
      </c>
      <c r="I12" s="4">
        <v>2018</v>
      </c>
      <c r="J12" s="4">
        <v>2019</v>
      </c>
    </row>
    <row r="13" spans="1:10" x14ac:dyDescent="0.2">
      <c r="A13" s="44" t="s">
        <v>26</v>
      </c>
      <c r="B13" s="12">
        <v>14769.003000000001</v>
      </c>
      <c r="C13" s="12">
        <v>14909.261</v>
      </c>
      <c r="D13" s="12">
        <v>14904.712</v>
      </c>
      <c r="E13" s="12">
        <v>15138.14</v>
      </c>
      <c r="F13" s="12">
        <v>16356.737999999999</v>
      </c>
      <c r="G13" s="12">
        <v>16889.752</v>
      </c>
      <c r="H13" s="12">
        <v>18636.111000000001</v>
      </c>
      <c r="I13" s="12">
        <v>21071.899700000002</v>
      </c>
      <c r="J13" s="12">
        <v>24267.163</v>
      </c>
    </row>
    <row r="14" spans="1:10" x14ac:dyDescent="0.2">
      <c r="A14" s="44" t="s">
        <v>27</v>
      </c>
      <c r="B14" s="12">
        <v>2062.2800000000002</v>
      </c>
      <c r="C14" s="12">
        <v>1912.375</v>
      </c>
      <c r="D14" s="12">
        <v>2009.296</v>
      </c>
      <c r="E14" s="12">
        <v>2299.4070000000002</v>
      </c>
      <c r="F14" s="12">
        <v>4409.991</v>
      </c>
      <c r="G14" s="12">
        <v>1192.5619999999999</v>
      </c>
      <c r="H14" s="12">
        <v>1361.5730000000001</v>
      </c>
      <c r="I14" s="12">
        <v>3075.1028999999999</v>
      </c>
      <c r="J14" s="12">
        <v>3013.68</v>
      </c>
    </row>
    <row r="15" spans="1:10" x14ac:dyDescent="0.2">
      <c r="A15" s="44" t="s">
        <v>26</v>
      </c>
      <c r="B15" s="10"/>
      <c r="C15" s="10"/>
      <c r="E15" s="10">
        <f>'graf 2'!D34*100/'graf 2'!D36</f>
        <v>86.813472101322517</v>
      </c>
      <c r="F15" s="10">
        <f>'graf 2'!E34*100/'graf 2'!E36</f>
        <v>78.764152024134376</v>
      </c>
      <c r="G15" s="10">
        <f>'graf 2'!F34*100/'graf 2'!F36</f>
        <v>93.404815335028474</v>
      </c>
      <c r="H15" s="10">
        <f>'graf 2'!G34*100/'graf 2'!G36</f>
        <v>93.191346557931411</v>
      </c>
      <c r="I15" s="10">
        <f>'graf 2'!H34*100/'graf 2'!H36</f>
        <v>87.265074051054285</v>
      </c>
      <c r="J15" s="10">
        <f>'graf 2'!I34*100/'graf 2'!I36</f>
        <v>88.953127291557664</v>
      </c>
    </row>
    <row r="16" spans="1:10" x14ac:dyDescent="0.2">
      <c r="A16" s="44" t="s">
        <v>27</v>
      </c>
      <c r="B16" s="10"/>
      <c r="C16" s="10"/>
      <c r="E16" s="10">
        <f>'graf 2'!D35*100/'graf 2'!D36</f>
        <v>13.186527898677493</v>
      </c>
      <c r="F16" s="10">
        <f>'graf 2'!E35*100/'graf 2'!E36</f>
        <v>21.235847975865624</v>
      </c>
      <c r="G16" s="10">
        <f>'graf 2'!F35*100/'graf 2'!F36</f>
        <v>6.5951846649715291</v>
      </c>
      <c r="H16" s="10">
        <f>'graf 2'!G35*100/'graf 2'!G36</f>
        <v>6.808653442068592</v>
      </c>
      <c r="I16" s="10">
        <f>'graf 2'!H35*100/'graf 2'!H36</f>
        <v>12.73492594894573</v>
      </c>
      <c r="J16" s="10">
        <f>'graf 2'!I35*100/'graf 2'!I36</f>
        <v>11.046872708442331</v>
      </c>
    </row>
    <row r="20" spans="1:21" x14ac:dyDescent="0.2">
      <c r="A20" s="23" t="s">
        <v>28</v>
      </c>
      <c r="B20" s="23"/>
      <c r="C20" s="16"/>
    </row>
    <row r="21" spans="1:21" x14ac:dyDescent="0.2">
      <c r="A21" s="46"/>
      <c r="B21" s="47"/>
      <c r="C21" s="16"/>
    </row>
    <row r="22" spans="1:21" x14ac:dyDescent="0.2">
      <c r="A22" s="47" t="s">
        <v>29</v>
      </c>
      <c r="B22" s="48" t="s">
        <v>17</v>
      </c>
      <c r="C22" s="16"/>
      <c r="R22" s="84"/>
      <c r="S22" s="86"/>
      <c r="T22" s="85"/>
      <c r="U22" s="89"/>
    </row>
    <row r="23" spans="1:21" x14ac:dyDescent="0.2">
      <c r="A23" s="47" t="s">
        <v>30</v>
      </c>
      <c r="B23" s="48" t="s">
        <v>18</v>
      </c>
      <c r="C23" s="16"/>
      <c r="R23" s="84"/>
      <c r="S23" s="86"/>
      <c r="T23" s="85"/>
      <c r="U23" s="87"/>
    </row>
    <row r="24" spans="1:21" x14ac:dyDescent="0.2">
      <c r="A24" s="47" t="s">
        <v>31</v>
      </c>
      <c r="B24" s="48" t="s">
        <v>19</v>
      </c>
      <c r="C24" s="16"/>
      <c r="R24" s="84"/>
      <c r="S24" s="86"/>
      <c r="T24" s="85"/>
      <c r="U24" s="87"/>
    </row>
    <row r="25" spans="1:21" x14ac:dyDescent="0.2">
      <c r="A25" s="47" t="s">
        <v>7</v>
      </c>
      <c r="B25" s="48" t="s">
        <v>16</v>
      </c>
      <c r="C25" s="16"/>
      <c r="R25" s="84"/>
      <c r="S25" s="86"/>
      <c r="T25" s="85"/>
      <c r="U25" s="87"/>
    </row>
    <row r="26" spans="1:21" x14ac:dyDescent="0.2">
      <c r="A26" s="47" t="s">
        <v>6</v>
      </c>
      <c r="B26" s="48" t="s">
        <v>20</v>
      </c>
      <c r="C26" s="16"/>
      <c r="O26" s="83"/>
      <c r="P26" s="83"/>
      <c r="R26" s="84"/>
      <c r="S26" s="86"/>
      <c r="T26" s="85"/>
      <c r="U26" s="87"/>
    </row>
    <row r="27" spans="1:21" x14ac:dyDescent="0.2">
      <c r="A27" s="47" t="s">
        <v>10</v>
      </c>
      <c r="B27" s="48"/>
      <c r="C27" s="16"/>
      <c r="O27" s="84"/>
      <c r="P27" s="85"/>
      <c r="R27" s="84"/>
      <c r="S27" s="86"/>
      <c r="T27" s="85"/>
      <c r="U27" s="87"/>
    </row>
    <row r="28" spans="1:21" x14ac:dyDescent="0.2">
      <c r="A28" s="23"/>
      <c r="B28" s="23"/>
      <c r="C28" s="16"/>
      <c r="O28" s="84"/>
      <c r="P28" s="86"/>
      <c r="R28" s="84"/>
      <c r="S28" s="86"/>
      <c r="T28" s="85"/>
      <c r="U28" s="89"/>
    </row>
    <row r="29" spans="1:21" x14ac:dyDescent="0.2">
      <c r="A29" s="23"/>
      <c r="B29" s="1">
        <v>2019</v>
      </c>
      <c r="C29" s="23"/>
      <c r="O29" s="84"/>
      <c r="P29" s="86"/>
      <c r="R29" s="84"/>
      <c r="S29" s="86"/>
      <c r="T29" s="85"/>
      <c r="U29" s="89"/>
    </row>
    <row r="30" spans="1:21" x14ac:dyDescent="0.2">
      <c r="A30" s="49" t="s">
        <v>32</v>
      </c>
      <c r="B30" s="1" t="s">
        <v>33</v>
      </c>
      <c r="C30" s="23"/>
      <c r="O30" s="84"/>
      <c r="P30" s="87"/>
      <c r="R30" s="84"/>
      <c r="S30" s="86"/>
      <c r="T30" s="85"/>
      <c r="U30" s="87"/>
    </row>
    <row r="31" spans="1:21" x14ac:dyDescent="0.2">
      <c r="A31" s="47" t="s">
        <v>7</v>
      </c>
      <c r="B31" s="82">
        <v>57322.425999999999</v>
      </c>
      <c r="C31" s="97">
        <f>B31/B36*100</f>
        <v>0.20560800381292971</v>
      </c>
      <c r="O31" s="84"/>
      <c r="P31" s="86"/>
      <c r="R31" s="84"/>
      <c r="S31" s="86"/>
      <c r="T31" s="85"/>
      <c r="U31" s="89"/>
    </row>
    <row r="32" spans="1:21" x14ac:dyDescent="0.2">
      <c r="A32" s="47" t="s">
        <v>5</v>
      </c>
      <c r="B32" s="91">
        <v>7461806.966</v>
      </c>
      <c r="C32" s="97">
        <f>B32/B36*100</f>
        <v>26.764520313858895</v>
      </c>
      <c r="O32" s="84"/>
      <c r="P32" s="86"/>
      <c r="R32" s="84"/>
      <c r="S32" s="86"/>
      <c r="T32" s="85"/>
      <c r="U32" s="87"/>
    </row>
    <row r="33" spans="1:21" x14ac:dyDescent="0.2">
      <c r="A33" s="47" t="s">
        <v>30</v>
      </c>
      <c r="B33" s="50">
        <v>1303231.2305699999</v>
      </c>
      <c r="C33" s="97">
        <f>B33/B36*100</f>
        <v>4.6745190411893178</v>
      </c>
      <c r="O33" s="84"/>
      <c r="P33" s="85"/>
      <c r="R33" s="88"/>
      <c r="S33" s="86"/>
      <c r="T33" s="85"/>
      <c r="U33" s="89"/>
    </row>
    <row r="34" spans="1:21" x14ac:dyDescent="0.2">
      <c r="A34" s="47" t="s">
        <v>31</v>
      </c>
      <c r="B34" s="50">
        <v>18353186.900029998</v>
      </c>
      <c r="C34" s="97">
        <f>B34/B36*100</f>
        <v>65.830467854252703</v>
      </c>
      <c r="O34" s="84"/>
      <c r="P34" s="85"/>
      <c r="R34" s="84"/>
      <c r="S34" s="86"/>
      <c r="T34" s="85"/>
      <c r="U34" s="87"/>
    </row>
    <row r="35" spans="1:21" x14ac:dyDescent="0.2">
      <c r="A35" s="47" t="s">
        <v>6</v>
      </c>
      <c r="B35" s="91">
        <v>703924.549</v>
      </c>
      <c r="C35" s="97">
        <f>B35/B36*100</f>
        <v>2.5248847868861453</v>
      </c>
      <c r="O35" s="84"/>
      <c r="P35" s="87"/>
    </row>
    <row r="36" spans="1:21" x14ac:dyDescent="0.2">
      <c r="A36" s="47" t="s">
        <v>10</v>
      </c>
      <c r="B36" s="50">
        <f>SUM(B31:B35)</f>
        <v>27879472.071599998</v>
      </c>
      <c r="C36" s="97">
        <f>SUM(C31:C35)</f>
        <v>99.999999999999986</v>
      </c>
      <c r="O36" s="84"/>
      <c r="P36" s="85"/>
    </row>
    <row r="37" spans="1:21" x14ac:dyDescent="0.2">
      <c r="O37" s="84"/>
      <c r="P37" s="86"/>
    </row>
    <row r="38" spans="1:21" x14ac:dyDescent="0.2">
      <c r="O38" s="88"/>
      <c r="P38" s="89"/>
    </row>
    <row r="39" spans="1:21" x14ac:dyDescent="0.2">
      <c r="A39" s="47" t="s">
        <v>34</v>
      </c>
      <c r="O39" s="84"/>
      <c r="P39" s="86"/>
    </row>
    <row r="40" spans="1:21" x14ac:dyDescent="0.2">
      <c r="O40" s="84"/>
      <c r="P40" s="86"/>
    </row>
    <row r="41" spans="1:21" ht="15" x14ac:dyDescent="0.2">
      <c r="A41" s="24"/>
      <c r="B41" s="24"/>
      <c r="C41" s="24"/>
      <c r="D41" s="40"/>
      <c r="E41" s="30"/>
      <c r="F41" s="24"/>
      <c r="G41" s="24"/>
      <c r="H41" s="24"/>
      <c r="I41" s="24"/>
      <c r="O41" s="88"/>
      <c r="P41" s="86"/>
    </row>
    <row r="42" spans="1:21" x14ac:dyDescent="0.2">
      <c r="A42" s="51" t="s">
        <v>2</v>
      </c>
      <c r="B42" s="1068">
        <v>2010</v>
      </c>
      <c r="C42" s="1069"/>
      <c r="D42" s="1070">
        <v>2011</v>
      </c>
      <c r="E42" s="1070"/>
      <c r="F42" s="1070">
        <v>2012</v>
      </c>
      <c r="G42" s="1070"/>
      <c r="H42" s="1070">
        <v>2013</v>
      </c>
      <c r="I42" s="1070"/>
      <c r="J42" s="1070">
        <v>2014</v>
      </c>
      <c r="K42" s="1070"/>
      <c r="L42" s="1070">
        <v>2015</v>
      </c>
      <c r="M42" s="1070"/>
      <c r="N42" s="1070">
        <v>2016</v>
      </c>
      <c r="O42" s="1070"/>
      <c r="P42" s="1070">
        <v>2017</v>
      </c>
      <c r="Q42" s="1070"/>
      <c r="R42" s="1070">
        <v>2018</v>
      </c>
      <c r="S42" s="1070"/>
      <c r="T42" s="1071">
        <v>2019</v>
      </c>
      <c r="U42" s="1071"/>
    </row>
    <row r="43" spans="1:21" ht="25.5" x14ac:dyDescent="0.2">
      <c r="A43" s="52" t="s">
        <v>35</v>
      </c>
      <c r="B43" s="53">
        <v>83174.53138</v>
      </c>
      <c r="C43" s="54">
        <f>B43*100/B56</f>
        <v>0.4977271057541624</v>
      </c>
      <c r="D43" s="55">
        <v>50249.629439999997</v>
      </c>
      <c r="E43" s="56">
        <f t="shared" ref="E43:E54" si="0">D43/$D$56*100</f>
        <v>0.29854901314190779</v>
      </c>
      <c r="F43" s="24"/>
      <c r="G43" s="55"/>
      <c r="H43" s="24"/>
      <c r="I43" s="55"/>
      <c r="J43" s="24"/>
      <c r="K43" s="55"/>
      <c r="L43" s="24"/>
      <c r="M43" s="55"/>
      <c r="N43" s="24"/>
      <c r="O43" s="55"/>
      <c r="P43" s="24"/>
      <c r="Q43" s="55"/>
      <c r="R43" s="24"/>
      <c r="S43" s="55"/>
      <c r="T43" s="99"/>
      <c r="U43" s="100"/>
    </row>
    <row r="44" spans="1:21" x14ac:dyDescent="0.2">
      <c r="A44" s="57" t="s">
        <v>36</v>
      </c>
      <c r="B44" s="58">
        <v>193322.11895999999</v>
      </c>
      <c r="C44" s="59">
        <f t="shared" ref="C44:C55" si="1">B44/$B$56*100</f>
        <v>1.1568644529972063</v>
      </c>
      <c r="D44" s="60">
        <f>162931.94504+50249.62944</f>
        <v>213181.57447999998</v>
      </c>
      <c r="E44" s="30">
        <f t="shared" si="0"/>
        <v>1.2665794631786664</v>
      </c>
      <c r="F44" s="60">
        <v>170629.92</v>
      </c>
      <c r="G44" s="30">
        <f t="shared" ref="G44:G54" si="2">F44/$F$56*100</f>
        <v>1.0143479305618779</v>
      </c>
      <c r="H44" s="60">
        <v>152934.28</v>
      </c>
      <c r="I44" s="30">
        <f t="shared" ref="I44:I54" si="3">H44/$H$56*100</f>
        <v>0.90418709538929842</v>
      </c>
      <c r="J44" s="60">
        <v>136507.53864000004</v>
      </c>
      <c r="K44" s="30">
        <f t="shared" ref="K44:K54" si="4">J44/$H$56*100</f>
        <v>0.8070679435744823</v>
      </c>
      <c r="L44" s="60">
        <v>102520.63812</v>
      </c>
      <c r="M44" s="90">
        <f>L44/$L$56*100</f>
        <v>0.4936773399203403</v>
      </c>
      <c r="N44" s="60">
        <v>150763.94</v>
      </c>
      <c r="O44" s="90">
        <f>N44/$N$56*100</f>
        <v>0.83376461661892298</v>
      </c>
      <c r="P44" s="60">
        <v>160334.31792999999</v>
      </c>
      <c r="Q44" s="90">
        <f>P44/$P$56*100</f>
        <v>0.80176443201973213</v>
      </c>
      <c r="R44" s="60">
        <v>185849.80342000004</v>
      </c>
      <c r="S44" s="90">
        <f>R44/$R$56*100</f>
        <v>0.7696599308414197</v>
      </c>
      <c r="T44" s="101">
        <v>202777.63847000001</v>
      </c>
      <c r="U44" s="102">
        <f>T44/$T$56*100</f>
        <v>0.7432968148385638</v>
      </c>
    </row>
    <row r="45" spans="1:21" ht="25.5" x14ac:dyDescent="0.2">
      <c r="A45" s="57" t="s">
        <v>59</v>
      </c>
      <c r="B45" s="58">
        <v>2894007.1503900001</v>
      </c>
      <c r="C45" s="59">
        <f t="shared" si="1"/>
        <v>17.318111435032719</v>
      </c>
      <c r="D45" s="60">
        <v>3160888.4401600002</v>
      </c>
      <c r="E45" s="30">
        <f t="shared" si="0"/>
        <v>18.77984245810654</v>
      </c>
      <c r="F45" s="60">
        <v>3205307.55</v>
      </c>
      <c r="G45" s="30">
        <f t="shared" si="2"/>
        <v>19.054671538009647</v>
      </c>
      <c r="H45" s="60">
        <v>3020238.37</v>
      </c>
      <c r="I45" s="30">
        <f t="shared" si="3"/>
        <v>17.8564319206499</v>
      </c>
      <c r="J45" s="60">
        <v>3424360.5140899993</v>
      </c>
      <c r="K45" s="30">
        <f t="shared" si="4"/>
        <v>20.245706762413509</v>
      </c>
      <c r="L45" s="60">
        <v>3703631.5427000001</v>
      </c>
      <c r="M45" s="90">
        <f t="shared" ref="M45:M54" si="5">L45/$L$56*100</f>
        <v>17.83444779094204</v>
      </c>
      <c r="N45" s="60">
        <v>2365106.6800000002</v>
      </c>
      <c r="O45" s="90">
        <f t="shared" ref="O45:O54" si="6">N45/$N$56*100</f>
        <v>13.079667885523913</v>
      </c>
      <c r="P45" s="60">
        <v>2678202.1603299994</v>
      </c>
      <c r="Q45" s="90">
        <f t="shared" ref="Q45:Q54" si="7">P45/$P$56*100</f>
        <v>13.39256162768897</v>
      </c>
      <c r="R45" s="60">
        <v>3246553.3547900007</v>
      </c>
      <c r="S45" s="90">
        <f t="shared" ref="S45:S54" si="8">R45/$R$56*100</f>
        <v>13.444953852728968</v>
      </c>
      <c r="T45" s="101">
        <v>3593030.4164900002</v>
      </c>
      <c r="U45" s="102">
        <f t="shared" ref="U45:U54" si="9">T45/$T$56*100</f>
        <v>13.170525529077068</v>
      </c>
    </row>
    <row r="46" spans="1:21" x14ac:dyDescent="0.2">
      <c r="A46" s="57" t="s">
        <v>37</v>
      </c>
      <c r="B46" s="58">
        <v>10967763.668959999</v>
      </c>
      <c r="C46" s="59">
        <f t="shared" si="1"/>
        <v>65.632510060162048</v>
      </c>
      <c r="D46" s="60">
        <v>11128361.640380001</v>
      </c>
      <c r="E46" s="30">
        <f t="shared" si="0"/>
        <v>66.117132059426226</v>
      </c>
      <c r="F46" s="60">
        <v>11225454</v>
      </c>
      <c r="G46" s="30">
        <f t="shared" si="2"/>
        <v>66.732235674244905</v>
      </c>
      <c r="H46" s="60">
        <v>11254915.52</v>
      </c>
      <c r="I46" s="30">
        <f t="shared" si="3"/>
        <v>66.541977200145936</v>
      </c>
      <c r="J46" s="60">
        <v>11269262.00909997</v>
      </c>
      <c r="K46" s="30">
        <f t="shared" si="4"/>
        <v>66.626797361514178</v>
      </c>
      <c r="L46" s="60">
        <v>11831940.61582</v>
      </c>
      <c r="M46" s="90">
        <f t="shared" si="5"/>
        <v>56.975464417968169</v>
      </c>
      <c r="N46" s="60">
        <v>11706822.68</v>
      </c>
      <c r="O46" s="90">
        <f t="shared" si="6"/>
        <v>64.741837627856583</v>
      </c>
      <c r="P46" s="60">
        <v>12783550.443320023</v>
      </c>
      <c r="Q46" s="90">
        <f t="shared" si="7"/>
        <v>63.925154593908182</v>
      </c>
      <c r="R46" s="60">
        <v>14697233.332829975</v>
      </c>
      <c r="S46" s="90">
        <f t="shared" si="8"/>
        <v>60.865663467733377</v>
      </c>
      <c r="T46" s="101">
        <v>17062378.578159999</v>
      </c>
      <c r="U46" s="102">
        <f t="shared" si="9"/>
        <v>62.543442888513432</v>
      </c>
    </row>
    <row r="47" spans="1:21" x14ac:dyDescent="0.2">
      <c r="A47" s="57" t="s">
        <v>38</v>
      </c>
      <c r="B47" s="58">
        <v>248565.56529999999</v>
      </c>
      <c r="C47" s="59">
        <f t="shared" si="1"/>
        <v>1.4874483493232549</v>
      </c>
      <c r="D47" s="60">
        <v>236770.85819999999</v>
      </c>
      <c r="E47" s="30">
        <f t="shared" si="0"/>
        <v>1.4067308922302888</v>
      </c>
      <c r="F47" s="60">
        <v>234957.19</v>
      </c>
      <c r="G47" s="30">
        <f t="shared" si="2"/>
        <v>1.3967558529426372</v>
      </c>
      <c r="H47" s="60">
        <v>275024.78000000003</v>
      </c>
      <c r="I47" s="30">
        <f t="shared" si="3"/>
        <v>1.6260177704323771</v>
      </c>
      <c r="J47" s="60">
        <v>241199.77121000001</v>
      </c>
      <c r="K47" s="30">
        <f t="shared" si="4"/>
        <v>1.4260355529115725</v>
      </c>
      <c r="L47" s="60">
        <v>293797.01584000001</v>
      </c>
      <c r="M47" s="90">
        <f t="shared" si="5"/>
        <v>1.4147486000492453</v>
      </c>
      <c r="N47" s="60">
        <v>284089.3</v>
      </c>
      <c r="O47" s="90">
        <f t="shared" si="6"/>
        <v>1.5710892558262819</v>
      </c>
      <c r="P47" s="60">
        <v>342982.99139999988</v>
      </c>
      <c r="Q47" s="90">
        <f t="shared" si="7"/>
        <v>1.7151135629760033</v>
      </c>
      <c r="R47" s="60">
        <v>421572.51356999989</v>
      </c>
      <c r="S47" s="90">
        <f t="shared" si="8"/>
        <v>1.7458585678762808</v>
      </c>
      <c r="T47" s="101">
        <v>600387.53191999998</v>
      </c>
      <c r="U47" s="102">
        <f t="shared" si="9"/>
        <v>2.2007660386623229</v>
      </c>
    </row>
    <row r="48" spans="1:21" x14ac:dyDescent="0.2">
      <c r="A48" s="57" t="s">
        <v>39</v>
      </c>
      <c r="B48" s="58">
        <v>766615.17020000005</v>
      </c>
      <c r="C48" s="59">
        <f t="shared" si="1"/>
        <v>4.587523891750247</v>
      </c>
      <c r="D48" s="60">
        <v>865105.31169999996</v>
      </c>
      <c r="E48" s="30">
        <f t="shared" si="0"/>
        <v>5.1398655064760126</v>
      </c>
      <c r="F48" s="60">
        <v>788177.4</v>
      </c>
      <c r="G48" s="30">
        <f t="shared" si="2"/>
        <v>4.6854977990122801</v>
      </c>
      <c r="H48" s="60">
        <v>936978.72</v>
      </c>
      <c r="I48" s="30">
        <f t="shared" si="3"/>
        <v>5.5396610052264457</v>
      </c>
      <c r="J48" s="60">
        <v>915316.71375999972</v>
      </c>
      <c r="K48" s="30">
        <f t="shared" si="4"/>
        <v>5.4115896107526194</v>
      </c>
      <c r="L48" s="60">
        <v>1179862.43521</v>
      </c>
      <c r="M48" s="90">
        <f t="shared" si="5"/>
        <v>5.6815033457422226</v>
      </c>
      <c r="N48" s="60">
        <v>873728.39</v>
      </c>
      <c r="O48" s="90">
        <f t="shared" si="6"/>
        <v>4.8319499750233303</v>
      </c>
      <c r="P48" s="60">
        <v>903239.35944999999</v>
      </c>
      <c r="Q48" s="90">
        <f t="shared" si="7"/>
        <v>4.5167198224117335</v>
      </c>
      <c r="R48" s="60">
        <v>1409885.7809699995</v>
      </c>
      <c r="S48" s="90">
        <f t="shared" si="8"/>
        <v>5.8387610463240094</v>
      </c>
      <c r="T48" s="101">
        <v>1420948.2523399999</v>
      </c>
      <c r="U48" s="102">
        <f t="shared" si="9"/>
        <v>5.2085936002800599</v>
      </c>
    </row>
    <row r="49" spans="1:21" x14ac:dyDescent="0.2">
      <c r="A49" s="57" t="s">
        <v>40</v>
      </c>
      <c r="B49" s="58">
        <v>213775.03271</v>
      </c>
      <c r="C49" s="59">
        <f t="shared" si="1"/>
        <v>1.2792573224985413</v>
      </c>
      <c r="D49" s="60">
        <v>121887.85522</v>
      </c>
      <c r="E49" s="30">
        <f t="shared" si="0"/>
        <v>0.72417447243795507</v>
      </c>
      <c r="F49" s="60">
        <v>112075.19</v>
      </c>
      <c r="G49" s="30">
        <f t="shared" si="2"/>
        <v>0.66625617033536244</v>
      </c>
      <c r="H49" s="60">
        <v>105883.17</v>
      </c>
      <c r="I49" s="30">
        <f t="shared" si="3"/>
        <v>0.62600874004775975</v>
      </c>
      <c r="J49" s="60">
        <v>105517.00181999995</v>
      </c>
      <c r="K49" s="30">
        <f t="shared" si="4"/>
        <v>0.62384385887724503</v>
      </c>
      <c r="L49" s="60">
        <v>104008.06471000001</v>
      </c>
      <c r="M49" s="90">
        <f t="shared" si="5"/>
        <v>0.50083988607439833</v>
      </c>
      <c r="N49" s="60">
        <v>356383.01</v>
      </c>
      <c r="O49" s="90">
        <f t="shared" si="6"/>
        <v>1.9708926663905693</v>
      </c>
      <c r="P49" s="60">
        <v>371824.37521000026</v>
      </c>
      <c r="Q49" s="90">
        <f t="shared" si="7"/>
        <v>1.859337182770137</v>
      </c>
      <c r="R49" s="60">
        <v>690805.45177000004</v>
      </c>
      <c r="S49" s="90">
        <f t="shared" si="8"/>
        <v>2.8608331375665967</v>
      </c>
      <c r="T49" s="101">
        <v>489877.91125</v>
      </c>
      <c r="U49" s="102">
        <f t="shared" si="9"/>
        <v>1.7956846417548362</v>
      </c>
    </row>
    <row r="50" spans="1:21" x14ac:dyDescent="0.2">
      <c r="A50" s="57" t="s">
        <v>41</v>
      </c>
      <c r="B50" s="58">
        <v>381553.26222999999</v>
      </c>
      <c r="C50" s="59">
        <f t="shared" si="1"/>
        <v>2.2832638519254962</v>
      </c>
      <c r="D50" s="60">
        <v>315243.35417000001</v>
      </c>
      <c r="E50" s="30">
        <f t="shared" si="0"/>
        <v>1.8729609220178645</v>
      </c>
      <c r="F50" s="60">
        <v>359355.38</v>
      </c>
      <c r="G50" s="30">
        <f t="shared" si="2"/>
        <v>2.1362688679645236</v>
      </c>
      <c r="H50" s="60">
        <v>399369.52</v>
      </c>
      <c r="I50" s="30">
        <f t="shared" si="3"/>
        <v>2.3611760965286419</v>
      </c>
      <c r="J50" s="60">
        <v>438171.60368000006</v>
      </c>
      <c r="K50" s="30">
        <f t="shared" si="4"/>
        <v>2.5905840705791405</v>
      </c>
      <c r="L50" s="60">
        <v>1607572.18295</v>
      </c>
      <c r="M50" s="90">
        <f t="shared" si="5"/>
        <v>7.7410946084802879</v>
      </c>
      <c r="N50" s="60">
        <v>1419728.21</v>
      </c>
      <c r="O50" s="90">
        <f t="shared" si="6"/>
        <v>7.8514739447225894</v>
      </c>
      <c r="P50" s="60">
        <v>1789027.1574599994</v>
      </c>
      <c r="Q50" s="90">
        <f t="shared" si="7"/>
        <v>8.9461717322115941</v>
      </c>
      <c r="R50" s="60">
        <v>2342195.1815199992</v>
      </c>
      <c r="S50" s="90">
        <f t="shared" si="8"/>
        <v>9.6997346688169497</v>
      </c>
      <c r="T50" s="101">
        <v>2722076.4213100001</v>
      </c>
      <c r="U50" s="102">
        <f t="shared" si="9"/>
        <v>9.9779775964114439</v>
      </c>
    </row>
    <row r="51" spans="1:21" x14ac:dyDescent="0.2">
      <c r="A51" s="57" t="s">
        <v>42</v>
      </c>
      <c r="B51" s="58">
        <v>399929.06897999998</v>
      </c>
      <c r="C51" s="59">
        <f t="shared" si="1"/>
        <v>2.3932270456799554</v>
      </c>
      <c r="D51" s="60">
        <v>139976.92131999999</v>
      </c>
      <c r="E51" s="30">
        <f t="shared" si="0"/>
        <v>0.83164736115372384</v>
      </c>
      <c r="F51" s="60">
        <v>102493.72</v>
      </c>
      <c r="G51" s="30">
        <f t="shared" si="2"/>
        <v>0.60929696724694327</v>
      </c>
      <c r="H51" s="60">
        <v>95560.13</v>
      </c>
      <c r="I51" s="30">
        <f t="shared" si="3"/>
        <v>0.56497625241197569</v>
      </c>
      <c r="J51" s="60">
        <v>85425.741780000026</v>
      </c>
      <c r="K51" s="30">
        <f t="shared" si="4"/>
        <v>0.50505912298756339</v>
      </c>
      <c r="L51" s="60">
        <v>1123194.92481</v>
      </c>
      <c r="M51" s="90">
        <f t="shared" si="5"/>
        <v>5.4086269151309052</v>
      </c>
      <c r="N51" s="60">
        <v>129961.47</v>
      </c>
      <c r="O51" s="90">
        <f t="shared" si="6"/>
        <v>0.71872143438133584</v>
      </c>
      <c r="P51" s="60">
        <v>192331.81790000017</v>
      </c>
      <c r="Q51" s="90">
        <f t="shared" si="7"/>
        <v>0.961770460178339</v>
      </c>
      <c r="R51" s="60">
        <v>268164.53679000016</v>
      </c>
      <c r="S51" s="90">
        <f t="shared" si="8"/>
        <v>1.1105499981266154</v>
      </c>
      <c r="T51" s="101">
        <v>211180.37865</v>
      </c>
      <c r="U51" s="102">
        <f t="shared" si="9"/>
        <v>0.77409769633040559</v>
      </c>
    </row>
    <row r="52" spans="1:21" x14ac:dyDescent="0.2">
      <c r="A52" s="57" t="s">
        <v>0</v>
      </c>
      <c r="B52" s="58">
        <v>76871.565239999996</v>
      </c>
      <c r="C52" s="59">
        <f t="shared" si="1"/>
        <v>0.46000934477038308</v>
      </c>
      <c r="D52" s="60">
        <v>51297.90137</v>
      </c>
      <c r="E52" s="30">
        <f t="shared" si="0"/>
        <v>0.30477712972094745</v>
      </c>
      <c r="F52" s="60">
        <v>52372.1</v>
      </c>
      <c r="G52" s="30">
        <f t="shared" si="2"/>
        <v>0.31133772584655561</v>
      </c>
      <c r="H52" s="60">
        <v>52603.28</v>
      </c>
      <c r="I52" s="30">
        <f t="shared" si="3"/>
        <v>0.31100422319410648</v>
      </c>
      <c r="J52" s="60">
        <v>69100.06084000002</v>
      </c>
      <c r="K52" s="30">
        <f t="shared" si="4"/>
        <v>0.40853746656500706</v>
      </c>
      <c r="L52" s="60">
        <v>59088.62081</v>
      </c>
      <c r="M52" s="90">
        <f t="shared" si="5"/>
        <v>0.2845350329062355</v>
      </c>
      <c r="N52" s="60">
        <v>71723.259999999995</v>
      </c>
      <c r="O52" s="90">
        <f t="shared" si="6"/>
        <v>0.3966486706075692</v>
      </c>
      <c r="P52" s="60">
        <v>94450.725099999996</v>
      </c>
      <c r="Q52" s="90">
        <f t="shared" si="7"/>
        <v>0.47230831765358522</v>
      </c>
      <c r="R52" s="60">
        <v>98110.852129999912</v>
      </c>
      <c r="S52" s="90">
        <f t="shared" si="8"/>
        <v>0.40630654579988829</v>
      </c>
      <c r="T52" s="101">
        <v>95463.443610000002</v>
      </c>
      <c r="U52" s="102">
        <f t="shared" si="9"/>
        <v>0.3499284936160833</v>
      </c>
    </row>
    <row r="53" spans="1:21" ht="38.25" x14ac:dyDescent="0.2">
      <c r="A53" s="57" t="s">
        <v>43</v>
      </c>
      <c r="B53" s="58">
        <f>430349.32014+35823.68138</f>
        <v>466173.00152000005</v>
      </c>
      <c r="C53" s="59">
        <f t="shared" si="1"/>
        <v>2.7896392679054296</v>
      </c>
      <c r="D53" s="60">
        <f>451273.4481+32994.27057</f>
        <v>484267.71866999997</v>
      </c>
      <c r="E53" s="30">
        <f t="shared" si="0"/>
        <v>2.8771883716683488</v>
      </c>
      <c r="F53" s="60">
        <f>31321.99+386401.55+9323.81</f>
        <v>427047.35</v>
      </c>
      <c r="G53" s="30">
        <f t="shared" si="2"/>
        <v>2.5386790061463662</v>
      </c>
      <c r="H53" s="60">
        <f>39550.96+422326.06+9783.82</f>
        <v>471660.84</v>
      </c>
      <c r="I53" s="30">
        <f t="shared" si="3"/>
        <v>2.7885811142438222</v>
      </c>
      <c r="J53" s="60">
        <v>489313.23398000002</v>
      </c>
      <c r="K53" s="30">
        <f t="shared" si="4"/>
        <v>2.8929466419688277</v>
      </c>
      <c r="L53" s="60">
        <v>507481.09860999999</v>
      </c>
      <c r="M53" s="90">
        <f t="shared" si="5"/>
        <v>2.4437218048564047</v>
      </c>
      <c r="N53" s="60">
        <v>499079.58</v>
      </c>
      <c r="O53" s="90">
        <f t="shared" si="6"/>
        <v>2.7600425849910337</v>
      </c>
      <c r="P53" s="60">
        <v>521930.58658999961</v>
      </c>
      <c r="Q53" s="90">
        <f t="shared" si="7"/>
        <v>2.6099551594048229</v>
      </c>
      <c r="R53" s="60">
        <v>589166.3865299992</v>
      </c>
      <c r="S53" s="90">
        <f t="shared" si="8"/>
        <v>2.4399152001576447</v>
      </c>
      <c r="T53" s="101">
        <v>625576.73152000003</v>
      </c>
      <c r="U53" s="102">
        <f t="shared" si="9"/>
        <v>2.293098960439508</v>
      </c>
    </row>
    <row r="54" spans="1:21" x14ac:dyDescent="0.2">
      <c r="A54" s="57" t="s">
        <v>44</v>
      </c>
      <c r="B54" s="58">
        <f>75957.46069+132.36893+15458.24245+9484.2016+1262.48</f>
        <v>102294.75367000001</v>
      </c>
      <c r="C54" s="59">
        <f t="shared" si="1"/>
        <v>0.61214497795471778</v>
      </c>
      <c r="D54" s="60">
        <f>87484.79424+28.97847+15664.34798+8819.592+2303.76</f>
        <v>114301.47269000001</v>
      </c>
      <c r="E54" s="30">
        <f t="shared" si="0"/>
        <v>0.6791013635834332</v>
      </c>
      <c r="F54" s="60">
        <f>16528.64+4146+122995.86+96.03</f>
        <v>143766.53</v>
      </c>
      <c r="G54" s="30">
        <f t="shared" si="2"/>
        <v>0.8546524676889149</v>
      </c>
      <c r="H54" s="60">
        <f>130268.94+17209.7+1230.7+130.31</f>
        <v>148839.65000000002</v>
      </c>
      <c r="I54" s="30">
        <f t="shared" si="3"/>
        <v>0.87997858172974563</v>
      </c>
      <c r="J54" s="60">
        <v>263372.63772</v>
      </c>
      <c r="K54" s="30">
        <f t="shared" si="4"/>
        <v>1.557127285688106</v>
      </c>
      <c r="L54" s="60">
        <v>253632.42847000001</v>
      </c>
      <c r="M54" s="90">
        <f t="shared" si="5"/>
        <v>1.2213402579297716</v>
      </c>
      <c r="N54" s="60">
        <v>224927.96</v>
      </c>
      <c r="O54" s="90">
        <f t="shared" si="6"/>
        <v>1.2439113380578701</v>
      </c>
      <c r="P54" s="60">
        <v>159810.11399000001</v>
      </c>
      <c r="Q54" s="90">
        <f t="shared" si="7"/>
        <v>0.79914310877688099</v>
      </c>
      <c r="R54" s="60">
        <v>197465.39379999999</v>
      </c>
      <c r="S54" s="90">
        <f t="shared" si="8"/>
        <v>0.81776358402823257</v>
      </c>
      <c r="T54" s="101">
        <v>257145.88326999999</v>
      </c>
      <c r="U54" s="102">
        <f t="shared" si="9"/>
        <v>0.94258774007626944</v>
      </c>
    </row>
    <row r="55" spans="1:21" ht="25.5" x14ac:dyDescent="0.2">
      <c r="A55" s="57" t="s">
        <v>45</v>
      </c>
      <c r="B55" s="58"/>
      <c r="C55" s="59">
        <f t="shared" si="1"/>
        <v>0</v>
      </c>
      <c r="D55" s="60"/>
      <c r="E55" s="30"/>
      <c r="F55" s="60"/>
      <c r="G55" s="30"/>
      <c r="H55" s="60"/>
      <c r="I55" s="30"/>
      <c r="J55" s="60"/>
      <c r="K55" s="30"/>
      <c r="L55" s="60"/>
      <c r="M55" s="30"/>
      <c r="N55" s="60"/>
      <c r="O55" s="30"/>
      <c r="P55" s="60"/>
      <c r="Q55" s="30"/>
      <c r="R55" s="60"/>
      <c r="S55" s="30"/>
      <c r="T55" s="101"/>
      <c r="U55" s="103"/>
    </row>
    <row r="56" spans="1:21" x14ac:dyDescent="0.2">
      <c r="A56" s="61" t="s">
        <v>46</v>
      </c>
      <c r="B56" s="62">
        <f>SUM(B44:B54)</f>
        <v>16710870.35816</v>
      </c>
      <c r="C56" s="63">
        <f>SUM(C44:C55)</f>
        <v>99.999999999999986</v>
      </c>
      <c r="D56" s="64">
        <f>SUM(D44:D54)</f>
        <v>16831283.048360001</v>
      </c>
      <c r="E56" s="65">
        <f>SUM(E44:E55)</f>
        <v>100</v>
      </c>
      <c r="F56" s="64">
        <f>SUM(F44:F54)</f>
        <v>16821636.329999998</v>
      </c>
      <c r="G56" s="65">
        <f>SUM(G44:G55)</f>
        <v>100</v>
      </c>
      <c r="H56" s="64">
        <f>SUM(H44:H54)</f>
        <v>16914008.259999998</v>
      </c>
      <c r="I56" s="65">
        <f>SUM(I44:I55)</f>
        <v>100.00000000000003</v>
      </c>
      <c r="J56" s="64">
        <f>SUM(J44:J54)</f>
        <v>17437546.826619968</v>
      </c>
      <c r="K56" s="65">
        <f>SUM(K44:K55)</f>
        <v>103.09529567783225</v>
      </c>
      <c r="L56" s="64">
        <f>SUM(L44:L54)</f>
        <v>20766729.568049997</v>
      </c>
      <c r="M56" s="65">
        <f>SUM(M44:M55)</f>
        <v>100.00000000000003</v>
      </c>
      <c r="N56" s="64">
        <f>SUM(N44:N54)</f>
        <v>18082314.48</v>
      </c>
      <c r="O56" s="65">
        <f>SUM(O44:O55)</f>
        <v>100</v>
      </c>
      <c r="P56" s="64">
        <f>SUM(P44:P54)</f>
        <v>19997684.048680026</v>
      </c>
      <c r="Q56" s="65">
        <f>SUM(Q44:Q55)</f>
        <v>99.999999999999972</v>
      </c>
      <c r="R56" s="64">
        <f>SUM(R44:R54)</f>
        <v>24147002.588119976</v>
      </c>
      <c r="S56" s="65">
        <f>SUM(S44:S55)</f>
        <v>99.999999999999986</v>
      </c>
      <c r="T56" s="104">
        <f>SUM(T44:T54)</f>
        <v>27280843.18699</v>
      </c>
      <c r="U56" s="105">
        <f>SUM(U44:U55)</f>
        <v>99.999999999999972</v>
      </c>
    </row>
    <row r="57" spans="1:21" ht="38.25" x14ac:dyDescent="0.2">
      <c r="A57" s="57" t="s">
        <v>47</v>
      </c>
      <c r="B57" s="57" t="s">
        <v>48</v>
      </c>
      <c r="C57" s="26"/>
      <c r="D57" s="66"/>
      <c r="E57" s="67"/>
      <c r="F57" s="68"/>
      <c r="G57" s="69"/>
      <c r="H57" s="68"/>
      <c r="I57" s="69"/>
    </row>
    <row r="58" spans="1:21" x14ac:dyDescent="0.2">
      <c r="P58" s="92"/>
      <c r="Q58" s="93"/>
    </row>
    <row r="59" spans="1:21" x14ac:dyDescent="0.2">
      <c r="P59" s="84"/>
      <c r="Q59" s="85"/>
    </row>
    <row r="60" spans="1:21" x14ac:dyDescent="0.2">
      <c r="P60" s="84"/>
      <c r="Q60" s="86"/>
    </row>
    <row r="61" spans="1:21" x14ac:dyDescent="0.2">
      <c r="P61" s="84"/>
      <c r="Q61" s="86"/>
    </row>
    <row r="62" spans="1:21" ht="14.25" x14ac:dyDescent="0.2">
      <c r="A62" s="41" t="s">
        <v>49</v>
      </c>
      <c r="B62" s="41"/>
      <c r="C62" s="41"/>
      <c r="D62" s="42"/>
      <c r="E62" s="42"/>
      <c r="F62" s="42"/>
      <c r="G62" s="42"/>
      <c r="P62" s="84"/>
      <c r="Q62" s="87"/>
    </row>
    <row r="63" spans="1:21" ht="14.25" x14ac:dyDescent="0.2">
      <c r="A63" s="70" t="s">
        <v>2</v>
      </c>
      <c r="B63" s="71">
        <v>2019</v>
      </c>
      <c r="C63" s="41"/>
      <c r="D63" s="71"/>
      <c r="E63" s="71"/>
      <c r="F63" s="41"/>
      <c r="G63" s="71"/>
      <c r="H63" s="41"/>
      <c r="P63" s="84"/>
      <c r="Q63" s="86"/>
    </row>
    <row r="64" spans="1:21" ht="25.5" x14ac:dyDescent="0.2">
      <c r="A64" s="72" t="s">
        <v>9</v>
      </c>
      <c r="B64" s="73" t="s">
        <v>1</v>
      </c>
      <c r="C64" s="73" t="s">
        <v>50</v>
      </c>
      <c r="D64" s="73"/>
      <c r="E64" s="73"/>
      <c r="F64" s="73"/>
      <c r="G64" s="73"/>
      <c r="H64" s="73"/>
      <c r="P64" s="84"/>
      <c r="Q64" s="86"/>
    </row>
    <row r="65" spans="1:17" x14ac:dyDescent="0.2">
      <c r="A65" s="74" t="s">
        <v>42</v>
      </c>
      <c r="B65" s="75">
        <v>9367.3059400000002</v>
      </c>
      <c r="C65" s="98">
        <f t="shared" ref="C65:C72" si="10">B65/$B$73*100</f>
        <v>0.38729384732916899</v>
      </c>
      <c r="D65" s="73"/>
      <c r="E65" s="73"/>
      <c r="F65" s="73"/>
      <c r="G65" s="73"/>
      <c r="H65" s="73"/>
      <c r="P65" s="84"/>
      <c r="Q65" s="86"/>
    </row>
    <row r="66" spans="1:17" x14ac:dyDescent="0.2">
      <c r="A66" s="74" t="s">
        <v>38</v>
      </c>
      <c r="B66" s="96">
        <v>33323.543039999997</v>
      </c>
      <c r="C66" s="98">
        <f t="shared" si="10"/>
        <v>1.3777710766859774</v>
      </c>
      <c r="D66" s="75"/>
      <c r="E66" s="75"/>
      <c r="F66" s="75"/>
      <c r="G66" s="75"/>
      <c r="H66" s="75"/>
      <c r="P66" s="84"/>
      <c r="Q66" s="85"/>
    </row>
    <row r="67" spans="1:17" x14ac:dyDescent="0.2">
      <c r="A67" s="74" t="s">
        <v>36</v>
      </c>
      <c r="B67" s="75">
        <v>104069.45736</v>
      </c>
      <c r="C67" s="98">
        <f t="shared" si="10"/>
        <v>4.3027804139824326</v>
      </c>
      <c r="D67" s="75"/>
      <c r="E67" s="75"/>
      <c r="F67" s="75"/>
      <c r="G67" s="75"/>
      <c r="H67" s="75"/>
      <c r="P67" s="84"/>
      <c r="Q67" s="85"/>
    </row>
    <row r="68" spans="1:17" x14ac:dyDescent="0.2">
      <c r="A68" s="74" t="s">
        <v>0</v>
      </c>
      <c r="B68" s="75">
        <v>25901.154070000001</v>
      </c>
      <c r="C68" s="98">
        <f t="shared" si="10"/>
        <v>1.07089035783493</v>
      </c>
      <c r="D68" s="75"/>
      <c r="E68" s="75"/>
      <c r="F68" s="75"/>
      <c r="G68" s="75"/>
      <c r="H68" s="75"/>
      <c r="P68" s="84"/>
      <c r="Q68" s="85"/>
    </row>
    <row r="69" spans="1:17" x14ac:dyDescent="0.2">
      <c r="A69" s="74" t="s">
        <v>52</v>
      </c>
      <c r="B69" s="75">
        <v>2141149.1474000001</v>
      </c>
      <c r="C69" s="98">
        <f t="shared" si="10"/>
        <v>88.526401968047168</v>
      </c>
      <c r="D69" s="75"/>
      <c r="E69" s="75"/>
      <c r="F69" s="75"/>
      <c r="G69" s="75"/>
      <c r="H69" s="75"/>
      <c r="P69" s="84"/>
      <c r="Q69" s="86"/>
    </row>
    <row r="70" spans="1:17" x14ac:dyDescent="0.2">
      <c r="A70" s="74" t="s">
        <v>37</v>
      </c>
      <c r="B70" s="75">
        <v>60969.766309999999</v>
      </c>
      <c r="C70" s="98">
        <f t="shared" si="10"/>
        <v>2.5208118018359769</v>
      </c>
      <c r="D70" s="75"/>
      <c r="E70" s="75"/>
      <c r="F70" s="75"/>
      <c r="G70" s="75"/>
      <c r="H70" s="75"/>
      <c r="P70" s="84"/>
      <c r="Q70" s="87"/>
    </row>
    <row r="71" spans="1:17" x14ac:dyDescent="0.2">
      <c r="A71" s="74" t="s">
        <v>39</v>
      </c>
      <c r="B71" s="75">
        <v>4847.68</v>
      </c>
      <c r="C71" s="98">
        <f t="shared" si="10"/>
        <v>0.20042866645398216</v>
      </c>
      <c r="D71" s="75"/>
      <c r="E71" s="75"/>
      <c r="F71" s="75"/>
      <c r="G71" s="75"/>
      <c r="H71" s="75"/>
      <c r="P71" s="84"/>
      <c r="Q71" s="86"/>
    </row>
    <row r="72" spans="1:17" x14ac:dyDescent="0.2">
      <c r="A72" s="74" t="s">
        <v>51</v>
      </c>
      <c r="B72" s="75">
        <v>39027.962390000001</v>
      </c>
      <c r="C72" s="98">
        <f t="shared" si="10"/>
        <v>1.6136218678303584</v>
      </c>
      <c r="D72" s="75"/>
      <c r="E72" s="75"/>
      <c r="F72" s="75"/>
      <c r="G72" s="75"/>
      <c r="H72" s="75"/>
      <c r="P72" s="88"/>
      <c r="Q72" s="89"/>
    </row>
    <row r="73" spans="1:17" x14ac:dyDescent="0.2">
      <c r="A73" s="76" t="s">
        <v>11</v>
      </c>
      <c r="B73" s="77">
        <f>SUM(B65:B72)</f>
        <v>2418656.01651</v>
      </c>
      <c r="C73" s="77">
        <f>SUM(C65:C72)</f>
        <v>100</v>
      </c>
      <c r="D73" s="78"/>
      <c r="E73" s="77"/>
      <c r="F73" s="77"/>
      <c r="G73" s="77"/>
      <c r="H73" s="77"/>
      <c r="P73" s="94"/>
      <c r="Q73" s="95"/>
    </row>
    <row r="74" spans="1:17" ht="14.25" x14ac:dyDescent="0.2">
      <c r="A74" s="41"/>
      <c r="B74" s="41"/>
      <c r="C74" s="41"/>
      <c r="D74" s="42"/>
      <c r="E74" s="42"/>
      <c r="F74" s="42"/>
      <c r="G74" s="42"/>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10">
    <mergeCell ref="T42:U42"/>
    <mergeCell ref="R42:S42"/>
    <mergeCell ref="P42:Q42"/>
    <mergeCell ref="N42:O42"/>
    <mergeCell ref="L42:M42"/>
    <mergeCell ref="B42:C42"/>
    <mergeCell ref="D42:E42"/>
    <mergeCell ref="F42:G42"/>
    <mergeCell ref="H42:I42"/>
    <mergeCell ref="J42:K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6"/>
  <sheetViews>
    <sheetView showGridLines="0" zoomScaleNormal="100" zoomScaleSheetLayoutView="100" workbookViewId="0">
      <selection activeCell="J84" sqref="J84"/>
    </sheetView>
  </sheetViews>
  <sheetFormatPr defaultRowHeight="12.75" x14ac:dyDescent="0.2"/>
  <cols>
    <col min="1" max="1" width="17.28515625" style="16" customWidth="1"/>
    <col min="2" max="256" width="9.140625" style="16"/>
    <col min="257" max="257" width="17.28515625" style="16" customWidth="1"/>
    <col min="258" max="512" width="9.140625" style="16"/>
    <col min="513" max="513" width="17.28515625" style="16" customWidth="1"/>
    <col min="514" max="768" width="9.140625" style="16"/>
    <col min="769" max="769" width="17.28515625" style="16" customWidth="1"/>
    <col min="770" max="1024" width="9.140625" style="16"/>
    <col min="1025" max="1025" width="17.28515625" style="16" customWidth="1"/>
    <col min="1026" max="1280" width="9.140625" style="16"/>
    <col min="1281" max="1281" width="17.28515625" style="16" customWidth="1"/>
    <col min="1282" max="1536" width="9.140625" style="16"/>
    <col min="1537" max="1537" width="17.28515625" style="16" customWidth="1"/>
    <col min="1538" max="1792" width="9.140625" style="16"/>
    <col min="1793" max="1793" width="17.28515625" style="16" customWidth="1"/>
    <col min="1794" max="2048" width="9.140625" style="16"/>
    <col min="2049" max="2049" width="17.28515625" style="16" customWidth="1"/>
    <col min="2050" max="2304" width="9.140625" style="16"/>
    <col min="2305" max="2305" width="17.28515625" style="16" customWidth="1"/>
    <col min="2306" max="2560" width="9.140625" style="16"/>
    <col min="2561" max="2561" width="17.28515625" style="16" customWidth="1"/>
    <col min="2562" max="2816" width="9.140625" style="16"/>
    <col min="2817" max="2817" width="17.28515625" style="16" customWidth="1"/>
    <col min="2818" max="3072" width="9.140625" style="16"/>
    <col min="3073" max="3073" width="17.28515625" style="16" customWidth="1"/>
    <col min="3074" max="3328" width="9.140625" style="16"/>
    <col min="3329" max="3329" width="17.28515625" style="16" customWidth="1"/>
    <col min="3330" max="3584" width="9.140625" style="16"/>
    <col min="3585" max="3585" width="17.28515625" style="16" customWidth="1"/>
    <col min="3586" max="3840" width="9.140625" style="16"/>
    <col min="3841" max="3841" width="17.28515625" style="16" customWidth="1"/>
    <col min="3842" max="4096" width="9.140625" style="16"/>
    <col min="4097" max="4097" width="17.28515625" style="16" customWidth="1"/>
    <col min="4098" max="4352" width="9.140625" style="16"/>
    <col min="4353" max="4353" width="17.28515625" style="16" customWidth="1"/>
    <col min="4354" max="4608" width="9.140625" style="16"/>
    <col min="4609" max="4609" width="17.28515625" style="16" customWidth="1"/>
    <col min="4610" max="4864" width="9.140625" style="16"/>
    <col min="4865" max="4865" width="17.28515625" style="16" customWidth="1"/>
    <col min="4866" max="5120" width="9.140625" style="16"/>
    <col min="5121" max="5121" width="17.28515625" style="16" customWidth="1"/>
    <col min="5122" max="5376" width="9.140625" style="16"/>
    <col min="5377" max="5377" width="17.28515625" style="16" customWidth="1"/>
    <col min="5378" max="5632" width="9.140625" style="16"/>
    <col min="5633" max="5633" width="17.28515625" style="16" customWidth="1"/>
    <col min="5634" max="5888" width="9.140625" style="16"/>
    <col min="5889" max="5889" width="17.28515625" style="16" customWidth="1"/>
    <col min="5890" max="6144" width="9.140625" style="16"/>
    <col min="6145" max="6145" width="17.28515625" style="16" customWidth="1"/>
    <col min="6146" max="6400" width="9.140625" style="16"/>
    <col min="6401" max="6401" width="17.28515625" style="16" customWidth="1"/>
    <col min="6402" max="6656" width="9.140625" style="16"/>
    <col min="6657" max="6657" width="17.28515625" style="16" customWidth="1"/>
    <col min="6658" max="6912" width="9.140625" style="16"/>
    <col min="6913" max="6913" width="17.28515625" style="16" customWidth="1"/>
    <col min="6914" max="7168" width="9.140625" style="16"/>
    <col min="7169" max="7169" width="17.28515625" style="16" customWidth="1"/>
    <col min="7170" max="7424" width="9.140625" style="16"/>
    <col min="7425" max="7425" width="17.28515625" style="16" customWidth="1"/>
    <col min="7426" max="7680" width="9.140625" style="16"/>
    <col min="7681" max="7681" width="17.28515625" style="16" customWidth="1"/>
    <col min="7682" max="7936" width="9.140625" style="16"/>
    <col min="7937" max="7937" width="17.28515625" style="16" customWidth="1"/>
    <col min="7938" max="8192" width="9.140625" style="16"/>
    <col min="8193" max="8193" width="17.28515625" style="16" customWidth="1"/>
    <col min="8194" max="8448" width="9.140625" style="16"/>
    <col min="8449" max="8449" width="17.28515625" style="16" customWidth="1"/>
    <col min="8450" max="8704" width="9.140625" style="16"/>
    <col min="8705" max="8705" width="17.28515625" style="16" customWidth="1"/>
    <col min="8706" max="8960" width="9.140625" style="16"/>
    <col min="8961" max="8961" width="17.28515625" style="16" customWidth="1"/>
    <col min="8962" max="9216" width="9.140625" style="16"/>
    <col min="9217" max="9217" width="17.28515625" style="16" customWidth="1"/>
    <col min="9218" max="9472" width="9.140625" style="16"/>
    <col min="9473" max="9473" width="17.28515625" style="16" customWidth="1"/>
    <col min="9474" max="9728" width="9.140625" style="16"/>
    <col min="9729" max="9729" width="17.28515625" style="16" customWidth="1"/>
    <col min="9730" max="9984" width="9.140625" style="16"/>
    <col min="9985" max="9985" width="17.28515625" style="16" customWidth="1"/>
    <col min="9986" max="10240" width="9.140625" style="16"/>
    <col min="10241" max="10241" width="17.28515625" style="16" customWidth="1"/>
    <col min="10242" max="10496" width="9.140625" style="16"/>
    <col min="10497" max="10497" width="17.28515625" style="16" customWidth="1"/>
    <col min="10498" max="10752" width="9.140625" style="16"/>
    <col min="10753" max="10753" width="17.28515625" style="16" customWidth="1"/>
    <col min="10754" max="11008" width="9.140625" style="16"/>
    <col min="11009" max="11009" width="17.28515625" style="16" customWidth="1"/>
    <col min="11010" max="11264" width="9.140625" style="16"/>
    <col min="11265" max="11265" width="17.28515625" style="16" customWidth="1"/>
    <col min="11266" max="11520" width="9.140625" style="16"/>
    <col min="11521" max="11521" width="17.28515625" style="16" customWidth="1"/>
    <col min="11522" max="11776" width="9.140625" style="16"/>
    <col min="11777" max="11777" width="17.28515625" style="16" customWidth="1"/>
    <col min="11778" max="12032" width="9.140625" style="16"/>
    <col min="12033" max="12033" width="17.28515625" style="16" customWidth="1"/>
    <col min="12034" max="12288" width="9.140625" style="16"/>
    <col min="12289" max="12289" width="17.28515625" style="16" customWidth="1"/>
    <col min="12290" max="12544" width="9.140625" style="16"/>
    <col min="12545" max="12545" width="17.28515625" style="16" customWidth="1"/>
    <col min="12546" max="12800" width="9.140625" style="16"/>
    <col min="12801" max="12801" width="17.28515625" style="16" customWidth="1"/>
    <col min="12802" max="13056" width="9.140625" style="16"/>
    <col min="13057" max="13057" width="17.28515625" style="16" customWidth="1"/>
    <col min="13058" max="13312" width="9.140625" style="16"/>
    <col min="13313" max="13313" width="17.28515625" style="16" customWidth="1"/>
    <col min="13314" max="13568" width="9.140625" style="16"/>
    <col min="13569" max="13569" width="17.28515625" style="16" customWidth="1"/>
    <col min="13570" max="13824" width="9.140625" style="16"/>
    <col min="13825" max="13825" width="17.28515625" style="16" customWidth="1"/>
    <col min="13826" max="14080" width="9.140625" style="16"/>
    <col min="14081" max="14081" width="17.28515625" style="16" customWidth="1"/>
    <col min="14082" max="14336" width="9.140625" style="16"/>
    <col min="14337" max="14337" width="17.28515625" style="16" customWidth="1"/>
    <col min="14338" max="14592" width="9.140625" style="16"/>
    <col min="14593" max="14593" width="17.28515625" style="16" customWidth="1"/>
    <col min="14594" max="14848" width="9.140625" style="16"/>
    <col min="14849" max="14849" width="17.28515625" style="16" customWidth="1"/>
    <col min="14850" max="15104" width="9.140625" style="16"/>
    <col min="15105" max="15105" width="17.28515625" style="16" customWidth="1"/>
    <col min="15106" max="15360" width="9.140625" style="16"/>
    <col min="15361" max="15361" width="17.28515625" style="16" customWidth="1"/>
    <col min="15362" max="15616" width="9.140625" style="16"/>
    <col min="15617" max="15617" width="17.28515625" style="16" customWidth="1"/>
    <col min="15618" max="15872" width="9.140625" style="16"/>
    <col min="15873" max="15873" width="17.28515625" style="16" customWidth="1"/>
    <col min="15874" max="16128" width="9.140625" style="16"/>
    <col min="16129" max="16129" width="17.28515625" style="16" customWidth="1"/>
    <col min="16130" max="16384" width="9.140625" style="16"/>
  </cols>
  <sheetData>
    <row r="2" spans="1:14" ht="18" customHeight="1" x14ac:dyDescent="0.2">
      <c r="A2" s="79" t="s">
        <v>53</v>
      </c>
    </row>
    <row r="3" spans="1:14" ht="23.25" customHeight="1" x14ac:dyDescent="0.2"/>
    <row r="4" spans="1:14" x14ac:dyDescent="0.2">
      <c r="A4" s="80" t="s">
        <v>54</v>
      </c>
    </row>
    <row r="5" spans="1:14" ht="15" customHeight="1" x14ac:dyDescent="0.2">
      <c r="A5" s="1072" t="s">
        <v>55</v>
      </c>
      <c r="B5" s="1072"/>
      <c r="C5" s="1072"/>
      <c r="D5" s="1072"/>
      <c r="E5" s="1072"/>
      <c r="F5" s="1072"/>
      <c r="G5" s="1072"/>
      <c r="H5" s="1072"/>
      <c r="I5" s="1072"/>
      <c r="J5" s="1072"/>
      <c r="K5" s="1072"/>
      <c r="L5" s="1072"/>
      <c r="M5" s="1072"/>
      <c r="N5" s="1072"/>
    </row>
    <row r="6" spans="1:14" ht="52.5" customHeight="1" x14ac:dyDescent="0.2">
      <c r="A6" s="1072"/>
      <c r="B6" s="1072"/>
      <c r="C6" s="1072"/>
      <c r="D6" s="1072"/>
      <c r="E6" s="1072"/>
      <c r="F6" s="1072"/>
      <c r="G6" s="1072"/>
      <c r="H6" s="1072"/>
      <c r="I6" s="1072"/>
      <c r="J6" s="1072"/>
      <c r="K6" s="1072"/>
      <c r="L6" s="1072"/>
      <c r="M6" s="1072"/>
      <c r="N6" s="1072"/>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73" orientation="landscape" useFirstPageNumber="1" r:id="rId2"/>
  <headerFooter alignWithMargins="0">
    <oddHeader>&amp;L&amp;"Tahoma,Kurzíva"&amp;9Závěrečný účet za rok 2019</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10CF7-0083-44D3-BA4D-381068CFB053}">
  <sheetPr>
    <pageSetUpPr fitToPage="1"/>
  </sheetPr>
  <dimension ref="A1:O271"/>
  <sheetViews>
    <sheetView zoomScaleNormal="100" zoomScaleSheetLayoutView="100" workbookViewId="0">
      <selection activeCell="F5" sqref="F5"/>
    </sheetView>
  </sheetViews>
  <sheetFormatPr defaultRowHeight="12.75" x14ac:dyDescent="0.2"/>
  <cols>
    <col min="1" max="1" width="8.28515625" customWidth="1"/>
    <col min="2" max="2" width="10" customWidth="1"/>
    <col min="3" max="3" width="80.7109375" customWidth="1"/>
    <col min="4" max="6" width="15.7109375" style="197" customWidth="1"/>
    <col min="7" max="7" width="9.85546875" style="198" customWidth="1"/>
    <col min="9" max="15" width="9.140625" style="132"/>
  </cols>
  <sheetData>
    <row r="1" spans="1:8" s="113" customFormat="1" x14ac:dyDescent="0.2">
      <c r="A1" s="106"/>
      <c r="B1" s="107"/>
      <c r="C1" s="108"/>
      <c r="D1" s="109"/>
      <c r="E1" s="109"/>
      <c r="F1" s="110"/>
      <c r="G1" s="111"/>
      <c r="H1" s="112"/>
    </row>
    <row r="2" spans="1:8" s="113" customFormat="1" ht="18" customHeight="1" x14ac:dyDescent="0.2">
      <c r="A2" s="1073" t="s">
        <v>62</v>
      </c>
      <c r="B2" s="1073"/>
      <c r="C2" s="1073"/>
      <c r="D2" s="1073"/>
      <c r="E2" s="1073"/>
      <c r="F2" s="1073"/>
      <c r="G2" s="1073"/>
      <c r="H2" s="115"/>
    </row>
    <row r="3" spans="1:8" s="113" customFormat="1" x14ac:dyDescent="0.2">
      <c r="A3" s="115"/>
      <c r="B3" s="115"/>
      <c r="C3" s="115"/>
      <c r="D3" s="110"/>
      <c r="E3" s="110"/>
      <c r="F3" s="110"/>
      <c r="G3" s="114"/>
      <c r="H3" s="115"/>
    </row>
    <row r="4" spans="1:8" s="113" customFormat="1" ht="18" customHeight="1" x14ac:dyDescent="0.2">
      <c r="A4" s="1074" t="s">
        <v>63</v>
      </c>
      <c r="B4" s="1074"/>
      <c r="C4" s="1074"/>
      <c r="D4" s="1074"/>
      <c r="E4" s="1074"/>
      <c r="F4" s="1074"/>
      <c r="G4" s="1074"/>
      <c r="H4" s="115"/>
    </row>
    <row r="5" spans="1:8" s="113" customFormat="1" ht="15" x14ac:dyDescent="0.2">
      <c r="A5" s="116"/>
      <c r="B5" s="116"/>
      <c r="C5" s="116"/>
      <c r="D5" s="116"/>
      <c r="E5" s="116"/>
      <c r="F5" s="117"/>
      <c r="G5" s="118"/>
      <c r="H5" s="115"/>
    </row>
    <row r="6" spans="1:8" s="113" customFormat="1" ht="16.5" customHeight="1" x14ac:dyDescent="0.2">
      <c r="A6" s="119" t="s">
        <v>5</v>
      </c>
      <c r="B6" s="116"/>
      <c r="C6" s="116"/>
      <c r="D6" s="116"/>
      <c r="E6" s="116"/>
      <c r="F6" s="117"/>
      <c r="G6" s="118"/>
      <c r="H6" s="115"/>
    </row>
    <row r="7" spans="1:8" s="113" customFormat="1" ht="12.75" customHeight="1" thickBot="1" x14ac:dyDescent="0.25">
      <c r="A7" s="119"/>
      <c r="B7" s="120"/>
      <c r="C7" s="120"/>
      <c r="D7" s="121"/>
      <c r="E7" s="121"/>
      <c r="F7" s="121"/>
      <c r="G7" s="111" t="s">
        <v>2</v>
      </c>
      <c r="H7" s="115"/>
    </row>
    <row r="8" spans="1:8" s="113" customFormat="1" ht="39" customHeight="1" thickBot="1" x14ac:dyDescent="0.25">
      <c r="A8" s="122" t="s">
        <v>64</v>
      </c>
      <c r="B8" s="123" t="s">
        <v>65</v>
      </c>
      <c r="C8" s="123" t="s">
        <v>66</v>
      </c>
      <c r="D8" s="124" t="s">
        <v>67</v>
      </c>
      <c r="E8" s="124" t="s">
        <v>68</v>
      </c>
      <c r="F8" s="124" t="s">
        <v>1</v>
      </c>
      <c r="G8" s="125" t="s">
        <v>69</v>
      </c>
      <c r="H8" s="126"/>
    </row>
    <row r="9" spans="1:8" s="132" customFormat="1" x14ac:dyDescent="0.2">
      <c r="A9" s="127" t="s">
        <v>70</v>
      </c>
      <c r="B9" s="128">
        <v>1111</v>
      </c>
      <c r="C9" s="129" t="s">
        <v>71</v>
      </c>
      <c r="D9" s="130">
        <v>1770000</v>
      </c>
      <c r="E9" s="130">
        <v>1820000</v>
      </c>
      <c r="F9" s="130">
        <v>1857870</v>
      </c>
      <c r="G9" s="131">
        <v>102.1</v>
      </c>
      <c r="H9"/>
    </row>
    <row r="10" spans="1:8" s="132" customFormat="1" x14ac:dyDescent="0.2">
      <c r="A10" s="127" t="s">
        <v>70</v>
      </c>
      <c r="B10" s="128">
        <v>1112</v>
      </c>
      <c r="C10" s="129" t="s">
        <v>72</v>
      </c>
      <c r="D10" s="130">
        <v>40000</v>
      </c>
      <c r="E10" s="130">
        <v>40000</v>
      </c>
      <c r="F10" s="130">
        <v>52143</v>
      </c>
      <c r="G10" s="131">
        <v>130.4</v>
      </c>
      <c r="H10"/>
    </row>
    <row r="11" spans="1:8" s="132" customFormat="1" x14ac:dyDescent="0.2">
      <c r="A11" s="127" t="s">
        <v>70</v>
      </c>
      <c r="B11" s="128">
        <v>1113</v>
      </c>
      <c r="C11" s="129" t="s">
        <v>73</v>
      </c>
      <c r="D11" s="130">
        <v>140000</v>
      </c>
      <c r="E11" s="130">
        <v>140000</v>
      </c>
      <c r="F11" s="130">
        <v>175890</v>
      </c>
      <c r="G11" s="131">
        <v>125.6</v>
      </c>
      <c r="H11"/>
    </row>
    <row r="12" spans="1:8" s="132" customFormat="1" x14ac:dyDescent="0.2">
      <c r="A12" s="127" t="s">
        <v>70</v>
      </c>
      <c r="B12" s="128">
        <v>1121</v>
      </c>
      <c r="C12" s="129" t="s">
        <v>74</v>
      </c>
      <c r="D12" s="130">
        <v>1450000</v>
      </c>
      <c r="E12" s="130">
        <v>1450000</v>
      </c>
      <c r="F12" s="130">
        <v>1638178</v>
      </c>
      <c r="G12" s="131">
        <v>113</v>
      </c>
      <c r="H12"/>
    </row>
    <row r="13" spans="1:8" s="132" customFormat="1" x14ac:dyDescent="0.2">
      <c r="A13" s="127" t="s">
        <v>70</v>
      </c>
      <c r="B13" s="128">
        <v>1123</v>
      </c>
      <c r="C13" s="129" t="s">
        <v>75</v>
      </c>
      <c r="D13" s="130">
        <v>25300</v>
      </c>
      <c r="E13" s="130">
        <v>33464</v>
      </c>
      <c r="F13" s="130">
        <v>33464</v>
      </c>
      <c r="G13" s="131">
        <v>100</v>
      </c>
      <c r="H13"/>
    </row>
    <row r="14" spans="1:8" s="132" customFormat="1" x14ac:dyDescent="0.2">
      <c r="A14" s="127" t="s">
        <v>70</v>
      </c>
      <c r="B14" s="128">
        <v>1211</v>
      </c>
      <c r="C14" s="129" t="s">
        <v>76</v>
      </c>
      <c r="D14" s="130">
        <v>3600000</v>
      </c>
      <c r="E14" s="130">
        <v>3600000</v>
      </c>
      <c r="F14" s="130">
        <v>3687474</v>
      </c>
      <c r="G14" s="131">
        <v>102.4</v>
      </c>
      <c r="H14"/>
    </row>
    <row r="15" spans="1:8" s="132" customFormat="1" x14ac:dyDescent="0.2">
      <c r="A15" s="127" t="s">
        <v>70</v>
      </c>
      <c r="B15" s="128">
        <v>1332</v>
      </c>
      <c r="C15" s="129" t="s">
        <v>77</v>
      </c>
      <c r="D15" s="130">
        <v>3500</v>
      </c>
      <c r="E15" s="130">
        <v>3500</v>
      </c>
      <c r="F15" s="130">
        <v>14682</v>
      </c>
      <c r="G15" s="131">
        <v>419.5</v>
      </c>
      <c r="H15"/>
    </row>
    <row r="16" spans="1:8" s="132" customFormat="1" ht="13.5" thickBot="1" x14ac:dyDescent="0.25">
      <c r="A16" s="133" t="s">
        <v>70</v>
      </c>
      <c r="B16" s="134">
        <v>1361</v>
      </c>
      <c r="C16" s="135" t="s">
        <v>78</v>
      </c>
      <c r="D16" s="136">
        <v>1750</v>
      </c>
      <c r="E16" s="136">
        <v>1951</v>
      </c>
      <c r="F16" s="136">
        <v>2105</v>
      </c>
      <c r="G16" s="137">
        <v>107.9</v>
      </c>
      <c r="H16"/>
    </row>
    <row r="17" spans="1:8" s="113" customFormat="1" x14ac:dyDescent="0.2">
      <c r="A17" s="138"/>
      <c r="B17" s="138"/>
      <c r="C17" s="139"/>
      <c r="D17" s="140"/>
      <c r="E17" s="140"/>
      <c r="F17" s="140"/>
      <c r="G17" s="141"/>
      <c r="H17" s="115"/>
    </row>
    <row r="18" spans="1:8" s="113" customFormat="1" x14ac:dyDescent="0.2">
      <c r="A18" s="138"/>
      <c r="B18" s="138"/>
      <c r="C18" s="139"/>
      <c r="D18" s="140"/>
      <c r="E18" s="140"/>
      <c r="F18" s="140"/>
      <c r="G18" s="141"/>
      <c r="H18" s="115"/>
    </row>
    <row r="19" spans="1:8" s="113" customFormat="1" ht="16.5" customHeight="1" x14ac:dyDescent="0.2">
      <c r="A19" s="119" t="s">
        <v>6</v>
      </c>
      <c r="B19" s="138"/>
      <c r="C19" s="139"/>
      <c r="D19" s="140"/>
      <c r="E19" s="140"/>
      <c r="F19" s="140"/>
      <c r="G19" s="141"/>
      <c r="H19" s="115"/>
    </row>
    <row r="20" spans="1:8" s="113" customFormat="1" ht="12.75" customHeight="1" thickBot="1" x14ac:dyDescent="0.25">
      <c r="A20" s="119"/>
      <c r="B20" s="120"/>
      <c r="C20" s="120"/>
      <c r="D20" s="121"/>
      <c r="E20" s="121"/>
      <c r="F20" s="121"/>
      <c r="G20" s="111" t="s">
        <v>2</v>
      </c>
      <c r="H20" s="115"/>
    </row>
    <row r="21" spans="1:8" s="113" customFormat="1" ht="39" customHeight="1" thickBot="1" x14ac:dyDescent="0.25">
      <c r="A21" s="122" t="s">
        <v>64</v>
      </c>
      <c r="B21" s="123" t="s">
        <v>65</v>
      </c>
      <c r="C21" s="123" t="s">
        <v>66</v>
      </c>
      <c r="D21" s="124" t="s">
        <v>67</v>
      </c>
      <c r="E21" s="124" t="s">
        <v>68</v>
      </c>
      <c r="F21" s="124" t="s">
        <v>1</v>
      </c>
      <c r="G21" s="125" t="s">
        <v>69</v>
      </c>
      <c r="H21" s="126"/>
    </row>
    <row r="22" spans="1:8" x14ac:dyDescent="0.2">
      <c r="A22" s="142">
        <v>2143</v>
      </c>
      <c r="B22" s="128">
        <v>2111</v>
      </c>
      <c r="C22" s="129" t="s">
        <v>79</v>
      </c>
      <c r="D22" s="130">
        <v>0</v>
      </c>
      <c r="E22" s="130">
        <v>64</v>
      </c>
      <c r="F22" s="130">
        <v>69</v>
      </c>
      <c r="G22" s="131">
        <v>107.8</v>
      </c>
    </row>
    <row r="23" spans="1:8" x14ac:dyDescent="0.2">
      <c r="A23" s="142">
        <v>2143</v>
      </c>
      <c r="B23" s="128">
        <v>2212</v>
      </c>
      <c r="C23" s="129" t="s">
        <v>80</v>
      </c>
      <c r="D23" s="130">
        <v>0</v>
      </c>
      <c r="E23" s="130">
        <v>122</v>
      </c>
      <c r="F23" s="130">
        <v>122</v>
      </c>
      <c r="G23" s="131">
        <v>100</v>
      </c>
    </row>
    <row r="24" spans="1:8" x14ac:dyDescent="0.2">
      <c r="A24" s="142">
        <v>2143</v>
      </c>
      <c r="B24" s="128">
        <v>2324</v>
      </c>
      <c r="C24" s="129" t="s">
        <v>81</v>
      </c>
      <c r="D24" s="130">
        <v>0</v>
      </c>
      <c r="E24" s="130">
        <v>6</v>
      </c>
      <c r="F24" s="130">
        <v>6</v>
      </c>
      <c r="G24" s="131">
        <v>100</v>
      </c>
    </row>
    <row r="25" spans="1:8" x14ac:dyDescent="0.2">
      <c r="A25" s="142">
        <v>2143</v>
      </c>
      <c r="B25" s="128">
        <v>2329</v>
      </c>
      <c r="C25" s="129" t="s">
        <v>82</v>
      </c>
      <c r="D25" s="130">
        <v>0</v>
      </c>
      <c r="E25" s="130">
        <v>6</v>
      </c>
      <c r="F25" s="130">
        <v>6</v>
      </c>
      <c r="G25" s="131">
        <v>100</v>
      </c>
    </row>
    <row r="26" spans="1:8" x14ac:dyDescent="0.2">
      <c r="A26" s="143">
        <v>2143</v>
      </c>
      <c r="B26" s="144"/>
      <c r="C26" s="145" t="s">
        <v>0</v>
      </c>
      <c r="D26" s="146">
        <v>0</v>
      </c>
      <c r="E26" s="146">
        <v>198</v>
      </c>
      <c r="F26" s="146">
        <v>203</v>
      </c>
      <c r="G26" s="147">
        <v>102.5</v>
      </c>
    </row>
    <row r="27" spans="1:8" x14ac:dyDescent="0.2">
      <c r="A27" s="148"/>
      <c r="B27" s="149"/>
      <c r="C27" s="149"/>
      <c r="D27" s="150"/>
      <c r="E27" s="150"/>
      <c r="F27" s="150"/>
      <c r="G27" s="151"/>
    </row>
    <row r="28" spans="1:8" x14ac:dyDescent="0.2">
      <c r="A28" s="142">
        <v>2212</v>
      </c>
      <c r="B28" s="128">
        <v>2310</v>
      </c>
      <c r="C28" s="129" t="s">
        <v>83</v>
      </c>
      <c r="D28" s="130">
        <v>0</v>
      </c>
      <c r="E28" s="130">
        <v>2756</v>
      </c>
      <c r="F28" s="130">
        <v>2794</v>
      </c>
      <c r="G28" s="131">
        <v>101.4</v>
      </c>
    </row>
    <row r="29" spans="1:8" x14ac:dyDescent="0.2">
      <c r="A29" s="142">
        <v>2212</v>
      </c>
      <c r="B29" s="128">
        <v>2324</v>
      </c>
      <c r="C29" s="129" t="s">
        <v>81</v>
      </c>
      <c r="D29" s="130">
        <v>0</v>
      </c>
      <c r="E29" s="130">
        <v>31</v>
      </c>
      <c r="F29" s="130">
        <v>31</v>
      </c>
      <c r="G29" s="131">
        <v>100</v>
      </c>
    </row>
    <row r="30" spans="1:8" x14ac:dyDescent="0.2">
      <c r="A30" s="142">
        <v>2212</v>
      </c>
      <c r="B30" s="128">
        <v>2329</v>
      </c>
      <c r="C30" s="129" t="s">
        <v>82</v>
      </c>
      <c r="D30" s="130">
        <v>0</v>
      </c>
      <c r="E30" s="130">
        <v>6968</v>
      </c>
      <c r="F30" s="130">
        <v>6968</v>
      </c>
      <c r="G30" s="131">
        <v>100</v>
      </c>
    </row>
    <row r="31" spans="1:8" x14ac:dyDescent="0.2">
      <c r="A31" s="143">
        <v>2212</v>
      </c>
      <c r="B31" s="144"/>
      <c r="C31" s="145" t="s">
        <v>84</v>
      </c>
      <c r="D31" s="146">
        <v>0</v>
      </c>
      <c r="E31" s="146">
        <v>9755</v>
      </c>
      <c r="F31" s="146">
        <v>9793</v>
      </c>
      <c r="G31" s="147">
        <v>100.4</v>
      </c>
    </row>
    <row r="32" spans="1:8" x14ac:dyDescent="0.2">
      <c r="A32" s="148"/>
      <c r="B32" s="149"/>
      <c r="C32" s="149"/>
      <c r="D32" s="150"/>
      <c r="E32" s="150"/>
      <c r="F32" s="150"/>
      <c r="G32" s="151"/>
    </row>
    <row r="33" spans="1:7" x14ac:dyDescent="0.2">
      <c r="A33" s="142">
        <v>2229</v>
      </c>
      <c r="B33" s="128">
        <v>2212</v>
      </c>
      <c r="C33" s="129" t="s">
        <v>80</v>
      </c>
      <c r="D33" s="130">
        <v>5000</v>
      </c>
      <c r="E33" s="130">
        <v>6656</v>
      </c>
      <c r="F33" s="130">
        <v>8292</v>
      </c>
      <c r="G33" s="131">
        <v>124.6</v>
      </c>
    </row>
    <row r="34" spans="1:7" x14ac:dyDescent="0.2">
      <c r="A34" s="142">
        <v>2229</v>
      </c>
      <c r="B34" s="128">
        <v>2324</v>
      </c>
      <c r="C34" s="129" t="s">
        <v>81</v>
      </c>
      <c r="D34" s="130">
        <v>0</v>
      </c>
      <c r="E34" s="130">
        <v>123</v>
      </c>
      <c r="F34" s="130">
        <v>126</v>
      </c>
      <c r="G34" s="131">
        <v>102.4</v>
      </c>
    </row>
    <row r="35" spans="1:7" x14ac:dyDescent="0.2">
      <c r="A35" s="142">
        <v>2229</v>
      </c>
      <c r="B35" s="128">
        <v>2329</v>
      </c>
      <c r="C35" s="129" t="s">
        <v>82</v>
      </c>
      <c r="D35" s="130">
        <v>0</v>
      </c>
      <c r="E35" s="130">
        <v>75</v>
      </c>
      <c r="F35" s="130">
        <v>214</v>
      </c>
      <c r="G35" s="131">
        <v>285.3</v>
      </c>
    </row>
    <row r="36" spans="1:7" x14ac:dyDescent="0.2">
      <c r="A36" s="143">
        <v>2229</v>
      </c>
      <c r="B36" s="144"/>
      <c r="C36" s="145" t="s">
        <v>85</v>
      </c>
      <c r="D36" s="146">
        <v>5000</v>
      </c>
      <c r="E36" s="146">
        <v>6854</v>
      </c>
      <c r="F36" s="146">
        <v>8632</v>
      </c>
      <c r="G36" s="147">
        <v>125.9</v>
      </c>
    </row>
    <row r="37" spans="1:7" x14ac:dyDescent="0.2">
      <c r="A37" s="148"/>
      <c r="B37" s="149"/>
      <c r="C37" s="149"/>
      <c r="D37" s="150"/>
      <c r="E37" s="150"/>
      <c r="F37" s="150"/>
      <c r="G37" s="151"/>
    </row>
    <row r="38" spans="1:7" x14ac:dyDescent="0.2">
      <c r="A38" s="142">
        <v>2251</v>
      </c>
      <c r="B38" s="128">
        <v>2132</v>
      </c>
      <c r="C38" s="129" t="s">
        <v>86</v>
      </c>
      <c r="D38" s="130">
        <v>8954</v>
      </c>
      <c r="E38" s="130">
        <v>1546</v>
      </c>
      <c r="F38" s="130">
        <v>1546</v>
      </c>
      <c r="G38" s="131">
        <v>100</v>
      </c>
    </row>
    <row r="39" spans="1:7" x14ac:dyDescent="0.2">
      <c r="A39" s="143">
        <v>2251</v>
      </c>
      <c r="B39" s="144"/>
      <c r="C39" s="145" t="s">
        <v>87</v>
      </c>
      <c r="D39" s="146">
        <v>8954</v>
      </c>
      <c r="E39" s="146">
        <v>1546</v>
      </c>
      <c r="F39" s="146">
        <v>1546</v>
      </c>
      <c r="G39" s="147">
        <v>100</v>
      </c>
    </row>
    <row r="40" spans="1:7" x14ac:dyDescent="0.2">
      <c r="A40" s="148"/>
      <c r="B40" s="149"/>
      <c r="C40" s="149"/>
      <c r="D40" s="150"/>
      <c r="E40" s="150"/>
      <c r="F40" s="150"/>
      <c r="G40" s="151"/>
    </row>
    <row r="41" spans="1:7" x14ac:dyDescent="0.2">
      <c r="A41" s="142">
        <v>2292</v>
      </c>
      <c r="B41" s="128">
        <v>2212</v>
      </c>
      <c r="C41" s="129" t="s">
        <v>80</v>
      </c>
      <c r="D41" s="130">
        <v>0</v>
      </c>
      <c r="E41" s="130">
        <v>4504</v>
      </c>
      <c r="F41" s="130">
        <v>5334</v>
      </c>
      <c r="G41" s="131">
        <v>118.4</v>
      </c>
    </row>
    <row r="42" spans="1:7" x14ac:dyDescent="0.2">
      <c r="A42" s="142">
        <v>2292</v>
      </c>
      <c r="B42" s="128">
        <v>2324</v>
      </c>
      <c r="C42" s="129" t="s">
        <v>81</v>
      </c>
      <c r="D42" s="130">
        <v>0</v>
      </c>
      <c r="E42" s="130">
        <v>1000</v>
      </c>
      <c r="F42" s="130">
        <v>1000</v>
      </c>
      <c r="G42" s="131">
        <v>100</v>
      </c>
    </row>
    <row r="43" spans="1:7" x14ac:dyDescent="0.2">
      <c r="A43" s="142">
        <v>2292</v>
      </c>
      <c r="B43" s="128">
        <v>2329</v>
      </c>
      <c r="C43" s="129" t="s">
        <v>82</v>
      </c>
      <c r="D43" s="130">
        <v>0</v>
      </c>
      <c r="E43" s="130">
        <v>1000</v>
      </c>
      <c r="F43" s="130">
        <v>1000</v>
      </c>
      <c r="G43" s="131">
        <v>100</v>
      </c>
    </row>
    <row r="44" spans="1:7" x14ac:dyDescent="0.2">
      <c r="A44" s="143">
        <v>2292</v>
      </c>
      <c r="B44" s="144"/>
      <c r="C44" s="145" t="s">
        <v>88</v>
      </c>
      <c r="D44" s="146">
        <v>0</v>
      </c>
      <c r="E44" s="146">
        <v>6504</v>
      </c>
      <c r="F44" s="146">
        <v>7334</v>
      </c>
      <c r="G44" s="147">
        <v>112.8</v>
      </c>
    </row>
    <row r="45" spans="1:7" x14ac:dyDescent="0.2">
      <c r="A45" s="148"/>
      <c r="B45" s="149"/>
      <c r="C45" s="149"/>
      <c r="D45" s="150"/>
      <c r="E45" s="150"/>
      <c r="F45" s="150"/>
      <c r="G45" s="151"/>
    </row>
    <row r="46" spans="1:7" x14ac:dyDescent="0.2">
      <c r="A46" s="142">
        <v>2299</v>
      </c>
      <c r="B46" s="128">
        <v>2212</v>
      </c>
      <c r="C46" s="129" t="s">
        <v>80</v>
      </c>
      <c r="D46" s="130">
        <v>0</v>
      </c>
      <c r="E46" s="130">
        <v>40</v>
      </c>
      <c r="F46" s="130">
        <v>40</v>
      </c>
      <c r="G46" s="131">
        <v>100</v>
      </c>
    </row>
    <row r="47" spans="1:7" x14ac:dyDescent="0.2">
      <c r="A47" s="142">
        <v>2299</v>
      </c>
      <c r="B47" s="128">
        <v>2324</v>
      </c>
      <c r="C47" s="129" t="s">
        <v>81</v>
      </c>
      <c r="D47" s="130">
        <v>0</v>
      </c>
      <c r="E47" s="130">
        <v>363</v>
      </c>
      <c r="F47" s="130">
        <v>363</v>
      </c>
      <c r="G47" s="131">
        <v>100</v>
      </c>
    </row>
    <row r="48" spans="1:7" x14ac:dyDescent="0.2">
      <c r="A48" s="143">
        <v>2299</v>
      </c>
      <c r="B48" s="144"/>
      <c r="C48" s="145" t="s">
        <v>89</v>
      </c>
      <c r="D48" s="146">
        <v>0</v>
      </c>
      <c r="E48" s="146">
        <v>403</v>
      </c>
      <c r="F48" s="146">
        <v>403</v>
      </c>
      <c r="G48" s="147">
        <v>100</v>
      </c>
    </row>
    <row r="49" spans="1:7" x14ac:dyDescent="0.2">
      <c r="A49" s="148"/>
      <c r="B49" s="149"/>
      <c r="C49" s="149"/>
      <c r="D49" s="150"/>
      <c r="E49" s="150"/>
      <c r="F49" s="150"/>
      <c r="G49" s="151"/>
    </row>
    <row r="50" spans="1:7" x14ac:dyDescent="0.2">
      <c r="A50" s="142">
        <v>2369</v>
      </c>
      <c r="B50" s="128">
        <v>2212</v>
      </c>
      <c r="C50" s="129" t="s">
        <v>80</v>
      </c>
      <c r="D50" s="130">
        <v>0</v>
      </c>
      <c r="E50" s="130">
        <v>10</v>
      </c>
      <c r="F50" s="130">
        <v>10</v>
      </c>
      <c r="G50" s="131">
        <v>100</v>
      </c>
    </row>
    <row r="51" spans="1:7" x14ac:dyDescent="0.2">
      <c r="A51" s="142">
        <v>2369</v>
      </c>
      <c r="B51" s="128">
        <v>2324</v>
      </c>
      <c r="C51" s="129" t="s">
        <v>81</v>
      </c>
      <c r="D51" s="130">
        <v>0</v>
      </c>
      <c r="E51" s="130">
        <v>1</v>
      </c>
      <c r="F51" s="130">
        <v>1</v>
      </c>
      <c r="G51" s="131">
        <v>100</v>
      </c>
    </row>
    <row r="52" spans="1:7" x14ac:dyDescent="0.2">
      <c r="A52" s="143">
        <v>2369</v>
      </c>
      <c r="B52" s="144"/>
      <c r="C52" s="145" t="s">
        <v>90</v>
      </c>
      <c r="D52" s="146">
        <v>0</v>
      </c>
      <c r="E52" s="146">
        <v>11</v>
      </c>
      <c r="F52" s="146">
        <v>11</v>
      </c>
      <c r="G52" s="147">
        <v>100</v>
      </c>
    </row>
    <row r="53" spans="1:7" x14ac:dyDescent="0.2">
      <c r="A53" s="148"/>
      <c r="B53" s="149"/>
      <c r="C53" s="149"/>
      <c r="D53" s="150"/>
      <c r="E53" s="150"/>
      <c r="F53" s="150"/>
      <c r="G53" s="151"/>
    </row>
    <row r="54" spans="1:7" x14ac:dyDescent="0.2">
      <c r="A54" s="142">
        <v>2399</v>
      </c>
      <c r="B54" s="128">
        <v>2342</v>
      </c>
      <c r="C54" s="129" t="s">
        <v>91</v>
      </c>
      <c r="D54" s="130">
        <v>15000</v>
      </c>
      <c r="E54" s="130">
        <v>3473</v>
      </c>
      <c r="F54" s="130">
        <v>3542</v>
      </c>
      <c r="G54" s="131">
        <v>102</v>
      </c>
    </row>
    <row r="55" spans="1:7" x14ac:dyDescent="0.2">
      <c r="A55" s="143">
        <v>2399</v>
      </c>
      <c r="B55" s="144"/>
      <c r="C55" s="145" t="s">
        <v>92</v>
      </c>
      <c r="D55" s="146">
        <v>15000</v>
      </c>
      <c r="E55" s="146">
        <v>3473</v>
      </c>
      <c r="F55" s="146">
        <v>3542</v>
      </c>
      <c r="G55" s="147">
        <v>102</v>
      </c>
    </row>
    <row r="56" spans="1:7" x14ac:dyDescent="0.2">
      <c r="A56" s="148"/>
      <c r="B56" s="149"/>
      <c r="C56" s="149"/>
      <c r="D56" s="150"/>
      <c r="E56" s="150"/>
      <c r="F56" s="150"/>
      <c r="G56" s="151"/>
    </row>
    <row r="57" spans="1:7" x14ac:dyDescent="0.2">
      <c r="A57" s="142">
        <v>3121</v>
      </c>
      <c r="B57" s="128">
        <v>2212</v>
      </c>
      <c r="C57" s="129" t="s">
        <v>80</v>
      </c>
      <c r="D57" s="130">
        <v>0</v>
      </c>
      <c r="E57" s="130">
        <v>29</v>
      </c>
      <c r="F57" s="130">
        <v>32</v>
      </c>
      <c r="G57" s="131">
        <v>110.3</v>
      </c>
    </row>
    <row r="58" spans="1:7" x14ac:dyDescent="0.2">
      <c r="A58" s="143">
        <v>3121</v>
      </c>
      <c r="B58" s="144"/>
      <c r="C58" s="145" t="s">
        <v>93</v>
      </c>
      <c r="D58" s="146">
        <v>0</v>
      </c>
      <c r="E58" s="146">
        <v>29</v>
      </c>
      <c r="F58" s="146">
        <v>32</v>
      </c>
      <c r="G58" s="147">
        <v>110.3</v>
      </c>
    </row>
    <row r="59" spans="1:7" x14ac:dyDescent="0.2">
      <c r="A59" s="148"/>
      <c r="B59" s="149"/>
      <c r="C59" s="149"/>
      <c r="D59" s="150"/>
      <c r="E59" s="150"/>
      <c r="F59" s="150"/>
      <c r="G59" s="151"/>
    </row>
    <row r="60" spans="1:7" x14ac:dyDescent="0.2">
      <c r="A60" s="142">
        <v>3122</v>
      </c>
      <c r="B60" s="128">
        <v>2212</v>
      </c>
      <c r="C60" s="129" t="s">
        <v>80</v>
      </c>
      <c r="D60" s="130">
        <v>0</v>
      </c>
      <c r="E60" s="130">
        <v>898</v>
      </c>
      <c r="F60" s="130">
        <v>898</v>
      </c>
      <c r="G60" s="131">
        <v>100</v>
      </c>
    </row>
    <row r="61" spans="1:7" x14ac:dyDescent="0.2">
      <c r="A61" s="142">
        <v>3122</v>
      </c>
      <c r="B61" s="128">
        <v>2324</v>
      </c>
      <c r="C61" s="129" t="s">
        <v>81</v>
      </c>
      <c r="D61" s="130">
        <v>0</v>
      </c>
      <c r="E61" s="130">
        <v>19</v>
      </c>
      <c r="F61" s="130">
        <v>22</v>
      </c>
      <c r="G61" s="131">
        <v>115.8</v>
      </c>
    </row>
    <row r="62" spans="1:7" x14ac:dyDescent="0.2">
      <c r="A62" s="143">
        <v>3122</v>
      </c>
      <c r="B62" s="144"/>
      <c r="C62" s="145" t="s">
        <v>94</v>
      </c>
      <c r="D62" s="146">
        <v>0</v>
      </c>
      <c r="E62" s="146">
        <v>917</v>
      </c>
      <c r="F62" s="146">
        <v>920</v>
      </c>
      <c r="G62" s="147">
        <v>100.3</v>
      </c>
    </row>
    <row r="63" spans="1:7" x14ac:dyDescent="0.2">
      <c r="A63" s="148"/>
      <c r="B63" s="149"/>
      <c r="C63" s="149"/>
      <c r="D63" s="150"/>
      <c r="E63" s="150"/>
      <c r="F63" s="150"/>
      <c r="G63" s="151"/>
    </row>
    <row r="64" spans="1:7" x14ac:dyDescent="0.2">
      <c r="A64" s="142">
        <v>3123</v>
      </c>
      <c r="B64" s="128">
        <v>2321</v>
      </c>
      <c r="C64" s="129" t="s">
        <v>95</v>
      </c>
      <c r="D64" s="130">
        <v>0</v>
      </c>
      <c r="E64" s="130">
        <v>100</v>
      </c>
      <c r="F64" s="130">
        <v>100</v>
      </c>
      <c r="G64" s="131">
        <v>100</v>
      </c>
    </row>
    <row r="65" spans="1:7" x14ac:dyDescent="0.2">
      <c r="A65" s="142">
        <v>3123</v>
      </c>
      <c r="B65" s="128">
        <v>2324</v>
      </c>
      <c r="C65" s="129" t="s">
        <v>81</v>
      </c>
      <c r="D65" s="130">
        <v>0</v>
      </c>
      <c r="E65" s="130">
        <v>481</v>
      </c>
      <c r="F65" s="130">
        <v>481</v>
      </c>
      <c r="G65" s="131">
        <v>100</v>
      </c>
    </row>
    <row r="66" spans="1:7" x14ac:dyDescent="0.2">
      <c r="A66" s="143">
        <v>3123</v>
      </c>
      <c r="B66" s="144"/>
      <c r="C66" s="145" t="s">
        <v>96</v>
      </c>
      <c r="D66" s="146">
        <v>0</v>
      </c>
      <c r="E66" s="146">
        <v>581</v>
      </c>
      <c r="F66" s="146">
        <v>581</v>
      </c>
      <c r="G66" s="147">
        <v>100</v>
      </c>
    </row>
    <row r="67" spans="1:7" x14ac:dyDescent="0.2">
      <c r="A67" s="148"/>
      <c r="B67" s="149"/>
      <c r="C67" s="149"/>
      <c r="D67" s="150"/>
      <c r="E67" s="150"/>
      <c r="F67" s="150"/>
      <c r="G67" s="151"/>
    </row>
    <row r="68" spans="1:7" x14ac:dyDescent="0.2">
      <c r="A68" s="142">
        <v>3299</v>
      </c>
      <c r="B68" s="128">
        <v>2122</v>
      </c>
      <c r="C68" s="129" t="s">
        <v>97</v>
      </c>
      <c r="D68" s="130">
        <v>0</v>
      </c>
      <c r="E68" s="130">
        <v>5882</v>
      </c>
      <c r="F68" s="130">
        <v>5882</v>
      </c>
      <c r="G68" s="131">
        <v>100</v>
      </c>
    </row>
    <row r="69" spans="1:7" x14ac:dyDescent="0.2">
      <c r="A69" s="143">
        <v>3299</v>
      </c>
      <c r="B69" s="144"/>
      <c r="C69" s="145" t="s">
        <v>98</v>
      </c>
      <c r="D69" s="146">
        <v>0</v>
      </c>
      <c r="E69" s="146">
        <v>5882</v>
      </c>
      <c r="F69" s="146">
        <v>5882</v>
      </c>
      <c r="G69" s="147">
        <v>100</v>
      </c>
    </row>
    <row r="70" spans="1:7" x14ac:dyDescent="0.2">
      <c r="A70" s="148"/>
      <c r="B70" s="149"/>
      <c r="C70" s="149"/>
      <c r="D70" s="150"/>
      <c r="E70" s="150"/>
      <c r="F70" s="150"/>
      <c r="G70" s="151"/>
    </row>
    <row r="71" spans="1:7" x14ac:dyDescent="0.2">
      <c r="A71" s="142">
        <v>3311</v>
      </c>
      <c r="B71" s="128">
        <v>2212</v>
      </c>
      <c r="C71" s="129" t="s">
        <v>80</v>
      </c>
      <c r="D71" s="130">
        <v>0</v>
      </c>
      <c r="E71" s="130">
        <v>67</v>
      </c>
      <c r="F71" s="130">
        <v>67</v>
      </c>
      <c r="G71" s="131">
        <v>100</v>
      </c>
    </row>
    <row r="72" spans="1:7" x14ac:dyDescent="0.2">
      <c r="A72" s="143">
        <v>3311</v>
      </c>
      <c r="B72" s="144"/>
      <c r="C72" s="145" t="s">
        <v>99</v>
      </c>
      <c r="D72" s="146">
        <v>0</v>
      </c>
      <c r="E72" s="146">
        <v>67</v>
      </c>
      <c r="F72" s="146">
        <v>67</v>
      </c>
      <c r="G72" s="147">
        <v>100</v>
      </c>
    </row>
    <row r="73" spans="1:7" x14ac:dyDescent="0.2">
      <c r="A73" s="148"/>
      <c r="B73" s="149"/>
      <c r="C73" s="149"/>
      <c r="D73" s="150"/>
      <c r="E73" s="150"/>
      <c r="F73" s="150"/>
      <c r="G73" s="151"/>
    </row>
    <row r="74" spans="1:7" x14ac:dyDescent="0.2">
      <c r="A74" s="142">
        <v>3317</v>
      </c>
      <c r="B74" s="128">
        <v>2212</v>
      </c>
      <c r="C74" s="129" t="s">
        <v>80</v>
      </c>
      <c r="D74" s="130">
        <v>0</v>
      </c>
      <c r="E74" s="130">
        <v>19</v>
      </c>
      <c r="F74" s="130">
        <v>19</v>
      </c>
      <c r="G74" s="131">
        <v>100</v>
      </c>
    </row>
    <row r="75" spans="1:7" x14ac:dyDescent="0.2">
      <c r="A75" s="143">
        <v>3317</v>
      </c>
      <c r="B75" s="144"/>
      <c r="C75" s="145" t="s">
        <v>100</v>
      </c>
      <c r="D75" s="146">
        <v>0</v>
      </c>
      <c r="E75" s="146">
        <v>19</v>
      </c>
      <c r="F75" s="146">
        <v>19</v>
      </c>
      <c r="G75" s="147">
        <v>100</v>
      </c>
    </row>
    <row r="76" spans="1:7" x14ac:dyDescent="0.2">
      <c r="A76" s="148"/>
      <c r="B76" s="149"/>
      <c r="C76" s="149"/>
      <c r="D76" s="150"/>
      <c r="E76" s="150"/>
      <c r="F76" s="150"/>
      <c r="G76" s="151"/>
    </row>
    <row r="77" spans="1:7" x14ac:dyDescent="0.2">
      <c r="A77" s="142">
        <v>3319</v>
      </c>
      <c r="B77" s="128">
        <v>2111</v>
      </c>
      <c r="C77" s="129" t="s">
        <v>79</v>
      </c>
      <c r="D77" s="130">
        <v>0</v>
      </c>
      <c r="E77" s="130">
        <v>242</v>
      </c>
      <c r="F77" s="130">
        <v>242</v>
      </c>
      <c r="G77" s="131">
        <v>100</v>
      </c>
    </row>
    <row r="78" spans="1:7" x14ac:dyDescent="0.2">
      <c r="A78" s="143">
        <v>3319</v>
      </c>
      <c r="B78" s="144"/>
      <c r="C78" s="145" t="s">
        <v>101</v>
      </c>
      <c r="D78" s="146">
        <v>0</v>
      </c>
      <c r="E78" s="146">
        <v>242</v>
      </c>
      <c r="F78" s="146">
        <v>242</v>
      </c>
      <c r="G78" s="147">
        <v>100</v>
      </c>
    </row>
    <row r="79" spans="1:7" x14ac:dyDescent="0.2">
      <c r="A79" s="148"/>
      <c r="B79" s="149"/>
      <c r="C79" s="149"/>
      <c r="D79" s="150"/>
      <c r="E79" s="150"/>
      <c r="F79" s="150"/>
      <c r="G79" s="151"/>
    </row>
    <row r="80" spans="1:7" x14ac:dyDescent="0.2">
      <c r="A80" s="142">
        <v>3322</v>
      </c>
      <c r="B80" s="128">
        <v>2212</v>
      </c>
      <c r="C80" s="129" t="s">
        <v>80</v>
      </c>
      <c r="D80" s="130">
        <v>0</v>
      </c>
      <c r="E80" s="130">
        <v>39</v>
      </c>
      <c r="F80" s="130">
        <v>39</v>
      </c>
      <c r="G80" s="131">
        <v>100</v>
      </c>
    </row>
    <row r="81" spans="1:7" x14ac:dyDescent="0.2">
      <c r="A81" s="143">
        <v>3322</v>
      </c>
      <c r="B81" s="144"/>
      <c r="C81" s="145" t="s">
        <v>102</v>
      </c>
      <c r="D81" s="146">
        <v>0</v>
      </c>
      <c r="E81" s="146">
        <v>39</v>
      </c>
      <c r="F81" s="146">
        <v>39</v>
      </c>
      <c r="G81" s="147">
        <v>100</v>
      </c>
    </row>
    <row r="82" spans="1:7" x14ac:dyDescent="0.2">
      <c r="A82" s="148"/>
      <c r="B82" s="149"/>
      <c r="C82" s="149"/>
      <c r="D82" s="150"/>
      <c r="E82" s="150"/>
      <c r="F82" s="150"/>
      <c r="G82" s="151"/>
    </row>
    <row r="83" spans="1:7" x14ac:dyDescent="0.2">
      <c r="A83" s="142">
        <v>3419</v>
      </c>
      <c r="B83" s="128">
        <v>2111</v>
      </c>
      <c r="C83" s="129" t="s">
        <v>79</v>
      </c>
      <c r="D83" s="130">
        <v>0</v>
      </c>
      <c r="E83" s="130">
        <v>817</v>
      </c>
      <c r="F83" s="130">
        <v>817</v>
      </c>
      <c r="G83" s="131">
        <v>100</v>
      </c>
    </row>
    <row r="84" spans="1:7" x14ac:dyDescent="0.2">
      <c r="A84" s="142">
        <v>3419</v>
      </c>
      <c r="B84" s="128">
        <v>2119</v>
      </c>
      <c r="C84" s="129" t="s">
        <v>103</v>
      </c>
      <c r="D84" s="130">
        <v>0</v>
      </c>
      <c r="E84" s="130">
        <v>234</v>
      </c>
      <c r="F84" s="130">
        <v>231</v>
      </c>
      <c r="G84" s="131">
        <v>98.7</v>
      </c>
    </row>
    <row r="85" spans="1:7" x14ac:dyDescent="0.2">
      <c r="A85" s="142">
        <v>3419</v>
      </c>
      <c r="B85" s="128">
        <v>2212</v>
      </c>
      <c r="C85" s="129" t="s">
        <v>80</v>
      </c>
      <c r="D85" s="130">
        <v>0</v>
      </c>
      <c r="E85" s="130">
        <v>252</v>
      </c>
      <c r="F85" s="130">
        <v>443</v>
      </c>
      <c r="G85" s="131">
        <v>175.8</v>
      </c>
    </row>
    <row r="86" spans="1:7" x14ac:dyDescent="0.2">
      <c r="A86" s="142">
        <v>3419</v>
      </c>
      <c r="B86" s="128">
        <v>2324</v>
      </c>
      <c r="C86" s="129" t="s">
        <v>81</v>
      </c>
      <c r="D86" s="130">
        <v>0</v>
      </c>
      <c r="E86" s="130">
        <v>5</v>
      </c>
      <c r="F86" s="130">
        <v>5</v>
      </c>
      <c r="G86" s="131">
        <v>100</v>
      </c>
    </row>
    <row r="87" spans="1:7" x14ac:dyDescent="0.2">
      <c r="A87" s="143">
        <v>3419</v>
      </c>
      <c r="B87" s="144"/>
      <c r="C87" s="145" t="s">
        <v>104</v>
      </c>
      <c r="D87" s="146">
        <v>0</v>
      </c>
      <c r="E87" s="146">
        <v>1308</v>
      </c>
      <c r="F87" s="146">
        <v>1496</v>
      </c>
      <c r="G87" s="147">
        <v>114.4</v>
      </c>
    </row>
    <row r="88" spans="1:7" x14ac:dyDescent="0.2">
      <c r="A88" s="148"/>
      <c r="B88" s="149"/>
      <c r="C88" s="149"/>
      <c r="D88" s="150"/>
      <c r="E88" s="150"/>
      <c r="F88" s="150"/>
      <c r="G88" s="151"/>
    </row>
    <row r="89" spans="1:7" x14ac:dyDescent="0.2">
      <c r="A89" s="142">
        <v>3421</v>
      </c>
      <c r="B89" s="128">
        <v>2212</v>
      </c>
      <c r="C89" s="129" t="s">
        <v>80</v>
      </c>
      <c r="D89" s="130">
        <v>0</v>
      </c>
      <c r="E89" s="130">
        <v>3</v>
      </c>
      <c r="F89" s="130">
        <v>3</v>
      </c>
      <c r="G89" s="131">
        <v>100</v>
      </c>
    </row>
    <row r="90" spans="1:7" x14ac:dyDescent="0.2">
      <c r="A90" s="142">
        <v>3421</v>
      </c>
      <c r="B90" s="128">
        <v>2324</v>
      </c>
      <c r="C90" s="129" t="s">
        <v>81</v>
      </c>
      <c r="D90" s="130">
        <v>0</v>
      </c>
      <c r="E90" s="130">
        <v>17</v>
      </c>
      <c r="F90" s="130">
        <v>18</v>
      </c>
      <c r="G90" s="131">
        <v>105.9</v>
      </c>
    </row>
    <row r="91" spans="1:7" x14ac:dyDescent="0.2">
      <c r="A91" s="143">
        <v>3421</v>
      </c>
      <c r="B91" s="144"/>
      <c r="C91" s="145" t="s">
        <v>105</v>
      </c>
      <c r="D91" s="146">
        <v>0</v>
      </c>
      <c r="E91" s="146">
        <v>20</v>
      </c>
      <c r="F91" s="146">
        <v>21</v>
      </c>
      <c r="G91" s="147">
        <v>105</v>
      </c>
    </row>
    <row r="92" spans="1:7" x14ac:dyDescent="0.2">
      <c r="A92" s="148"/>
      <c r="B92" s="149"/>
      <c r="C92" s="149"/>
      <c r="D92" s="150"/>
      <c r="E92" s="150"/>
      <c r="F92" s="150"/>
      <c r="G92" s="151"/>
    </row>
    <row r="93" spans="1:7" x14ac:dyDescent="0.2">
      <c r="A93" s="142">
        <v>3522</v>
      </c>
      <c r="B93" s="128">
        <v>2132</v>
      </c>
      <c r="C93" s="129" t="s">
        <v>86</v>
      </c>
      <c r="D93" s="130">
        <v>17530</v>
      </c>
      <c r="E93" s="130">
        <v>17530</v>
      </c>
      <c r="F93" s="130">
        <v>17530</v>
      </c>
      <c r="G93" s="131">
        <v>100</v>
      </c>
    </row>
    <row r="94" spans="1:7" x14ac:dyDescent="0.2">
      <c r="A94" s="142">
        <v>3522</v>
      </c>
      <c r="B94" s="128">
        <v>2229</v>
      </c>
      <c r="C94" s="129" t="s">
        <v>106</v>
      </c>
      <c r="D94" s="130">
        <v>0</v>
      </c>
      <c r="E94" s="130">
        <v>29</v>
      </c>
      <c r="F94" s="130">
        <v>29</v>
      </c>
      <c r="G94" s="131">
        <v>100</v>
      </c>
    </row>
    <row r="95" spans="1:7" x14ac:dyDescent="0.2">
      <c r="A95" s="142">
        <v>3522</v>
      </c>
      <c r="B95" s="128">
        <v>2324</v>
      </c>
      <c r="C95" s="129" t="s">
        <v>81</v>
      </c>
      <c r="D95" s="130">
        <v>0</v>
      </c>
      <c r="E95" s="130">
        <v>4</v>
      </c>
      <c r="F95" s="130">
        <v>4</v>
      </c>
      <c r="G95" s="131">
        <v>100</v>
      </c>
    </row>
    <row r="96" spans="1:7" x14ac:dyDescent="0.2">
      <c r="A96" s="143">
        <v>3522</v>
      </c>
      <c r="B96" s="144"/>
      <c r="C96" s="145" t="s">
        <v>107</v>
      </c>
      <c r="D96" s="146">
        <v>17530</v>
      </c>
      <c r="E96" s="146">
        <v>17563</v>
      </c>
      <c r="F96" s="146">
        <v>17563</v>
      </c>
      <c r="G96" s="147">
        <v>100</v>
      </c>
    </row>
    <row r="97" spans="1:7" x14ac:dyDescent="0.2">
      <c r="A97" s="148"/>
      <c r="B97" s="149"/>
      <c r="C97" s="149"/>
      <c r="D97" s="150"/>
      <c r="E97" s="150"/>
      <c r="F97" s="150"/>
      <c r="G97" s="151"/>
    </row>
    <row r="98" spans="1:7" x14ac:dyDescent="0.2">
      <c r="A98" s="142">
        <v>3526</v>
      </c>
      <c r="B98" s="128">
        <v>2122</v>
      </c>
      <c r="C98" s="129" t="s">
        <v>97</v>
      </c>
      <c r="D98" s="130">
        <v>0</v>
      </c>
      <c r="E98" s="130">
        <v>5000</v>
      </c>
      <c r="F98" s="130">
        <v>5000</v>
      </c>
      <c r="G98" s="131">
        <v>100</v>
      </c>
    </row>
    <row r="99" spans="1:7" x14ac:dyDescent="0.2">
      <c r="A99" s="143">
        <v>3526</v>
      </c>
      <c r="B99" s="144"/>
      <c r="C99" s="145" t="s">
        <v>108</v>
      </c>
      <c r="D99" s="146">
        <v>0</v>
      </c>
      <c r="E99" s="146">
        <v>5000</v>
      </c>
      <c r="F99" s="146">
        <v>5000</v>
      </c>
      <c r="G99" s="147">
        <v>100</v>
      </c>
    </row>
    <row r="100" spans="1:7" x14ac:dyDescent="0.2">
      <c r="A100" s="148"/>
      <c r="B100" s="149"/>
      <c r="C100" s="149"/>
      <c r="D100" s="150"/>
      <c r="E100" s="150"/>
      <c r="F100" s="150"/>
      <c r="G100" s="151"/>
    </row>
    <row r="101" spans="1:7" x14ac:dyDescent="0.2">
      <c r="A101" s="142">
        <v>3541</v>
      </c>
      <c r="B101" s="128">
        <v>2212</v>
      </c>
      <c r="C101" s="129" t="s">
        <v>80</v>
      </c>
      <c r="D101" s="130">
        <v>0</v>
      </c>
      <c r="E101" s="130">
        <v>31</v>
      </c>
      <c r="F101" s="130">
        <v>31</v>
      </c>
      <c r="G101" s="131">
        <v>100</v>
      </c>
    </row>
    <row r="102" spans="1:7" x14ac:dyDescent="0.2">
      <c r="A102" s="143">
        <v>3541</v>
      </c>
      <c r="B102" s="144"/>
      <c r="C102" s="145" t="s">
        <v>109</v>
      </c>
      <c r="D102" s="146">
        <v>0</v>
      </c>
      <c r="E102" s="146">
        <v>31</v>
      </c>
      <c r="F102" s="146">
        <v>31</v>
      </c>
      <c r="G102" s="147">
        <v>100</v>
      </c>
    </row>
    <row r="103" spans="1:7" x14ac:dyDescent="0.2">
      <c r="A103" s="148"/>
      <c r="B103" s="149"/>
      <c r="C103" s="149"/>
      <c r="D103" s="150"/>
      <c r="E103" s="150"/>
      <c r="F103" s="150"/>
      <c r="G103" s="151"/>
    </row>
    <row r="104" spans="1:7" x14ac:dyDescent="0.2">
      <c r="A104" s="142">
        <v>3599</v>
      </c>
      <c r="B104" s="128">
        <v>2212</v>
      </c>
      <c r="C104" s="129" t="s">
        <v>80</v>
      </c>
      <c r="D104" s="130">
        <v>0</v>
      </c>
      <c r="E104" s="130">
        <v>178</v>
      </c>
      <c r="F104" s="130">
        <v>198</v>
      </c>
      <c r="G104" s="131">
        <v>111.2</v>
      </c>
    </row>
    <row r="105" spans="1:7" x14ac:dyDescent="0.2">
      <c r="A105" s="142">
        <v>3599</v>
      </c>
      <c r="B105" s="128">
        <v>2324</v>
      </c>
      <c r="C105" s="129" t="s">
        <v>81</v>
      </c>
      <c r="D105" s="130">
        <v>0</v>
      </c>
      <c r="E105" s="130">
        <v>3</v>
      </c>
      <c r="F105" s="130">
        <v>3</v>
      </c>
      <c r="G105" s="131">
        <v>100</v>
      </c>
    </row>
    <row r="106" spans="1:7" x14ac:dyDescent="0.2">
      <c r="A106" s="143">
        <v>3599</v>
      </c>
      <c r="B106" s="144"/>
      <c r="C106" s="145" t="s">
        <v>110</v>
      </c>
      <c r="D106" s="146">
        <v>0</v>
      </c>
      <c r="E106" s="146">
        <v>181</v>
      </c>
      <c r="F106" s="146">
        <v>201</v>
      </c>
      <c r="G106" s="147">
        <v>111</v>
      </c>
    </row>
    <row r="107" spans="1:7" x14ac:dyDescent="0.2">
      <c r="A107" s="148"/>
      <c r="B107" s="149"/>
      <c r="C107" s="149"/>
      <c r="D107" s="150"/>
      <c r="E107" s="150"/>
      <c r="F107" s="150"/>
      <c r="G107" s="151"/>
    </row>
    <row r="108" spans="1:7" x14ac:dyDescent="0.2">
      <c r="A108" s="142">
        <v>3636</v>
      </c>
      <c r="B108" s="128">
        <v>2122</v>
      </c>
      <c r="C108" s="129" t="s">
        <v>97</v>
      </c>
      <c r="D108" s="130">
        <v>0</v>
      </c>
      <c r="E108" s="130">
        <v>400</v>
      </c>
      <c r="F108" s="130">
        <v>400</v>
      </c>
      <c r="G108" s="131">
        <v>100</v>
      </c>
    </row>
    <row r="109" spans="1:7" x14ac:dyDescent="0.2">
      <c r="A109" s="142">
        <v>3636</v>
      </c>
      <c r="B109" s="128">
        <v>2212</v>
      </c>
      <c r="C109" s="129" t="s">
        <v>80</v>
      </c>
      <c r="D109" s="130">
        <v>0</v>
      </c>
      <c r="E109" s="130">
        <v>0</v>
      </c>
      <c r="F109" s="130">
        <v>12</v>
      </c>
      <c r="G109" s="131">
        <v>0</v>
      </c>
    </row>
    <row r="110" spans="1:7" x14ac:dyDescent="0.2">
      <c r="A110" s="142">
        <v>3636</v>
      </c>
      <c r="B110" s="128">
        <v>2324</v>
      </c>
      <c r="C110" s="129" t="s">
        <v>81</v>
      </c>
      <c r="D110" s="130">
        <v>0</v>
      </c>
      <c r="E110" s="130">
        <v>0</v>
      </c>
      <c r="F110" s="130">
        <v>12</v>
      </c>
      <c r="G110" s="131">
        <v>0</v>
      </c>
    </row>
    <row r="111" spans="1:7" x14ac:dyDescent="0.2">
      <c r="A111" s="143">
        <v>3636</v>
      </c>
      <c r="B111" s="144"/>
      <c r="C111" s="145" t="s">
        <v>111</v>
      </c>
      <c r="D111" s="146">
        <v>0</v>
      </c>
      <c r="E111" s="146">
        <v>400</v>
      </c>
      <c r="F111" s="146">
        <v>424</v>
      </c>
      <c r="G111" s="147">
        <v>106</v>
      </c>
    </row>
    <row r="112" spans="1:7" x14ac:dyDescent="0.2">
      <c r="A112" s="148"/>
      <c r="B112" s="149"/>
      <c r="C112" s="149"/>
      <c r="D112" s="150"/>
      <c r="E112" s="150"/>
      <c r="F112" s="150"/>
      <c r="G112" s="151"/>
    </row>
    <row r="113" spans="1:7" x14ac:dyDescent="0.2">
      <c r="A113" s="142">
        <v>3639</v>
      </c>
      <c r="B113" s="128">
        <v>2111</v>
      </c>
      <c r="C113" s="129" t="s">
        <v>79</v>
      </c>
      <c r="D113" s="130">
        <v>1869</v>
      </c>
      <c r="E113" s="130">
        <v>2315</v>
      </c>
      <c r="F113" s="130">
        <v>1814</v>
      </c>
      <c r="G113" s="131">
        <v>78.400000000000006</v>
      </c>
    </row>
    <row r="114" spans="1:7" x14ac:dyDescent="0.2">
      <c r="A114" s="142">
        <v>3639</v>
      </c>
      <c r="B114" s="128">
        <v>2119</v>
      </c>
      <c r="C114" s="129" t="s">
        <v>103</v>
      </c>
      <c r="D114" s="130">
        <v>3000</v>
      </c>
      <c r="E114" s="130">
        <v>2820</v>
      </c>
      <c r="F114" s="130">
        <v>2949</v>
      </c>
      <c r="G114" s="131">
        <v>104.6</v>
      </c>
    </row>
    <row r="115" spans="1:7" x14ac:dyDescent="0.2">
      <c r="A115" s="142">
        <v>3639</v>
      </c>
      <c r="B115" s="128">
        <v>2131</v>
      </c>
      <c r="C115" s="129" t="s">
        <v>112</v>
      </c>
      <c r="D115" s="130">
        <v>41</v>
      </c>
      <c r="E115" s="130">
        <v>41</v>
      </c>
      <c r="F115" s="130">
        <v>40</v>
      </c>
      <c r="G115" s="131">
        <v>97.6</v>
      </c>
    </row>
    <row r="116" spans="1:7" x14ac:dyDescent="0.2">
      <c r="A116" s="142">
        <v>3639</v>
      </c>
      <c r="B116" s="128">
        <v>2212</v>
      </c>
      <c r="C116" s="129" t="s">
        <v>80</v>
      </c>
      <c r="D116" s="130">
        <v>0</v>
      </c>
      <c r="E116" s="130">
        <v>0</v>
      </c>
      <c r="F116" s="130">
        <v>97</v>
      </c>
      <c r="G116" s="131">
        <v>0</v>
      </c>
    </row>
    <row r="117" spans="1:7" x14ac:dyDescent="0.2">
      <c r="A117" s="142">
        <v>3639</v>
      </c>
      <c r="B117" s="128">
        <v>2324</v>
      </c>
      <c r="C117" s="129" t="s">
        <v>81</v>
      </c>
      <c r="D117" s="130">
        <v>0</v>
      </c>
      <c r="E117" s="130">
        <v>10</v>
      </c>
      <c r="F117" s="130">
        <v>10</v>
      </c>
      <c r="G117" s="131">
        <v>100</v>
      </c>
    </row>
    <row r="118" spans="1:7" x14ac:dyDescent="0.2">
      <c r="A118" s="143">
        <v>3639</v>
      </c>
      <c r="B118" s="144"/>
      <c r="C118" s="145" t="s">
        <v>113</v>
      </c>
      <c r="D118" s="146">
        <v>4910</v>
      </c>
      <c r="E118" s="146">
        <v>5185</v>
      </c>
      <c r="F118" s="146">
        <v>4910</v>
      </c>
      <c r="G118" s="147">
        <v>94.7</v>
      </c>
    </row>
    <row r="119" spans="1:7" x14ac:dyDescent="0.2">
      <c r="A119" s="148"/>
      <c r="B119" s="149"/>
      <c r="C119" s="149"/>
      <c r="D119" s="150"/>
      <c r="E119" s="150"/>
      <c r="F119" s="150"/>
      <c r="G119" s="151"/>
    </row>
    <row r="120" spans="1:7" x14ac:dyDescent="0.2">
      <c r="A120" s="142">
        <v>3716</v>
      </c>
      <c r="B120" s="128">
        <v>2211</v>
      </c>
      <c r="C120" s="129" t="s">
        <v>114</v>
      </c>
      <c r="D120" s="130">
        <v>0</v>
      </c>
      <c r="E120" s="130">
        <v>0</v>
      </c>
      <c r="F120" s="130">
        <v>45</v>
      </c>
      <c r="G120" s="131">
        <v>0</v>
      </c>
    </row>
    <row r="121" spans="1:7" x14ac:dyDescent="0.2">
      <c r="A121" s="143">
        <v>3716</v>
      </c>
      <c r="B121" s="144"/>
      <c r="C121" s="145" t="s">
        <v>115</v>
      </c>
      <c r="D121" s="146">
        <v>0</v>
      </c>
      <c r="E121" s="146">
        <v>0</v>
      </c>
      <c r="F121" s="146">
        <v>45</v>
      </c>
      <c r="G121" s="147">
        <v>0</v>
      </c>
    </row>
    <row r="122" spans="1:7" x14ac:dyDescent="0.2">
      <c r="A122" s="148"/>
      <c r="B122" s="149"/>
      <c r="C122" s="149"/>
      <c r="D122" s="150"/>
      <c r="E122" s="150"/>
      <c r="F122" s="150"/>
      <c r="G122" s="151"/>
    </row>
    <row r="123" spans="1:7" x14ac:dyDescent="0.2">
      <c r="A123" s="142">
        <v>3719</v>
      </c>
      <c r="B123" s="128">
        <v>2324</v>
      </c>
      <c r="C123" s="129" t="s">
        <v>81</v>
      </c>
      <c r="D123" s="130">
        <v>510</v>
      </c>
      <c r="E123" s="130">
        <v>213</v>
      </c>
      <c r="F123" s="130">
        <v>210</v>
      </c>
      <c r="G123" s="131">
        <v>98.6</v>
      </c>
    </row>
    <row r="124" spans="1:7" x14ac:dyDescent="0.2">
      <c r="A124" s="143">
        <v>3719</v>
      </c>
      <c r="B124" s="144"/>
      <c r="C124" s="145" t="s">
        <v>116</v>
      </c>
      <c r="D124" s="146">
        <v>510</v>
      </c>
      <c r="E124" s="146">
        <v>213</v>
      </c>
      <c r="F124" s="146">
        <v>210</v>
      </c>
      <c r="G124" s="147">
        <v>98.6</v>
      </c>
    </row>
    <row r="125" spans="1:7" x14ac:dyDescent="0.2">
      <c r="A125" s="148"/>
      <c r="B125" s="149"/>
      <c r="C125" s="149"/>
      <c r="D125" s="150"/>
      <c r="E125" s="150"/>
      <c r="F125" s="150"/>
      <c r="G125" s="151"/>
    </row>
    <row r="126" spans="1:7" x14ac:dyDescent="0.2">
      <c r="A126" s="142">
        <v>3769</v>
      </c>
      <c r="B126" s="128">
        <v>2111</v>
      </c>
      <c r="C126" s="129" t="s">
        <v>79</v>
      </c>
      <c r="D126" s="130">
        <v>650</v>
      </c>
      <c r="E126" s="130">
        <v>0</v>
      </c>
      <c r="F126" s="130">
        <v>0</v>
      </c>
      <c r="G126" s="131">
        <v>0</v>
      </c>
    </row>
    <row r="127" spans="1:7" x14ac:dyDescent="0.2">
      <c r="A127" s="142">
        <v>3769</v>
      </c>
      <c r="B127" s="128">
        <v>2212</v>
      </c>
      <c r="C127" s="129" t="s">
        <v>80</v>
      </c>
      <c r="D127" s="130">
        <v>0</v>
      </c>
      <c r="E127" s="130">
        <v>163</v>
      </c>
      <c r="F127" s="130">
        <v>163</v>
      </c>
      <c r="G127" s="131">
        <v>100</v>
      </c>
    </row>
    <row r="128" spans="1:7" x14ac:dyDescent="0.2">
      <c r="A128" s="142">
        <v>3769</v>
      </c>
      <c r="B128" s="128">
        <v>2324</v>
      </c>
      <c r="C128" s="129" t="s">
        <v>81</v>
      </c>
      <c r="D128" s="130">
        <v>0</v>
      </c>
      <c r="E128" s="130">
        <v>650</v>
      </c>
      <c r="F128" s="130">
        <v>104</v>
      </c>
      <c r="G128" s="131">
        <v>16</v>
      </c>
    </row>
    <row r="129" spans="1:7" x14ac:dyDescent="0.2">
      <c r="A129" s="142">
        <v>3769</v>
      </c>
      <c r="B129" s="128">
        <v>2329</v>
      </c>
      <c r="C129" s="129" t="s">
        <v>82</v>
      </c>
      <c r="D129" s="130">
        <v>0</v>
      </c>
      <c r="E129" s="130">
        <v>0</v>
      </c>
      <c r="F129" s="130">
        <v>0</v>
      </c>
      <c r="G129" s="131">
        <v>0</v>
      </c>
    </row>
    <row r="130" spans="1:7" x14ac:dyDescent="0.2">
      <c r="A130" s="143">
        <v>3769</v>
      </c>
      <c r="B130" s="144"/>
      <c r="C130" s="145" t="s">
        <v>117</v>
      </c>
      <c r="D130" s="146">
        <v>650</v>
      </c>
      <c r="E130" s="146">
        <v>813</v>
      </c>
      <c r="F130" s="146">
        <v>267</v>
      </c>
      <c r="G130" s="147">
        <v>32.799999999999997</v>
      </c>
    </row>
    <row r="131" spans="1:7" x14ac:dyDescent="0.2">
      <c r="A131" s="148"/>
      <c r="B131" s="149"/>
      <c r="C131" s="149"/>
      <c r="D131" s="150"/>
      <c r="E131" s="150"/>
      <c r="F131" s="150"/>
      <c r="G131" s="151"/>
    </row>
    <row r="132" spans="1:7" x14ac:dyDescent="0.2">
      <c r="A132" s="142">
        <v>3900</v>
      </c>
      <c r="B132" s="128">
        <v>2211</v>
      </c>
      <c r="C132" s="129" t="s">
        <v>114</v>
      </c>
      <c r="D132" s="130">
        <v>0</v>
      </c>
      <c r="E132" s="130">
        <v>8</v>
      </c>
      <c r="F132" s="130">
        <v>8</v>
      </c>
      <c r="G132" s="131">
        <v>100</v>
      </c>
    </row>
    <row r="133" spans="1:7" x14ac:dyDescent="0.2">
      <c r="A133" s="142">
        <v>3900</v>
      </c>
      <c r="B133" s="128">
        <v>2212</v>
      </c>
      <c r="C133" s="129" t="s">
        <v>80</v>
      </c>
      <c r="D133" s="130">
        <v>0</v>
      </c>
      <c r="E133" s="130">
        <v>4</v>
      </c>
      <c r="F133" s="130">
        <v>4</v>
      </c>
      <c r="G133" s="131">
        <v>100</v>
      </c>
    </row>
    <row r="134" spans="1:7" x14ac:dyDescent="0.2">
      <c r="A134" s="142">
        <v>3900</v>
      </c>
      <c r="B134" s="128">
        <v>2329</v>
      </c>
      <c r="C134" s="129" t="s">
        <v>82</v>
      </c>
      <c r="D134" s="130">
        <v>0</v>
      </c>
      <c r="E134" s="130">
        <v>0</v>
      </c>
      <c r="F134" s="130">
        <v>7</v>
      </c>
      <c r="G134" s="131">
        <v>0</v>
      </c>
    </row>
    <row r="135" spans="1:7" x14ac:dyDescent="0.2">
      <c r="A135" s="143">
        <v>3900</v>
      </c>
      <c r="B135" s="144"/>
      <c r="C135" s="145" t="s">
        <v>118</v>
      </c>
      <c r="D135" s="146">
        <v>0</v>
      </c>
      <c r="E135" s="146">
        <v>12</v>
      </c>
      <c r="F135" s="146">
        <v>19</v>
      </c>
      <c r="G135" s="147">
        <v>158.30000000000001</v>
      </c>
    </row>
    <row r="136" spans="1:7" x14ac:dyDescent="0.2">
      <c r="A136" s="148"/>
      <c r="B136" s="149"/>
      <c r="C136" s="149"/>
      <c r="D136" s="150"/>
      <c r="E136" s="150"/>
      <c r="F136" s="150"/>
      <c r="G136" s="151"/>
    </row>
    <row r="137" spans="1:7" x14ac:dyDescent="0.2">
      <c r="A137" s="142">
        <v>4179</v>
      </c>
      <c r="B137" s="128">
        <v>2229</v>
      </c>
      <c r="C137" s="129" t="s">
        <v>106</v>
      </c>
      <c r="D137" s="130">
        <v>0</v>
      </c>
      <c r="E137" s="130">
        <v>0</v>
      </c>
      <c r="F137" s="130">
        <v>0</v>
      </c>
      <c r="G137" s="131">
        <v>0</v>
      </c>
    </row>
    <row r="138" spans="1:7" x14ac:dyDescent="0.2">
      <c r="A138" s="143">
        <v>4179</v>
      </c>
      <c r="B138" s="144"/>
      <c r="C138" s="145" t="s">
        <v>119</v>
      </c>
      <c r="D138" s="146">
        <v>0</v>
      </c>
      <c r="E138" s="146">
        <v>0</v>
      </c>
      <c r="F138" s="146">
        <v>0</v>
      </c>
      <c r="G138" s="147">
        <v>0</v>
      </c>
    </row>
    <row r="139" spans="1:7" x14ac:dyDescent="0.2">
      <c r="A139" s="148"/>
      <c r="B139" s="149"/>
      <c r="C139" s="149"/>
      <c r="D139" s="150"/>
      <c r="E139" s="150"/>
      <c r="F139" s="150"/>
      <c r="G139" s="151"/>
    </row>
    <row r="140" spans="1:7" x14ac:dyDescent="0.2">
      <c r="A140" s="142">
        <v>4329</v>
      </c>
      <c r="B140" s="128">
        <v>2212</v>
      </c>
      <c r="C140" s="129" t="s">
        <v>80</v>
      </c>
      <c r="D140" s="130">
        <v>0</v>
      </c>
      <c r="E140" s="130">
        <v>100</v>
      </c>
      <c r="F140" s="130">
        <v>100</v>
      </c>
      <c r="G140" s="131">
        <v>100</v>
      </c>
    </row>
    <row r="141" spans="1:7" x14ac:dyDescent="0.2">
      <c r="A141" s="143">
        <v>4329</v>
      </c>
      <c r="B141" s="144"/>
      <c r="C141" s="145" t="s">
        <v>120</v>
      </c>
      <c r="D141" s="146">
        <v>0</v>
      </c>
      <c r="E141" s="146">
        <v>100</v>
      </c>
      <c r="F141" s="146">
        <v>100</v>
      </c>
      <c r="G141" s="147">
        <v>100</v>
      </c>
    </row>
    <row r="142" spans="1:7" x14ac:dyDescent="0.2">
      <c r="A142" s="148"/>
      <c r="B142" s="149"/>
      <c r="C142" s="149"/>
      <c r="D142" s="150"/>
      <c r="E142" s="150"/>
      <c r="F142" s="150"/>
      <c r="G142" s="151"/>
    </row>
    <row r="143" spans="1:7" x14ac:dyDescent="0.2">
      <c r="A143" s="142">
        <v>4339</v>
      </c>
      <c r="B143" s="128">
        <v>2111</v>
      </c>
      <c r="C143" s="129" t="s">
        <v>79</v>
      </c>
      <c r="D143" s="130">
        <v>0</v>
      </c>
      <c r="E143" s="130">
        <v>17</v>
      </c>
      <c r="F143" s="130">
        <v>17</v>
      </c>
      <c r="G143" s="131">
        <v>100</v>
      </c>
    </row>
    <row r="144" spans="1:7" x14ac:dyDescent="0.2">
      <c r="A144" s="143">
        <v>4339</v>
      </c>
      <c r="B144" s="144"/>
      <c r="C144" s="145" t="s">
        <v>121</v>
      </c>
      <c r="D144" s="146">
        <v>0</v>
      </c>
      <c r="E144" s="146">
        <v>17</v>
      </c>
      <c r="F144" s="146">
        <v>17</v>
      </c>
      <c r="G144" s="147">
        <v>100</v>
      </c>
    </row>
    <row r="145" spans="1:7" x14ac:dyDescent="0.2">
      <c r="A145" s="148"/>
      <c r="B145" s="149"/>
      <c r="C145" s="149"/>
      <c r="D145" s="150"/>
      <c r="E145" s="150"/>
      <c r="F145" s="150"/>
      <c r="G145" s="151"/>
    </row>
    <row r="146" spans="1:7" x14ac:dyDescent="0.2">
      <c r="A146" s="142">
        <v>4350</v>
      </c>
      <c r="B146" s="128">
        <v>2212</v>
      </c>
      <c r="C146" s="129" t="s">
        <v>80</v>
      </c>
      <c r="D146" s="130">
        <v>0</v>
      </c>
      <c r="E146" s="130">
        <v>59</v>
      </c>
      <c r="F146" s="130">
        <v>59</v>
      </c>
      <c r="G146" s="131">
        <v>100</v>
      </c>
    </row>
    <row r="147" spans="1:7" x14ac:dyDescent="0.2">
      <c r="A147" s="143">
        <v>4350</v>
      </c>
      <c r="B147" s="144"/>
      <c r="C147" s="145" t="s">
        <v>122</v>
      </c>
      <c r="D147" s="146">
        <v>0</v>
      </c>
      <c r="E147" s="146">
        <v>59</v>
      </c>
      <c r="F147" s="146">
        <v>59</v>
      </c>
      <c r="G147" s="147">
        <v>100</v>
      </c>
    </row>
    <row r="148" spans="1:7" x14ac:dyDescent="0.2">
      <c r="A148" s="148"/>
      <c r="B148" s="149"/>
      <c r="C148" s="149"/>
      <c r="D148" s="150"/>
      <c r="E148" s="150"/>
      <c r="F148" s="150"/>
      <c r="G148" s="151"/>
    </row>
    <row r="149" spans="1:7" x14ac:dyDescent="0.2">
      <c r="A149" s="142">
        <v>4351</v>
      </c>
      <c r="B149" s="128">
        <v>2211</v>
      </c>
      <c r="C149" s="129" t="s">
        <v>114</v>
      </c>
      <c r="D149" s="130">
        <v>0</v>
      </c>
      <c r="E149" s="130">
        <v>38</v>
      </c>
      <c r="F149" s="130">
        <v>38</v>
      </c>
      <c r="G149" s="131">
        <v>100</v>
      </c>
    </row>
    <row r="150" spans="1:7" x14ac:dyDescent="0.2">
      <c r="A150" s="142">
        <v>4351</v>
      </c>
      <c r="B150" s="128">
        <v>2212</v>
      </c>
      <c r="C150" s="129" t="s">
        <v>80</v>
      </c>
      <c r="D150" s="130">
        <v>0</v>
      </c>
      <c r="E150" s="130">
        <v>800</v>
      </c>
      <c r="F150" s="130">
        <v>818</v>
      </c>
      <c r="G150" s="131">
        <v>102.3</v>
      </c>
    </row>
    <row r="151" spans="1:7" x14ac:dyDescent="0.2">
      <c r="A151" s="143">
        <v>4351</v>
      </c>
      <c r="B151" s="144"/>
      <c r="C151" s="145" t="s">
        <v>123</v>
      </c>
      <c r="D151" s="146">
        <v>0</v>
      </c>
      <c r="E151" s="146">
        <v>838</v>
      </c>
      <c r="F151" s="146">
        <v>856</v>
      </c>
      <c r="G151" s="147">
        <v>102.1</v>
      </c>
    </row>
    <row r="152" spans="1:7" x14ac:dyDescent="0.2">
      <c r="A152" s="148"/>
      <c r="B152" s="149"/>
      <c r="C152" s="149"/>
      <c r="D152" s="150"/>
      <c r="E152" s="150"/>
      <c r="F152" s="150"/>
      <c r="G152" s="151"/>
    </row>
    <row r="153" spans="1:7" x14ac:dyDescent="0.2">
      <c r="A153" s="142">
        <v>4357</v>
      </c>
      <c r="B153" s="128">
        <v>2212</v>
      </c>
      <c r="C153" s="129" t="s">
        <v>80</v>
      </c>
      <c r="D153" s="130">
        <v>0</v>
      </c>
      <c r="E153" s="130">
        <v>150</v>
      </c>
      <c r="F153" s="130">
        <v>154</v>
      </c>
      <c r="G153" s="131">
        <v>102.7</v>
      </c>
    </row>
    <row r="154" spans="1:7" x14ac:dyDescent="0.2">
      <c r="A154" s="142">
        <v>4357</v>
      </c>
      <c r="B154" s="128">
        <v>2324</v>
      </c>
      <c r="C154" s="129" t="s">
        <v>81</v>
      </c>
      <c r="D154" s="130">
        <v>0</v>
      </c>
      <c r="E154" s="130">
        <v>250</v>
      </c>
      <c r="F154" s="130">
        <v>250</v>
      </c>
      <c r="G154" s="131">
        <v>100</v>
      </c>
    </row>
    <row r="155" spans="1:7" x14ac:dyDescent="0.2">
      <c r="A155" s="143">
        <v>4357</v>
      </c>
      <c r="B155" s="144"/>
      <c r="C155" s="145" t="s">
        <v>124</v>
      </c>
      <c r="D155" s="146">
        <v>0</v>
      </c>
      <c r="E155" s="146">
        <v>400</v>
      </c>
      <c r="F155" s="146">
        <v>404</v>
      </c>
      <c r="G155" s="147">
        <v>101</v>
      </c>
    </row>
    <row r="156" spans="1:7" x14ac:dyDescent="0.2">
      <c r="A156" s="148"/>
      <c r="B156" s="149"/>
      <c r="C156" s="149"/>
      <c r="D156" s="150"/>
      <c r="E156" s="150"/>
      <c r="F156" s="150"/>
      <c r="G156" s="151"/>
    </row>
    <row r="157" spans="1:7" x14ac:dyDescent="0.2">
      <c r="A157" s="142">
        <v>4377</v>
      </c>
      <c r="B157" s="128">
        <v>2212</v>
      </c>
      <c r="C157" s="129" t="s">
        <v>80</v>
      </c>
      <c r="D157" s="130">
        <v>0</v>
      </c>
      <c r="E157" s="130">
        <v>240</v>
      </c>
      <c r="F157" s="130">
        <v>280</v>
      </c>
      <c r="G157" s="131">
        <v>116.7</v>
      </c>
    </row>
    <row r="158" spans="1:7" x14ac:dyDescent="0.2">
      <c r="A158" s="143">
        <v>4377</v>
      </c>
      <c r="B158" s="144"/>
      <c r="C158" s="145" t="s">
        <v>125</v>
      </c>
      <c r="D158" s="146">
        <v>0</v>
      </c>
      <c r="E158" s="146">
        <v>240</v>
      </c>
      <c r="F158" s="146">
        <v>280</v>
      </c>
      <c r="G158" s="147">
        <v>116.7</v>
      </c>
    </row>
    <row r="159" spans="1:7" x14ac:dyDescent="0.2">
      <c r="A159" s="148"/>
      <c r="B159" s="149"/>
      <c r="C159" s="149"/>
      <c r="D159" s="150"/>
      <c r="E159" s="150"/>
      <c r="F159" s="150"/>
      <c r="G159" s="151"/>
    </row>
    <row r="160" spans="1:7" x14ac:dyDescent="0.2">
      <c r="A160" s="142">
        <v>4399</v>
      </c>
      <c r="B160" s="128">
        <v>2123</v>
      </c>
      <c r="C160" s="129" t="s">
        <v>126</v>
      </c>
      <c r="D160" s="130">
        <v>0</v>
      </c>
      <c r="E160" s="130">
        <v>5</v>
      </c>
      <c r="F160" s="130">
        <v>5</v>
      </c>
      <c r="G160" s="131">
        <v>100</v>
      </c>
    </row>
    <row r="161" spans="1:7" x14ac:dyDescent="0.2">
      <c r="A161" s="142">
        <v>4399</v>
      </c>
      <c r="B161" s="128">
        <v>2212</v>
      </c>
      <c r="C161" s="129" t="s">
        <v>80</v>
      </c>
      <c r="D161" s="130">
        <v>0</v>
      </c>
      <c r="E161" s="130">
        <v>373</v>
      </c>
      <c r="F161" s="130">
        <v>398</v>
      </c>
      <c r="G161" s="131">
        <v>106.7</v>
      </c>
    </row>
    <row r="162" spans="1:7" x14ac:dyDescent="0.2">
      <c r="A162" s="142">
        <v>4399</v>
      </c>
      <c r="B162" s="128">
        <v>2223</v>
      </c>
      <c r="C162" s="129" t="s">
        <v>127</v>
      </c>
      <c r="D162" s="130">
        <v>0</v>
      </c>
      <c r="E162" s="130">
        <v>0</v>
      </c>
      <c r="F162" s="130">
        <v>0</v>
      </c>
      <c r="G162" s="131">
        <v>0</v>
      </c>
    </row>
    <row r="163" spans="1:7" x14ac:dyDescent="0.2">
      <c r="A163" s="142">
        <v>4399</v>
      </c>
      <c r="B163" s="128">
        <v>2229</v>
      </c>
      <c r="C163" s="129" t="s">
        <v>106</v>
      </c>
      <c r="D163" s="130">
        <v>0</v>
      </c>
      <c r="E163" s="130">
        <v>157</v>
      </c>
      <c r="F163" s="130">
        <v>157</v>
      </c>
      <c r="G163" s="131">
        <v>100</v>
      </c>
    </row>
    <row r="164" spans="1:7" x14ac:dyDescent="0.2">
      <c r="A164" s="142">
        <v>4399</v>
      </c>
      <c r="B164" s="128">
        <v>2324</v>
      </c>
      <c r="C164" s="129" t="s">
        <v>81</v>
      </c>
      <c r="D164" s="130">
        <v>0</v>
      </c>
      <c r="E164" s="130">
        <v>9</v>
      </c>
      <c r="F164" s="130">
        <v>9</v>
      </c>
      <c r="G164" s="131">
        <v>100</v>
      </c>
    </row>
    <row r="165" spans="1:7" x14ac:dyDescent="0.2">
      <c r="A165" s="143">
        <v>4399</v>
      </c>
      <c r="B165" s="144"/>
      <c r="C165" s="145" t="s">
        <v>128</v>
      </c>
      <c r="D165" s="146">
        <v>0</v>
      </c>
      <c r="E165" s="146">
        <v>544</v>
      </c>
      <c r="F165" s="146">
        <v>569</v>
      </c>
      <c r="G165" s="147">
        <v>104.6</v>
      </c>
    </row>
    <row r="166" spans="1:7" x14ac:dyDescent="0.2">
      <c r="A166" s="148"/>
      <c r="B166" s="149"/>
      <c r="C166" s="149"/>
      <c r="D166" s="150"/>
      <c r="E166" s="150"/>
      <c r="F166" s="150"/>
      <c r="G166" s="151"/>
    </row>
    <row r="167" spans="1:7" x14ac:dyDescent="0.2">
      <c r="A167" s="142">
        <v>5171</v>
      </c>
      <c r="B167" s="128">
        <v>2324</v>
      </c>
      <c r="C167" s="129" t="s">
        <v>81</v>
      </c>
      <c r="D167" s="130">
        <v>0</v>
      </c>
      <c r="E167" s="130">
        <v>3</v>
      </c>
      <c r="F167" s="130">
        <v>3</v>
      </c>
      <c r="G167" s="131">
        <v>100</v>
      </c>
    </row>
    <row r="168" spans="1:7" x14ac:dyDescent="0.2">
      <c r="A168" s="143">
        <v>5171</v>
      </c>
      <c r="B168" s="144"/>
      <c r="C168" s="145" t="s">
        <v>129</v>
      </c>
      <c r="D168" s="146">
        <v>0</v>
      </c>
      <c r="E168" s="146">
        <v>3</v>
      </c>
      <c r="F168" s="146">
        <v>3</v>
      </c>
      <c r="G168" s="147">
        <v>100</v>
      </c>
    </row>
    <row r="169" spans="1:7" x14ac:dyDescent="0.2">
      <c r="A169" s="148"/>
      <c r="B169" s="149"/>
      <c r="C169" s="149"/>
      <c r="D169" s="150"/>
      <c r="E169" s="150"/>
      <c r="F169" s="150"/>
      <c r="G169" s="151"/>
    </row>
    <row r="170" spans="1:7" x14ac:dyDescent="0.2">
      <c r="A170" s="142">
        <v>5273</v>
      </c>
      <c r="B170" s="128">
        <v>2111</v>
      </c>
      <c r="C170" s="129" t="s">
        <v>79</v>
      </c>
      <c r="D170" s="130">
        <v>750</v>
      </c>
      <c r="E170" s="130">
        <v>750</v>
      </c>
      <c r="F170" s="130">
        <v>679</v>
      </c>
      <c r="G170" s="131">
        <v>90.5</v>
      </c>
    </row>
    <row r="171" spans="1:7" x14ac:dyDescent="0.2">
      <c r="A171" s="143">
        <v>5273</v>
      </c>
      <c r="B171" s="144"/>
      <c r="C171" s="145" t="s">
        <v>130</v>
      </c>
      <c r="D171" s="146">
        <v>750</v>
      </c>
      <c r="E171" s="146">
        <v>750</v>
      </c>
      <c r="F171" s="146">
        <v>679</v>
      </c>
      <c r="G171" s="147">
        <v>90.5</v>
      </c>
    </row>
    <row r="172" spans="1:7" x14ac:dyDescent="0.2">
      <c r="A172" s="148"/>
      <c r="B172" s="149"/>
      <c r="C172" s="149"/>
      <c r="D172" s="150"/>
      <c r="E172" s="150"/>
      <c r="F172" s="150"/>
      <c r="G172" s="151"/>
    </row>
    <row r="173" spans="1:7" x14ac:dyDescent="0.2">
      <c r="A173" s="142">
        <v>5511</v>
      </c>
      <c r="B173" s="128">
        <v>2329</v>
      </c>
      <c r="C173" s="129" t="s">
        <v>82</v>
      </c>
      <c r="D173" s="130">
        <v>4400</v>
      </c>
      <c r="E173" s="130">
        <v>4400</v>
      </c>
      <c r="F173" s="130">
        <v>4400</v>
      </c>
      <c r="G173" s="131">
        <v>100</v>
      </c>
    </row>
    <row r="174" spans="1:7" x14ac:dyDescent="0.2">
      <c r="A174" s="143">
        <v>5511</v>
      </c>
      <c r="B174" s="144"/>
      <c r="C174" s="145" t="s">
        <v>131</v>
      </c>
      <c r="D174" s="146">
        <v>4400</v>
      </c>
      <c r="E174" s="146">
        <v>4400</v>
      </c>
      <c r="F174" s="146">
        <v>4400</v>
      </c>
      <c r="G174" s="147">
        <v>100</v>
      </c>
    </row>
    <row r="175" spans="1:7" x14ac:dyDescent="0.2">
      <c r="A175" s="148"/>
      <c r="B175" s="149"/>
      <c r="C175" s="149"/>
      <c r="D175" s="150"/>
      <c r="E175" s="150"/>
      <c r="F175" s="150"/>
      <c r="G175" s="151"/>
    </row>
    <row r="176" spans="1:7" x14ac:dyDescent="0.2">
      <c r="A176" s="142">
        <v>5512</v>
      </c>
      <c r="B176" s="128">
        <v>2211</v>
      </c>
      <c r="C176" s="129" t="s">
        <v>114</v>
      </c>
      <c r="D176" s="130">
        <v>0</v>
      </c>
      <c r="E176" s="130">
        <v>3</v>
      </c>
      <c r="F176" s="130">
        <v>3</v>
      </c>
      <c r="G176" s="131">
        <v>100</v>
      </c>
    </row>
    <row r="177" spans="1:7" x14ac:dyDescent="0.2">
      <c r="A177" s="143">
        <v>5512</v>
      </c>
      <c r="B177" s="144"/>
      <c r="C177" s="145" t="s">
        <v>132</v>
      </c>
      <c r="D177" s="146">
        <v>0</v>
      </c>
      <c r="E177" s="146">
        <v>3</v>
      </c>
      <c r="F177" s="146">
        <v>3</v>
      </c>
      <c r="G177" s="147">
        <v>100</v>
      </c>
    </row>
    <row r="178" spans="1:7" x14ac:dyDescent="0.2">
      <c r="A178" s="148"/>
      <c r="B178" s="149"/>
      <c r="C178" s="149"/>
      <c r="D178" s="150"/>
      <c r="E178" s="150"/>
      <c r="F178" s="150"/>
      <c r="G178" s="151"/>
    </row>
    <row r="179" spans="1:7" x14ac:dyDescent="0.2">
      <c r="A179" s="142">
        <v>5521</v>
      </c>
      <c r="B179" s="128">
        <v>2132</v>
      </c>
      <c r="C179" s="129" t="s">
        <v>86</v>
      </c>
      <c r="D179" s="130">
        <v>0</v>
      </c>
      <c r="E179" s="130">
        <v>12</v>
      </c>
      <c r="F179" s="130">
        <v>12</v>
      </c>
      <c r="G179" s="131">
        <v>100</v>
      </c>
    </row>
    <row r="180" spans="1:7" x14ac:dyDescent="0.2">
      <c r="A180" s="142">
        <v>5521</v>
      </c>
      <c r="B180" s="128">
        <v>2221</v>
      </c>
      <c r="C180" s="129" t="s">
        <v>133</v>
      </c>
      <c r="D180" s="130">
        <v>0</v>
      </c>
      <c r="E180" s="130">
        <v>7</v>
      </c>
      <c r="F180" s="130">
        <v>0</v>
      </c>
      <c r="G180" s="131">
        <v>0</v>
      </c>
    </row>
    <row r="181" spans="1:7" x14ac:dyDescent="0.2">
      <c r="A181" s="143">
        <v>5521</v>
      </c>
      <c r="B181" s="144"/>
      <c r="C181" s="145" t="s">
        <v>134</v>
      </c>
      <c r="D181" s="146">
        <v>0</v>
      </c>
      <c r="E181" s="146">
        <v>19</v>
      </c>
      <c r="F181" s="146">
        <v>12</v>
      </c>
      <c r="G181" s="147">
        <v>63.2</v>
      </c>
    </row>
    <row r="182" spans="1:7" x14ac:dyDescent="0.2">
      <c r="A182" s="148"/>
      <c r="B182" s="149"/>
      <c r="C182" s="149"/>
      <c r="D182" s="150"/>
      <c r="E182" s="150"/>
      <c r="F182" s="150"/>
      <c r="G182" s="151"/>
    </row>
    <row r="183" spans="1:7" x14ac:dyDescent="0.2">
      <c r="A183" s="142">
        <v>6113</v>
      </c>
      <c r="B183" s="128">
        <v>2310</v>
      </c>
      <c r="C183" s="129" t="s">
        <v>83</v>
      </c>
      <c r="D183" s="130">
        <v>0</v>
      </c>
      <c r="E183" s="130">
        <v>6</v>
      </c>
      <c r="F183" s="130">
        <v>6</v>
      </c>
      <c r="G183" s="131">
        <v>100</v>
      </c>
    </row>
    <row r="184" spans="1:7" x14ac:dyDescent="0.2">
      <c r="A184" s="142">
        <v>6113</v>
      </c>
      <c r="B184" s="128">
        <v>2324</v>
      </c>
      <c r="C184" s="129" t="s">
        <v>81</v>
      </c>
      <c r="D184" s="130">
        <v>0</v>
      </c>
      <c r="E184" s="130">
        <v>132</v>
      </c>
      <c r="F184" s="130">
        <v>144</v>
      </c>
      <c r="G184" s="131">
        <v>109.1</v>
      </c>
    </row>
    <row r="185" spans="1:7" x14ac:dyDescent="0.2">
      <c r="A185" s="142">
        <v>6113</v>
      </c>
      <c r="B185" s="128">
        <v>2329</v>
      </c>
      <c r="C185" s="129" t="s">
        <v>82</v>
      </c>
      <c r="D185" s="130">
        <v>0</v>
      </c>
      <c r="E185" s="130">
        <v>28</v>
      </c>
      <c r="F185" s="130">
        <v>28</v>
      </c>
      <c r="G185" s="131">
        <v>100</v>
      </c>
    </row>
    <row r="186" spans="1:7" x14ac:dyDescent="0.2">
      <c r="A186" s="143">
        <v>6113</v>
      </c>
      <c r="B186" s="144"/>
      <c r="C186" s="145" t="s">
        <v>135</v>
      </c>
      <c r="D186" s="146">
        <v>0</v>
      </c>
      <c r="E186" s="146">
        <v>166</v>
      </c>
      <c r="F186" s="146">
        <v>178</v>
      </c>
      <c r="G186" s="147">
        <v>107.2</v>
      </c>
    </row>
    <row r="187" spans="1:7" x14ac:dyDescent="0.2">
      <c r="A187" s="148"/>
      <c r="B187" s="149"/>
      <c r="C187" s="149"/>
      <c r="D187" s="150"/>
      <c r="E187" s="150"/>
      <c r="F187" s="150"/>
      <c r="G187" s="151"/>
    </row>
    <row r="188" spans="1:7" x14ac:dyDescent="0.2">
      <c r="A188" s="142">
        <v>6172</v>
      </c>
      <c r="B188" s="128">
        <v>2111</v>
      </c>
      <c r="C188" s="129" t="s">
        <v>79</v>
      </c>
      <c r="D188" s="130">
        <v>0</v>
      </c>
      <c r="E188" s="130">
        <v>122</v>
      </c>
      <c r="F188" s="130">
        <v>122</v>
      </c>
      <c r="G188" s="131">
        <v>100</v>
      </c>
    </row>
    <row r="189" spans="1:7" x14ac:dyDescent="0.2">
      <c r="A189" s="142">
        <v>6172</v>
      </c>
      <c r="B189" s="128">
        <v>2132</v>
      </c>
      <c r="C189" s="129" t="s">
        <v>86</v>
      </c>
      <c r="D189" s="130">
        <v>1561</v>
      </c>
      <c r="E189" s="130">
        <v>1561</v>
      </c>
      <c r="F189" s="130">
        <v>1181</v>
      </c>
      <c r="G189" s="131">
        <v>75.7</v>
      </c>
    </row>
    <row r="190" spans="1:7" x14ac:dyDescent="0.2">
      <c r="A190" s="142">
        <v>6172</v>
      </c>
      <c r="B190" s="128">
        <v>2139</v>
      </c>
      <c r="C190" s="129" t="s">
        <v>136</v>
      </c>
      <c r="D190" s="130">
        <v>8</v>
      </c>
      <c r="E190" s="130">
        <v>8</v>
      </c>
      <c r="F190" s="130">
        <v>3</v>
      </c>
      <c r="G190" s="131">
        <v>37.5</v>
      </c>
    </row>
    <row r="191" spans="1:7" x14ac:dyDescent="0.2">
      <c r="A191" s="142">
        <v>6172</v>
      </c>
      <c r="B191" s="128">
        <v>2143</v>
      </c>
      <c r="C191" s="129" t="s">
        <v>137</v>
      </c>
      <c r="D191" s="130">
        <v>0</v>
      </c>
      <c r="E191" s="130">
        <v>0</v>
      </c>
      <c r="F191" s="130">
        <v>0</v>
      </c>
      <c r="G191" s="131">
        <v>0</v>
      </c>
    </row>
    <row r="192" spans="1:7" x14ac:dyDescent="0.2">
      <c r="A192" s="142">
        <v>6172</v>
      </c>
      <c r="B192" s="128">
        <v>2211</v>
      </c>
      <c r="C192" s="129" t="s">
        <v>114</v>
      </c>
      <c r="D192" s="130">
        <v>5</v>
      </c>
      <c r="E192" s="130">
        <v>5</v>
      </c>
      <c r="F192" s="130">
        <v>1</v>
      </c>
      <c r="G192" s="131">
        <v>20</v>
      </c>
    </row>
    <row r="193" spans="1:7" x14ac:dyDescent="0.2">
      <c r="A193" s="142">
        <v>6172</v>
      </c>
      <c r="B193" s="128">
        <v>2212</v>
      </c>
      <c r="C193" s="129" t="s">
        <v>80</v>
      </c>
      <c r="D193" s="130">
        <v>30</v>
      </c>
      <c r="E193" s="130">
        <v>59</v>
      </c>
      <c r="F193" s="130">
        <v>53</v>
      </c>
      <c r="G193" s="131">
        <v>89.8</v>
      </c>
    </row>
    <row r="194" spans="1:7" x14ac:dyDescent="0.2">
      <c r="A194" s="142">
        <v>6172</v>
      </c>
      <c r="B194" s="128">
        <v>2322</v>
      </c>
      <c r="C194" s="129" t="s">
        <v>138</v>
      </c>
      <c r="D194" s="130">
        <v>0</v>
      </c>
      <c r="E194" s="130">
        <v>0</v>
      </c>
      <c r="F194" s="130">
        <v>6</v>
      </c>
      <c r="G194" s="131">
        <v>0</v>
      </c>
    </row>
    <row r="195" spans="1:7" x14ac:dyDescent="0.2">
      <c r="A195" s="142">
        <v>6172</v>
      </c>
      <c r="B195" s="128">
        <v>2324</v>
      </c>
      <c r="C195" s="129" t="s">
        <v>81</v>
      </c>
      <c r="D195" s="130">
        <v>65</v>
      </c>
      <c r="E195" s="130">
        <v>275</v>
      </c>
      <c r="F195" s="130">
        <v>307</v>
      </c>
      <c r="G195" s="131">
        <v>111.6</v>
      </c>
    </row>
    <row r="196" spans="1:7" x14ac:dyDescent="0.2">
      <c r="A196" s="142">
        <v>6172</v>
      </c>
      <c r="B196" s="128">
        <v>2328</v>
      </c>
      <c r="C196" s="129" t="s">
        <v>139</v>
      </c>
      <c r="D196" s="130">
        <v>0</v>
      </c>
      <c r="E196" s="130">
        <v>0</v>
      </c>
      <c r="F196" s="130">
        <v>0</v>
      </c>
      <c r="G196" s="131">
        <v>0</v>
      </c>
    </row>
    <row r="197" spans="1:7" x14ac:dyDescent="0.2">
      <c r="A197" s="142">
        <v>6172</v>
      </c>
      <c r="B197" s="128">
        <v>2329</v>
      </c>
      <c r="C197" s="129" t="s">
        <v>82</v>
      </c>
      <c r="D197" s="130">
        <v>0</v>
      </c>
      <c r="E197" s="130">
        <v>0</v>
      </c>
      <c r="F197" s="130">
        <v>2</v>
      </c>
      <c r="G197" s="131">
        <v>0</v>
      </c>
    </row>
    <row r="198" spans="1:7" x14ac:dyDescent="0.2">
      <c r="A198" s="143">
        <v>6172</v>
      </c>
      <c r="B198" s="144"/>
      <c r="C198" s="145" t="s">
        <v>140</v>
      </c>
      <c r="D198" s="146">
        <v>1669</v>
      </c>
      <c r="E198" s="146">
        <v>2030</v>
      </c>
      <c r="F198" s="146">
        <v>1675</v>
      </c>
      <c r="G198" s="147">
        <v>82.5</v>
      </c>
    </row>
    <row r="199" spans="1:7" x14ac:dyDescent="0.2">
      <c r="A199" s="148"/>
      <c r="B199" s="149"/>
      <c r="C199" s="149"/>
      <c r="D199" s="150"/>
      <c r="E199" s="150"/>
      <c r="F199" s="150"/>
      <c r="G199" s="151"/>
    </row>
    <row r="200" spans="1:7" x14ac:dyDescent="0.2">
      <c r="A200" s="142">
        <v>6310</v>
      </c>
      <c r="B200" s="128">
        <v>2141</v>
      </c>
      <c r="C200" s="129" t="s">
        <v>141</v>
      </c>
      <c r="D200" s="130">
        <v>15000</v>
      </c>
      <c r="E200" s="130">
        <v>17262</v>
      </c>
      <c r="F200" s="130">
        <v>59899</v>
      </c>
      <c r="G200" s="131">
        <v>347</v>
      </c>
    </row>
    <row r="201" spans="1:7" x14ac:dyDescent="0.2">
      <c r="A201" s="142">
        <v>6310</v>
      </c>
      <c r="B201" s="128">
        <v>2143</v>
      </c>
      <c r="C201" s="129" t="s">
        <v>137</v>
      </c>
      <c r="D201" s="130">
        <v>0</v>
      </c>
      <c r="E201" s="130">
        <v>0</v>
      </c>
      <c r="F201" s="130">
        <v>5</v>
      </c>
      <c r="G201" s="131">
        <v>0</v>
      </c>
    </row>
    <row r="202" spans="1:7" x14ac:dyDescent="0.2">
      <c r="A202" s="143">
        <v>6310</v>
      </c>
      <c r="B202" s="144"/>
      <c r="C202" s="145" t="s">
        <v>142</v>
      </c>
      <c r="D202" s="146">
        <v>15000</v>
      </c>
      <c r="E202" s="146">
        <v>17262</v>
      </c>
      <c r="F202" s="146">
        <v>59904</v>
      </c>
      <c r="G202" s="147">
        <v>347</v>
      </c>
    </row>
    <row r="203" spans="1:7" x14ac:dyDescent="0.2">
      <c r="A203" s="148"/>
      <c r="B203" s="149"/>
      <c r="C203" s="149"/>
      <c r="D203" s="150"/>
      <c r="E203" s="150"/>
      <c r="F203" s="150"/>
      <c r="G203" s="151"/>
    </row>
    <row r="204" spans="1:7" x14ac:dyDescent="0.2">
      <c r="A204" s="142">
        <v>6320</v>
      </c>
      <c r="B204" s="128">
        <v>2322</v>
      </c>
      <c r="C204" s="129" t="s">
        <v>138</v>
      </c>
      <c r="D204" s="130">
        <v>0</v>
      </c>
      <c r="E204" s="130">
        <v>3068</v>
      </c>
      <c r="F204" s="130">
        <v>3103</v>
      </c>
      <c r="G204" s="131">
        <v>101.1</v>
      </c>
    </row>
    <row r="205" spans="1:7" x14ac:dyDescent="0.2">
      <c r="A205" s="143">
        <v>6320</v>
      </c>
      <c r="B205" s="144"/>
      <c r="C205" s="145" t="s">
        <v>143</v>
      </c>
      <c r="D205" s="146">
        <v>0</v>
      </c>
      <c r="E205" s="146">
        <v>3068</v>
      </c>
      <c r="F205" s="146">
        <v>3103</v>
      </c>
      <c r="G205" s="147">
        <v>101.1</v>
      </c>
    </row>
    <row r="206" spans="1:7" x14ac:dyDescent="0.2">
      <c r="A206" s="148"/>
      <c r="B206" s="149"/>
      <c r="C206" s="149"/>
      <c r="D206" s="150"/>
      <c r="E206" s="150"/>
      <c r="F206" s="150"/>
      <c r="G206" s="151"/>
    </row>
    <row r="207" spans="1:7" x14ac:dyDescent="0.2">
      <c r="A207" s="142">
        <v>6402</v>
      </c>
      <c r="B207" s="128">
        <v>2221</v>
      </c>
      <c r="C207" s="129" t="s">
        <v>133</v>
      </c>
      <c r="D207" s="130">
        <v>0</v>
      </c>
      <c r="E207" s="130">
        <v>0</v>
      </c>
      <c r="F207" s="130">
        <v>0</v>
      </c>
      <c r="G207" s="131">
        <v>0</v>
      </c>
    </row>
    <row r="208" spans="1:7" x14ac:dyDescent="0.2">
      <c r="A208" s="142">
        <v>6402</v>
      </c>
      <c r="B208" s="128">
        <v>2222</v>
      </c>
      <c r="C208" s="129" t="s">
        <v>144</v>
      </c>
      <c r="D208" s="130">
        <v>0</v>
      </c>
      <c r="E208" s="130">
        <v>15</v>
      </c>
      <c r="F208" s="130">
        <v>15</v>
      </c>
      <c r="G208" s="131">
        <v>100</v>
      </c>
    </row>
    <row r="209" spans="1:15" x14ac:dyDescent="0.2">
      <c r="A209" s="142">
        <v>6402</v>
      </c>
      <c r="B209" s="128">
        <v>2223</v>
      </c>
      <c r="C209" s="129" t="s">
        <v>127</v>
      </c>
      <c r="D209" s="130">
        <v>0</v>
      </c>
      <c r="E209" s="130">
        <v>7957</v>
      </c>
      <c r="F209" s="130">
        <v>8243</v>
      </c>
      <c r="G209" s="131">
        <v>103.6</v>
      </c>
    </row>
    <row r="210" spans="1:15" ht="25.5" x14ac:dyDescent="0.2">
      <c r="A210" s="142">
        <v>6402</v>
      </c>
      <c r="B210" s="128">
        <v>2227</v>
      </c>
      <c r="C210" s="152" t="s">
        <v>145</v>
      </c>
      <c r="D210" s="130">
        <v>0</v>
      </c>
      <c r="E210" s="130">
        <v>109</v>
      </c>
      <c r="F210" s="130">
        <v>109</v>
      </c>
      <c r="G210" s="131">
        <v>100</v>
      </c>
    </row>
    <row r="211" spans="1:15" x14ac:dyDescent="0.2">
      <c r="A211" s="142">
        <v>6402</v>
      </c>
      <c r="B211" s="128">
        <v>2229</v>
      </c>
      <c r="C211" s="129" t="s">
        <v>106</v>
      </c>
      <c r="D211" s="130">
        <v>0</v>
      </c>
      <c r="E211" s="130">
        <v>42355</v>
      </c>
      <c r="F211" s="130">
        <v>42365</v>
      </c>
      <c r="G211" s="131">
        <v>100</v>
      </c>
    </row>
    <row r="212" spans="1:15" x14ac:dyDescent="0.2">
      <c r="A212" s="143">
        <v>6402</v>
      </c>
      <c r="B212" s="144"/>
      <c r="C212" s="145" t="s">
        <v>146</v>
      </c>
      <c r="D212" s="146">
        <v>0</v>
      </c>
      <c r="E212" s="146">
        <v>50436</v>
      </c>
      <c r="F212" s="146">
        <v>50732</v>
      </c>
      <c r="G212" s="147">
        <v>100.6</v>
      </c>
    </row>
    <row r="213" spans="1:15" x14ac:dyDescent="0.2">
      <c r="A213" s="148"/>
      <c r="B213" s="149"/>
      <c r="C213" s="149"/>
      <c r="D213" s="150"/>
      <c r="E213" s="150"/>
      <c r="F213" s="150"/>
      <c r="G213" s="151"/>
    </row>
    <row r="214" spans="1:15" x14ac:dyDescent="0.2">
      <c r="A214" s="142">
        <v>6409</v>
      </c>
      <c r="B214" s="128">
        <v>2229</v>
      </c>
      <c r="C214" s="129" t="s">
        <v>106</v>
      </c>
      <c r="D214" s="130">
        <v>0</v>
      </c>
      <c r="E214" s="130">
        <v>1674</v>
      </c>
      <c r="F214" s="130">
        <v>1705</v>
      </c>
      <c r="G214" s="131">
        <v>101.9</v>
      </c>
    </row>
    <row r="215" spans="1:15" x14ac:dyDescent="0.2">
      <c r="A215" s="143">
        <v>6409</v>
      </c>
      <c r="B215" s="144"/>
      <c r="C215" s="145" t="s">
        <v>147</v>
      </c>
      <c r="D215" s="146">
        <v>0</v>
      </c>
      <c r="E215" s="146">
        <v>1674</v>
      </c>
      <c r="F215" s="146">
        <v>1705</v>
      </c>
      <c r="G215" s="147">
        <v>101.9</v>
      </c>
    </row>
    <row r="216" spans="1:15" x14ac:dyDescent="0.2">
      <c r="A216" s="148"/>
      <c r="B216" s="149"/>
      <c r="C216" s="149"/>
      <c r="D216" s="150"/>
      <c r="E216" s="150"/>
      <c r="F216" s="150"/>
      <c r="G216" s="151"/>
    </row>
    <row r="217" spans="1:15" x14ac:dyDescent="0.2">
      <c r="A217" s="127" t="s">
        <v>70</v>
      </c>
      <c r="B217" s="128">
        <v>2412</v>
      </c>
      <c r="C217" s="129" t="s">
        <v>148</v>
      </c>
      <c r="D217" s="130">
        <v>32756</v>
      </c>
      <c r="E217" s="130">
        <v>210137</v>
      </c>
      <c r="F217" s="130">
        <v>210183</v>
      </c>
      <c r="G217" s="131">
        <v>100</v>
      </c>
    </row>
    <row r="218" spans="1:15" x14ac:dyDescent="0.2">
      <c r="A218" s="127" t="s">
        <v>70</v>
      </c>
      <c r="B218" s="128">
        <v>2420</v>
      </c>
      <c r="C218" s="129" t="s">
        <v>149</v>
      </c>
      <c r="D218" s="130">
        <v>90229</v>
      </c>
      <c r="E218" s="130">
        <v>89029</v>
      </c>
      <c r="F218" s="130">
        <v>88529</v>
      </c>
      <c r="G218" s="131">
        <v>99.4</v>
      </c>
    </row>
    <row r="219" spans="1:15" x14ac:dyDescent="0.2">
      <c r="A219" s="127" t="s">
        <v>70</v>
      </c>
      <c r="B219" s="128">
        <v>2441</v>
      </c>
      <c r="C219" s="129" t="s">
        <v>150</v>
      </c>
      <c r="D219" s="130">
        <v>3968</v>
      </c>
      <c r="E219" s="130">
        <v>3968</v>
      </c>
      <c r="F219" s="130">
        <v>3990</v>
      </c>
      <c r="G219" s="131">
        <v>100.6</v>
      </c>
    </row>
    <row r="220" spans="1:15" x14ac:dyDescent="0.2">
      <c r="A220" s="127" t="s">
        <v>70</v>
      </c>
      <c r="B220" s="128">
        <v>2451</v>
      </c>
      <c r="C220" s="129" t="s">
        <v>151</v>
      </c>
      <c r="D220" s="130">
        <v>361835</v>
      </c>
      <c r="E220" s="130">
        <v>208724</v>
      </c>
      <c r="F220" s="130">
        <v>207112</v>
      </c>
      <c r="G220" s="131">
        <v>99.2</v>
      </c>
    </row>
    <row r="221" spans="1:15" ht="13.5" thickBot="1" x14ac:dyDescent="0.25">
      <c r="A221" s="133" t="s">
        <v>152</v>
      </c>
      <c r="B221" s="153"/>
      <c r="C221" s="135" t="s">
        <v>153</v>
      </c>
      <c r="D221" s="154">
        <v>488788</v>
      </c>
      <c r="E221" s="154">
        <v>511858</v>
      </c>
      <c r="F221" s="154">
        <v>509814</v>
      </c>
      <c r="G221" s="155">
        <v>99.6</v>
      </c>
    </row>
    <row r="222" spans="1:15" s="115" customFormat="1" x14ac:dyDescent="0.2">
      <c r="A222" s="138"/>
      <c r="B222" s="138"/>
      <c r="C222" s="139"/>
      <c r="D222" s="140"/>
      <c r="E222" s="140"/>
      <c r="F222" s="140"/>
      <c r="G222" s="141"/>
      <c r="I222" s="113"/>
      <c r="J222" s="113"/>
      <c r="K222" s="113"/>
      <c r="L222" s="113"/>
      <c r="M222" s="113"/>
      <c r="N222" s="113"/>
      <c r="O222" s="113"/>
    </row>
    <row r="223" spans="1:15" s="115" customFormat="1" x14ac:dyDescent="0.2">
      <c r="A223" s="138"/>
      <c r="B223" s="138"/>
      <c r="C223" s="139"/>
      <c r="D223" s="140"/>
      <c r="E223" s="140"/>
      <c r="F223" s="140"/>
      <c r="G223" s="141"/>
      <c r="I223" s="113"/>
      <c r="J223" s="113"/>
      <c r="K223" s="113"/>
      <c r="L223" s="113"/>
      <c r="M223" s="113"/>
      <c r="N223" s="113"/>
      <c r="O223" s="113"/>
    </row>
    <row r="224" spans="1:15" s="115" customFormat="1" ht="16.5" customHeight="1" x14ac:dyDescent="0.2">
      <c r="A224" s="119" t="s">
        <v>7</v>
      </c>
      <c r="B224" s="138"/>
      <c r="C224" s="139"/>
      <c r="D224" s="140"/>
      <c r="E224" s="140"/>
      <c r="F224" s="140"/>
      <c r="G224" s="141"/>
      <c r="I224" s="113"/>
      <c r="J224" s="113"/>
      <c r="K224" s="113"/>
      <c r="L224" s="113"/>
      <c r="M224" s="113"/>
      <c r="N224" s="113"/>
      <c r="O224" s="113"/>
    </row>
    <row r="225" spans="1:15" s="113" customFormat="1" ht="12.75" customHeight="1" thickBot="1" x14ac:dyDescent="0.25">
      <c r="A225" s="119"/>
      <c r="B225" s="120"/>
      <c r="C225" s="120"/>
      <c r="D225" s="121"/>
      <c r="E225" s="121"/>
      <c r="F225" s="121"/>
      <c r="G225" s="111" t="s">
        <v>2</v>
      </c>
      <c r="H225" s="115"/>
    </row>
    <row r="226" spans="1:15" s="113" customFormat="1" ht="39" customHeight="1" thickBot="1" x14ac:dyDescent="0.25">
      <c r="A226" s="122" t="s">
        <v>64</v>
      </c>
      <c r="B226" s="123" t="s">
        <v>65</v>
      </c>
      <c r="C226" s="123" t="s">
        <v>66</v>
      </c>
      <c r="D226" s="124" t="s">
        <v>67</v>
      </c>
      <c r="E226" s="124" t="s">
        <v>68</v>
      </c>
      <c r="F226" s="124" t="s">
        <v>1</v>
      </c>
      <c r="G226" s="125" t="s">
        <v>69</v>
      </c>
      <c r="H226" s="126"/>
    </row>
    <row r="227" spans="1:15" x14ac:dyDescent="0.2">
      <c r="A227" s="156">
        <v>3522</v>
      </c>
      <c r="B227" s="157">
        <v>3113</v>
      </c>
      <c r="C227" s="158" t="s">
        <v>154</v>
      </c>
      <c r="D227" s="159">
        <v>0</v>
      </c>
      <c r="E227" s="159">
        <v>19</v>
      </c>
      <c r="F227" s="159">
        <v>19</v>
      </c>
      <c r="G227" s="160">
        <v>100</v>
      </c>
    </row>
    <row r="228" spans="1:15" x14ac:dyDescent="0.2">
      <c r="A228" s="161">
        <v>3522</v>
      </c>
      <c r="B228" s="162"/>
      <c r="C228" s="163" t="s">
        <v>107</v>
      </c>
      <c r="D228" s="164">
        <v>0</v>
      </c>
      <c r="E228" s="164">
        <v>19</v>
      </c>
      <c r="F228" s="164">
        <v>19</v>
      </c>
      <c r="G228" s="165">
        <v>100</v>
      </c>
    </row>
    <row r="229" spans="1:15" x14ac:dyDescent="0.2">
      <c r="A229" s="166"/>
      <c r="B229" s="167"/>
      <c r="C229" s="167"/>
      <c r="D229" s="168"/>
      <c r="E229" s="168"/>
      <c r="F229" s="168"/>
      <c r="G229" s="169"/>
    </row>
    <row r="230" spans="1:15" x14ac:dyDescent="0.2">
      <c r="A230" s="156">
        <v>3639</v>
      </c>
      <c r="B230" s="157">
        <v>3111</v>
      </c>
      <c r="C230" s="158" t="s">
        <v>155</v>
      </c>
      <c r="D230" s="159">
        <v>8000</v>
      </c>
      <c r="E230" s="159">
        <v>26165</v>
      </c>
      <c r="F230" s="159">
        <v>26165</v>
      </c>
      <c r="G230" s="160">
        <v>100</v>
      </c>
    </row>
    <row r="231" spans="1:15" x14ac:dyDescent="0.2">
      <c r="A231" s="156">
        <v>3639</v>
      </c>
      <c r="B231" s="157">
        <v>3112</v>
      </c>
      <c r="C231" s="158" t="s">
        <v>156</v>
      </c>
      <c r="D231" s="159">
        <v>17000</v>
      </c>
      <c r="E231" s="159">
        <v>14688</v>
      </c>
      <c r="F231" s="159">
        <v>14688</v>
      </c>
      <c r="G231" s="160">
        <v>100</v>
      </c>
    </row>
    <row r="232" spans="1:15" x14ac:dyDescent="0.2">
      <c r="A232" s="156">
        <v>3639</v>
      </c>
      <c r="B232" s="157">
        <v>3113</v>
      </c>
      <c r="C232" s="158" t="s">
        <v>154</v>
      </c>
      <c r="D232" s="159">
        <v>0</v>
      </c>
      <c r="E232" s="159">
        <v>2</v>
      </c>
      <c r="F232" s="159">
        <v>2</v>
      </c>
      <c r="G232" s="160">
        <v>100</v>
      </c>
    </row>
    <row r="233" spans="1:15" x14ac:dyDescent="0.2">
      <c r="A233" s="161">
        <v>3639</v>
      </c>
      <c r="B233" s="162"/>
      <c r="C233" s="163" t="s">
        <v>113</v>
      </c>
      <c r="D233" s="164">
        <v>25000</v>
      </c>
      <c r="E233" s="164">
        <v>40854</v>
      </c>
      <c r="F233" s="164">
        <v>40854</v>
      </c>
      <c r="G233" s="165">
        <v>100</v>
      </c>
    </row>
    <row r="234" spans="1:15" x14ac:dyDescent="0.2">
      <c r="A234" s="166"/>
      <c r="B234" s="167"/>
      <c r="C234" s="167"/>
      <c r="D234" s="168"/>
      <c r="E234" s="168"/>
      <c r="F234" s="168"/>
      <c r="G234" s="169"/>
    </row>
    <row r="235" spans="1:15" x14ac:dyDescent="0.2">
      <c r="A235" s="156">
        <v>5511</v>
      </c>
      <c r="B235" s="157">
        <v>3129</v>
      </c>
      <c r="C235" s="158" t="s">
        <v>157</v>
      </c>
      <c r="D235" s="159">
        <v>16450</v>
      </c>
      <c r="E235" s="159">
        <v>16450</v>
      </c>
      <c r="F235" s="159">
        <v>16450</v>
      </c>
      <c r="G235" s="160">
        <v>100</v>
      </c>
    </row>
    <row r="236" spans="1:15" ht="13.5" thickBot="1" x14ac:dyDescent="0.25">
      <c r="A236" s="170">
        <v>5511</v>
      </c>
      <c r="B236" s="171"/>
      <c r="C236" s="172" t="s">
        <v>131</v>
      </c>
      <c r="D236" s="173">
        <v>16450</v>
      </c>
      <c r="E236" s="173">
        <v>16450</v>
      </c>
      <c r="F236" s="173">
        <v>16450</v>
      </c>
      <c r="G236" s="174">
        <v>100</v>
      </c>
    </row>
    <row r="237" spans="1:15" s="115" customFormat="1" x14ac:dyDescent="0.2">
      <c r="A237" s="138"/>
      <c r="B237" s="138"/>
      <c r="C237" s="139"/>
      <c r="D237" s="140"/>
      <c r="E237" s="140"/>
      <c r="F237" s="140"/>
      <c r="G237" s="141"/>
      <c r="I237" s="113"/>
      <c r="J237" s="113"/>
      <c r="K237" s="113"/>
      <c r="L237" s="113"/>
      <c r="M237" s="113"/>
      <c r="N237" s="113"/>
      <c r="O237" s="113"/>
    </row>
    <row r="238" spans="1:15" s="115" customFormat="1" x14ac:dyDescent="0.2">
      <c r="A238" s="138"/>
      <c r="B238" s="138"/>
      <c r="C238" s="139"/>
      <c r="D238" s="140"/>
      <c r="E238" s="140"/>
      <c r="F238" s="140"/>
      <c r="G238" s="141"/>
      <c r="I238" s="113"/>
      <c r="J238" s="113"/>
      <c r="K238" s="113"/>
      <c r="L238" s="113"/>
      <c r="M238" s="113"/>
      <c r="N238" s="113"/>
      <c r="O238" s="113"/>
    </row>
    <row r="239" spans="1:15" s="115" customFormat="1" ht="16.5" customHeight="1" x14ac:dyDescent="0.2">
      <c r="A239" s="119" t="s">
        <v>158</v>
      </c>
      <c r="B239" s="138"/>
      <c r="C239" s="139"/>
      <c r="D239" s="140"/>
      <c r="E239" s="140"/>
      <c r="F239" s="140"/>
      <c r="G239" s="141"/>
      <c r="I239" s="113"/>
      <c r="J239" s="113"/>
      <c r="K239" s="113"/>
      <c r="L239" s="113"/>
      <c r="M239" s="113"/>
      <c r="N239" s="113"/>
      <c r="O239" s="113"/>
    </row>
    <row r="240" spans="1:15" s="113" customFormat="1" ht="12.75" customHeight="1" thickBot="1" x14ac:dyDescent="0.25">
      <c r="A240" s="119"/>
      <c r="B240" s="120"/>
      <c r="C240" s="120"/>
      <c r="D240" s="121"/>
      <c r="E240" s="121"/>
      <c r="F240" s="121"/>
      <c r="G240" s="111" t="s">
        <v>2</v>
      </c>
      <c r="H240" s="115"/>
    </row>
    <row r="241" spans="1:8" s="113" customFormat="1" ht="39" customHeight="1" thickBot="1" x14ac:dyDescent="0.25">
      <c r="A241" s="122" t="s">
        <v>64</v>
      </c>
      <c r="B241" s="123" t="s">
        <v>65</v>
      </c>
      <c r="C241" s="123" t="s">
        <v>66</v>
      </c>
      <c r="D241" s="124" t="s">
        <v>67</v>
      </c>
      <c r="E241" s="124" t="s">
        <v>68</v>
      </c>
      <c r="F241" s="124" t="s">
        <v>1</v>
      </c>
      <c r="G241" s="125" t="s">
        <v>69</v>
      </c>
      <c r="H241" s="126"/>
    </row>
    <row r="242" spans="1:8" x14ac:dyDescent="0.2">
      <c r="A242" s="127" t="s">
        <v>70</v>
      </c>
      <c r="B242" s="128">
        <v>4111</v>
      </c>
      <c r="C242" s="129" t="s">
        <v>159</v>
      </c>
      <c r="D242" s="130">
        <v>0</v>
      </c>
      <c r="E242" s="130">
        <v>4128</v>
      </c>
      <c r="F242" s="130">
        <v>4128</v>
      </c>
      <c r="G242" s="131">
        <v>100</v>
      </c>
    </row>
    <row r="243" spans="1:8" x14ac:dyDescent="0.2">
      <c r="A243" s="127" t="s">
        <v>70</v>
      </c>
      <c r="B243" s="128">
        <v>4112</v>
      </c>
      <c r="C243" s="129" t="s">
        <v>160</v>
      </c>
      <c r="D243" s="130">
        <v>143207</v>
      </c>
      <c r="E243" s="130">
        <v>143207</v>
      </c>
      <c r="F243" s="130">
        <v>143206</v>
      </c>
      <c r="G243" s="131">
        <v>100</v>
      </c>
    </row>
    <row r="244" spans="1:8" x14ac:dyDescent="0.2">
      <c r="A244" s="127" t="s">
        <v>70</v>
      </c>
      <c r="B244" s="128">
        <v>4113</v>
      </c>
      <c r="C244" s="129" t="s">
        <v>161</v>
      </c>
      <c r="D244" s="130">
        <v>21591</v>
      </c>
      <c r="E244" s="130">
        <v>74635</v>
      </c>
      <c r="F244" s="130">
        <v>74635</v>
      </c>
      <c r="G244" s="131">
        <v>100</v>
      </c>
    </row>
    <row r="245" spans="1:8" x14ac:dyDescent="0.2">
      <c r="A245" s="127" t="s">
        <v>70</v>
      </c>
      <c r="B245" s="128">
        <v>4116</v>
      </c>
      <c r="C245" s="129" t="s">
        <v>162</v>
      </c>
      <c r="D245" s="130">
        <v>318801</v>
      </c>
      <c r="E245" s="130">
        <v>18031130</v>
      </c>
      <c r="F245" s="130">
        <v>18031133</v>
      </c>
      <c r="G245" s="131">
        <v>100</v>
      </c>
    </row>
    <row r="246" spans="1:8" x14ac:dyDescent="0.2">
      <c r="A246" s="127" t="s">
        <v>70</v>
      </c>
      <c r="B246" s="128">
        <v>4118</v>
      </c>
      <c r="C246" s="129" t="s">
        <v>163</v>
      </c>
      <c r="D246" s="130">
        <v>524</v>
      </c>
      <c r="E246" s="130">
        <v>524</v>
      </c>
      <c r="F246" s="130">
        <v>596</v>
      </c>
      <c r="G246" s="131">
        <v>113.7</v>
      </c>
    </row>
    <row r="247" spans="1:8" x14ac:dyDescent="0.2">
      <c r="A247" s="127" t="s">
        <v>70</v>
      </c>
      <c r="B247" s="128">
        <v>4121</v>
      </c>
      <c r="C247" s="129" t="s">
        <v>164</v>
      </c>
      <c r="D247" s="130">
        <v>65705</v>
      </c>
      <c r="E247" s="130">
        <v>73515</v>
      </c>
      <c r="F247" s="130">
        <v>73515</v>
      </c>
      <c r="G247" s="131">
        <v>100</v>
      </c>
    </row>
    <row r="248" spans="1:8" x14ac:dyDescent="0.2">
      <c r="A248" s="127" t="s">
        <v>70</v>
      </c>
      <c r="B248" s="128">
        <v>4122</v>
      </c>
      <c r="C248" s="129" t="s">
        <v>165</v>
      </c>
      <c r="D248" s="130">
        <v>14551</v>
      </c>
      <c r="E248" s="130">
        <v>16336</v>
      </c>
      <c r="F248" s="130">
        <v>16336</v>
      </c>
      <c r="G248" s="131">
        <v>100</v>
      </c>
    </row>
    <row r="249" spans="1:8" x14ac:dyDescent="0.2">
      <c r="A249" s="127" t="s">
        <v>70</v>
      </c>
      <c r="B249" s="128">
        <v>4151</v>
      </c>
      <c r="C249" s="129" t="s">
        <v>166</v>
      </c>
      <c r="D249" s="130">
        <v>850</v>
      </c>
      <c r="E249" s="130">
        <v>670</v>
      </c>
      <c r="F249" s="130">
        <v>670</v>
      </c>
      <c r="G249" s="131">
        <v>100</v>
      </c>
    </row>
    <row r="250" spans="1:8" x14ac:dyDescent="0.2">
      <c r="A250" s="127" t="s">
        <v>70</v>
      </c>
      <c r="B250" s="128">
        <v>4152</v>
      </c>
      <c r="C250" s="129" t="s">
        <v>167</v>
      </c>
      <c r="D250" s="130">
        <v>11867</v>
      </c>
      <c r="E250" s="130">
        <v>8037</v>
      </c>
      <c r="F250" s="130">
        <v>8969</v>
      </c>
      <c r="G250" s="131">
        <v>111.6</v>
      </c>
    </row>
    <row r="251" spans="1:8" x14ac:dyDescent="0.2">
      <c r="A251" s="175" t="s">
        <v>152</v>
      </c>
      <c r="B251" s="144"/>
      <c r="C251" s="145" t="s">
        <v>168</v>
      </c>
      <c r="D251" s="146">
        <v>577096</v>
      </c>
      <c r="E251" s="146">
        <v>18352182</v>
      </c>
      <c r="F251" s="146">
        <v>18353188</v>
      </c>
      <c r="G251" s="147">
        <v>100</v>
      </c>
    </row>
    <row r="252" spans="1:8" x14ac:dyDescent="0.2">
      <c r="A252" s="148"/>
      <c r="B252" s="149"/>
      <c r="C252" s="149"/>
      <c r="D252" s="150"/>
      <c r="E252" s="150"/>
      <c r="F252" s="150"/>
      <c r="G252" s="151"/>
    </row>
    <row r="253" spans="1:8" x14ac:dyDescent="0.2">
      <c r="A253" s="127" t="s">
        <v>70</v>
      </c>
      <c r="B253" s="128">
        <v>4211</v>
      </c>
      <c r="C253" s="129" t="s">
        <v>169</v>
      </c>
      <c r="D253" s="130">
        <v>0</v>
      </c>
      <c r="E253" s="130">
        <v>2228</v>
      </c>
      <c r="F253" s="130">
        <v>2228</v>
      </c>
      <c r="G253" s="131">
        <v>100</v>
      </c>
    </row>
    <row r="254" spans="1:8" x14ac:dyDescent="0.2">
      <c r="A254" s="127" t="s">
        <v>70</v>
      </c>
      <c r="B254" s="128">
        <v>4213</v>
      </c>
      <c r="C254" s="129" t="s">
        <v>170</v>
      </c>
      <c r="D254" s="130">
        <v>0</v>
      </c>
      <c r="E254" s="130">
        <v>70690</v>
      </c>
      <c r="F254" s="130">
        <v>70690</v>
      </c>
      <c r="G254" s="131">
        <v>100</v>
      </c>
    </row>
    <row r="255" spans="1:8" x14ac:dyDescent="0.2">
      <c r="A255" s="127" t="s">
        <v>70</v>
      </c>
      <c r="B255" s="128">
        <v>4216</v>
      </c>
      <c r="C255" s="129" t="s">
        <v>171</v>
      </c>
      <c r="D255" s="130">
        <v>1200221</v>
      </c>
      <c r="E255" s="130">
        <v>1193467</v>
      </c>
      <c r="F255" s="130">
        <v>1193467</v>
      </c>
      <c r="G255" s="131">
        <v>100</v>
      </c>
    </row>
    <row r="256" spans="1:8" x14ac:dyDescent="0.2">
      <c r="A256" s="127" t="s">
        <v>70</v>
      </c>
      <c r="B256" s="128">
        <v>4221</v>
      </c>
      <c r="C256" s="129" t="s">
        <v>172</v>
      </c>
      <c r="D256" s="130">
        <v>32499</v>
      </c>
      <c r="E256" s="130">
        <v>36526</v>
      </c>
      <c r="F256" s="130">
        <v>36109</v>
      </c>
      <c r="G256" s="131">
        <v>98.9</v>
      </c>
    </row>
    <row r="257" spans="1:7" x14ac:dyDescent="0.2">
      <c r="A257" s="127" t="s">
        <v>70</v>
      </c>
      <c r="B257" s="128">
        <v>4232</v>
      </c>
      <c r="C257" s="129" t="s">
        <v>173</v>
      </c>
      <c r="D257" s="130">
        <v>0</v>
      </c>
      <c r="E257" s="130">
        <v>737</v>
      </c>
      <c r="F257" s="130">
        <v>737</v>
      </c>
      <c r="G257" s="131">
        <v>100</v>
      </c>
    </row>
    <row r="258" spans="1:7" x14ac:dyDescent="0.2">
      <c r="A258" s="175" t="s">
        <v>70</v>
      </c>
      <c r="B258" s="144"/>
      <c r="C258" s="145" t="s">
        <v>174</v>
      </c>
      <c r="D258" s="146">
        <v>1232720</v>
      </c>
      <c r="E258" s="146">
        <v>1303648</v>
      </c>
      <c r="F258" s="146">
        <v>1303231</v>
      </c>
      <c r="G258" s="147">
        <v>100</v>
      </c>
    </row>
    <row r="259" spans="1:7" x14ac:dyDescent="0.2">
      <c r="A259" s="148"/>
      <c r="B259" s="149"/>
      <c r="C259" s="149"/>
      <c r="D259" s="150"/>
      <c r="E259" s="150"/>
      <c r="F259" s="150"/>
      <c r="G259" s="151"/>
    </row>
    <row r="260" spans="1:7" x14ac:dyDescent="0.2">
      <c r="A260" s="127">
        <v>6330</v>
      </c>
      <c r="B260" s="128">
        <v>4134</v>
      </c>
      <c r="C260" s="129" t="s">
        <v>175</v>
      </c>
      <c r="D260" s="130">
        <v>0</v>
      </c>
      <c r="E260" s="130">
        <v>0</v>
      </c>
      <c r="F260" s="130">
        <v>14926996</v>
      </c>
      <c r="G260" s="131">
        <v>0</v>
      </c>
    </row>
    <row r="261" spans="1:7" x14ac:dyDescent="0.2">
      <c r="A261" s="127">
        <v>6330</v>
      </c>
      <c r="B261" s="128">
        <v>4139</v>
      </c>
      <c r="C261" s="129" t="s">
        <v>176</v>
      </c>
      <c r="D261" s="130">
        <v>0</v>
      </c>
      <c r="E261" s="130">
        <v>0</v>
      </c>
      <c r="F261" s="130">
        <v>202202</v>
      </c>
      <c r="G261" s="131">
        <v>0</v>
      </c>
    </row>
    <row r="262" spans="1:7" ht="13.5" thickBot="1" x14ac:dyDescent="0.25">
      <c r="A262" s="176">
        <v>6330</v>
      </c>
      <c r="B262" s="153"/>
      <c r="C262" s="177" t="s">
        <v>177</v>
      </c>
      <c r="D262" s="154">
        <v>0</v>
      </c>
      <c r="E262" s="178">
        <v>0</v>
      </c>
      <c r="F262" s="178">
        <v>15129199</v>
      </c>
      <c r="G262" s="155">
        <v>0</v>
      </c>
    </row>
    <row r="263" spans="1:7" x14ac:dyDescent="0.2">
      <c r="A263" s="179"/>
      <c r="B263" s="179"/>
      <c r="C263" s="179"/>
      <c r="D263" s="180"/>
      <c r="E263" s="180"/>
      <c r="F263" s="180"/>
      <c r="G263" s="181"/>
    </row>
    <row r="264" spans="1:7" ht="12.75" customHeight="1" thickBot="1" x14ac:dyDescent="0.25">
      <c r="A264" s="182"/>
      <c r="B264" s="182"/>
      <c r="C264" s="182"/>
      <c r="D264" s="183"/>
      <c r="E264" s="183"/>
      <c r="F264" s="183"/>
      <c r="G264" s="184"/>
    </row>
    <row r="265" spans="1:7" ht="15" customHeight="1" x14ac:dyDescent="0.2">
      <c r="A265" s="185"/>
      <c r="B265" s="185"/>
      <c r="C265" s="186" t="s">
        <v>178</v>
      </c>
      <c r="D265" s="187">
        <v>7030550</v>
      </c>
      <c r="E265" s="187">
        <v>7088915</v>
      </c>
      <c r="F265" s="187">
        <v>7461807</v>
      </c>
      <c r="G265" s="188">
        <v>105.3</v>
      </c>
    </row>
    <row r="266" spans="1:7" ht="15" customHeight="1" x14ac:dyDescent="0.2">
      <c r="A266" s="189"/>
      <c r="B266" s="189"/>
      <c r="C266" s="190" t="s">
        <v>179</v>
      </c>
      <c r="D266" s="191">
        <v>563161</v>
      </c>
      <c r="E266" s="191">
        <v>661110</v>
      </c>
      <c r="F266" s="191">
        <v>703925</v>
      </c>
      <c r="G266" s="192">
        <v>106.5</v>
      </c>
    </row>
    <row r="267" spans="1:7" ht="15" customHeight="1" x14ac:dyDescent="0.2">
      <c r="A267" s="189"/>
      <c r="B267" s="189"/>
      <c r="C267" s="190" t="s">
        <v>180</v>
      </c>
      <c r="D267" s="191">
        <v>41450</v>
      </c>
      <c r="E267" s="191">
        <v>57322</v>
      </c>
      <c r="F267" s="191">
        <v>57322</v>
      </c>
      <c r="G267" s="192">
        <v>100</v>
      </c>
    </row>
    <row r="268" spans="1:7" ht="15" customHeight="1" x14ac:dyDescent="0.2">
      <c r="A268" s="189"/>
      <c r="B268" s="189"/>
      <c r="C268" s="190" t="s">
        <v>181</v>
      </c>
      <c r="D268" s="191">
        <v>1809816</v>
      </c>
      <c r="E268" s="191">
        <v>19655830</v>
      </c>
      <c r="F268" s="191">
        <v>19656418</v>
      </c>
      <c r="G268" s="192">
        <v>100</v>
      </c>
    </row>
    <row r="269" spans="1:7" ht="15" customHeight="1" x14ac:dyDescent="0.2">
      <c r="A269" s="189"/>
      <c r="B269" s="189"/>
      <c r="C269" s="190" t="s">
        <v>182</v>
      </c>
      <c r="D269" s="191">
        <v>0</v>
      </c>
      <c r="E269" s="191">
        <v>0</v>
      </c>
      <c r="F269" s="191">
        <v>15129199</v>
      </c>
      <c r="G269" s="192">
        <v>0</v>
      </c>
    </row>
    <row r="270" spans="1:7" ht="15.75" customHeight="1" thickBot="1" x14ac:dyDescent="0.25">
      <c r="A270" s="189"/>
      <c r="B270" s="189"/>
      <c r="C270" s="190" t="s">
        <v>183</v>
      </c>
      <c r="D270" s="191">
        <v>9444977</v>
      </c>
      <c r="E270" s="191">
        <v>27463177</v>
      </c>
      <c r="F270" s="191">
        <v>43008671</v>
      </c>
      <c r="G270" s="192">
        <v>156.6</v>
      </c>
    </row>
    <row r="271" spans="1:7" ht="16.5" customHeight="1" thickBot="1" x14ac:dyDescent="0.25">
      <c r="A271" s="193"/>
      <c r="B271" s="193"/>
      <c r="C271" s="194" t="s">
        <v>184</v>
      </c>
      <c r="D271" s="195">
        <v>9444977</v>
      </c>
      <c r="E271" s="195">
        <v>27463177</v>
      </c>
      <c r="F271" s="195">
        <v>27879472</v>
      </c>
      <c r="G271" s="196">
        <v>101.5</v>
      </c>
    </row>
  </sheetData>
  <mergeCells count="2">
    <mergeCell ref="A2:G2"/>
    <mergeCell ref="A4:G4"/>
  </mergeCells>
  <printOptions horizontalCentered="1"/>
  <pageMargins left="0.39370078740157483" right="0.39370078740157483" top="0.59055118110236227" bottom="0.39370078740157483" header="0.31496062992125984" footer="0.11811023622047245"/>
  <pageSetup paperSize="9" scale="91" firstPageNumber="174" fitToHeight="0" orientation="landscape" useFirstPageNumber="1" r:id="rId1"/>
  <headerFooter>
    <oddHeader>&amp;L&amp;"Tahoma,Kurzíva"Závěrečný účet za rok 2019&amp;R&amp;"Tahoma,Kurzíva"Tabulka č. 1</oddHeader>
    <oddFooter>&amp;C&amp;"Tahoma,Obyčejné"&amp;P</oddFooter>
  </headerFooter>
  <rowBreaks count="6" manualBreakCount="6">
    <brk id="36" max="6" man="1"/>
    <brk id="75" max="6" man="1"/>
    <brk id="115" max="6" man="1"/>
    <brk id="155" max="6" man="1"/>
    <brk id="196" max="6" man="1"/>
    <brk id="23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DBB3E-9500-4BFA-9DB6-DA98FC53F958}">
  <sheetPr>
    <pageSetUpPr fitToPage="1"/>
  </sheetPr>
  <dimension ref="A1:N1725"/>
  <sheetViews>
    <sheetView zoomScaleNormal="100" zoomScaleSheetLayoutView="100" workbookViewId="0">
      <selection activeCell="G3" sqref="G3"/>
    </sheetView>
  </sheetViews>
  <sheetFormatPr defaultColWidth="9.140625" defaultRowHeight="12.75" x14ac:dyDescent="0.2"/>
  <cols>
    <col min="1" max="1" width="8.28515625" style="112" customWidth="1"/>
    <col min="2" max="2" width="10" style="112" customWidth="1"/>
    <col min="3" max="3" width="80.7109375" style="306" customWidth="1"/>
    <col min="4" max="6" width="15.7109375" style="115" customWidth="1"/>
    <col min="7" max="7" width="9.85546875" style="115" customWidth="1"/>
    <col min="8" max="16384" width="9.140625" style="115"/>
  </cols>
  <sheetData>
    <row r="1" spans="1:7" s="204" customFormat="1" x14ac:dyDescent="0.2">
      <c r="A1" s="199"/>
      <c r="B1" s="199"/>
      <c r="C1" s="200"/>
      <c r="D1" s="201"/>
      <c r="E1" s="201"/>
      <c r="F1" s="202"/>
      <c r="G1" s="203"/>
    </row>
    <row r="2" spans="1:7" s="204" customFormat="1" ht="18" customHeight="1" x14ac:dyDescent="0.2">
      <c r="A2" s="1077" t="s">
        <v>62</v>
      </c>
      <c r="B2" s="1077"/>
      <c r="C2" s="1077"/>
      <c r="D2" s="1077"/>
      <c r="E2" s="1077"/>
      <c r="F2" s="1077"/>
      <c r="G2" s="1077"/>
    </row>
    <row r="3" spans="1:7" s="204" customFormat="1" x14ac:dyDescent="0.2">
      <c r="A3" s="205"/>
      <c r="B3" s="205"/>
      <c r="C3" s="206"/>
      <c r="D3" s="207"/>
      <c r="E3" s="207"/>
      <c r="F3" s="207"/>
      <c r="G3" s="208"/>
    </row>
    <row r="4" spans="1:7" s="204" customFormat="1" ht="18" customHeight="1" x14ac:dyDescent="0.2">
      <c r="A4" s="1078" t="s">
        <v>185</v>
      </c>
      <c r="B4" s="1078"/>
      <c r="C4" s="1078"/>
      <c r="D4" s="1078"/>
      <c r="E4" s="1078"/>
      <c r="F4" s="1078"/>
      <c r="G4" s="1078"/>
    </row>
    <row r="5" spans="1:7" s="204" customFormat="1" ht="15" x14ac:dyDescent="0.2">
      <c r="A5" s="209"/>
      <c r="B5" s="209"/>
      <c r="C5" s="210"/>
      <c r="D5" s="209"/>
      <c r="E5" s="209"/>
      <c r="F5" s="209"/>
      <c r="G5" s="209"/>
    </row>
    <row r="6" spans="1:7" s="204" customFormat="1" ht="18" customHeight="1" x14ac:dyDescent="0.2">
      <c r="A6" s="211" t="s">
        <v>4</v>
      </c>
      <c r="B6" s="209"/>
      <c r="C6" s="212"/>
      <c r="D6" s="213"/>
      <c r="E6" s="213"/>
      <c r="F6" s="213"/>
    </row>
    <row r="7" spans="1:7" s="204" customFormat="1" ht="12.75" customHeight="1" thickBot="1" x14ac:dyDescent="0.25">
      <c r="A7" s="209"/>
      <c r="B7" s="209"/>
      <c r="C7" s="212"/>
      <c r="D7" s="213"/>
      <c r="E7" s="213"/>
      <c r="F7" s="213"/>
      <c r="G7" s="208" t="s">
        <v>2</v>
      </c>
    </row>
    <row r="8" spans="1:7" s="218" customFormat="1" ht="39" customHeight="1" thickBot="1" x14ac:dyDescent="0.25">
      <c r="A8" s="214" t="s">
        <v>64</v>
      </c>
      <c r="B8" s="215" t="s">
        <v>65</v>
      </c>
      <c r="C8" s="215" t="s">
        <v>66</v>
      </c>
      <c r="D8" s="216" t="s">
        <v>67</v>
      </c>
      <c r="E8" s="216" t="s">
        <v>68</v>
      </c>
      <c r="F8" s="216" t="s">
        <v>1</v>
      </c>
      <c r="G8" s="217" t="s">
        <v>69</v>
      </c>
    </row>
    <row r="9" spans="1:7" x14ac:dyDescent="0.2">
      <c r="A9" s="219">
        <v>1019</v>
      </c>
      <c r="B9" s="220">
        <v>5139</v>
      </c>
      <c r="C9" s="221" t="s">
        <v>186</v>
      </c>
      <c r="D9" s="222">
        <v>50</v>
      </c>
      <c r="E9" s="223">
        <v>50</v>
      </c>
      <c r="F9" s="222">
        <v>26.315930000000002</v>
      </c>
      <c r="G9" s="224">
        <f t="shared" ref="G9:G75" si="0">F9/E9*100</f>
        <v>52.63186000000001</v>
      </c>
    </row>
    <row r="10" spans="1:7" x14ac:dyDescent="0.2">
      <c r="A10" s="219">
        <v>1019</v>
      </c>
      <c r="B10" s="220">
        <v>5169</v>
      </c>
      <c r="C10" s="221" t="s">
        <v>187</v>
      </c>
      <c r="D10" s="222">
        <v>50</v>
      </c>
      <c r="E10" s="223">
        <v>50</v>
      </c>
      <c r="F10" s="222">
        <v>28.434999999999999</v>
      </c>
      <c r="G10" s="224">
        <f t="shared" si="0"/>
        <v>56.87</v>
      </c>
    </row>
    <row r="11" spans="1:7" x14ac:dyDescent="0.2">
      <c r="A11" s="219">
        <v>1019</v>
      </c>
      <c r="B11" s="220">
        <v>5175</v>
      </c>
      <c r="C11" s="221" t="s">
        <v>188</v>
      </c>
      <c r="D11" s="222">
        <v>100</v>
      </c>
      <c r="E11" s="223">
        <v>100</v>
      </c>
      <c r="F11" s="222">
        <v>94.789100000000005</v>
      </c>
      <c r="G11" s="224">
        <f t="shared" si="0"/>
        <v>94.789100000000005</v>
      </c>
    </row>
    <row r="12" spans="1:7" x14ac:dyDescent="0.2">
      <c r="A12" s="219">
        <v>1019</v>
      </c>
      <c r="B12" s="220">
        <v>5222</v>
      </c>
      <c r="C12" s="221" t="s">
        <v>189</v>
      </c>
      <c r="D12" s="222">
        <v>2800</v>
      </c>
      <c r="E12" s="223">
        <v>1455.4</v>
      </c>
      <c r="F12" s="222">
        <v>1040.9000000000001</v>
      </c>
      <c r="G12" s="224">
        <f t="shared" si="0"/>
        <v>71.519857083963174</v>
      </c>
    </row>
    <row r="13" spans="1:7" x14ac:dyDescent="0.2">
      <c r="A13" s="219">
        <v>1019</v>
      </c>
      <c r="B13" s="220">
        <v>5493</v>
      </c>
      <c r="C13" s="221" t="s">
        <v>190</v>
      </c>
      <c r="D13" s="222">
        <v>0</v>
      </c>
      <c r="E13" s="223">
        <v>1597.1</v>
      </c>
      <c r="F13" s="222">
        <v>1287.8</v>
      </c>
      <c r="G13" s="224">
        <f t="shared" si="0"/>
        <v>80.633648487884287</v>
      </c>
    </row>
    <row r="14" spans="1:7" x14ac:dyDescent="0.2">
      <c r="A14" s="225">
        <v>1019</v>
      </c>
      <c r="B14" s="226"/>
      <c r="C14" s="227" t="s">
        <v>191</v>
      </c>
      <c r="D14" s="228">
        <v>3000</v>
      </c>
      <c r="E14" s="229">
        <v>3252.5</v>
      </c>
      <c r="F14" s="228">
        <v>2478.2400300000004</v>
      </c>
      <c r="G14" s="230">
        <f t="shared" si="0"/>
        <v>76.19492790161415</v>
      </c>
    </row>
    <row r="15" spans="1:7" x14ac:dyDescent="0.2">
      <c r="A15" s="219"/>
      <c r="B15" s="231"/>
      <c r="C15" s="232"/>
      <c r="D15" s="233"/>
      <c r="E15" s="233"/>
      <c r="F15" s="233"/>
      <c r="G15" s="224"/>
    </row>
    <row r="16" spans="1:7" x14ac:dyDescent="0.2">
      <c r="A16" s="234">
        <v>1039</v>
      </c>
      <c r="B16" s="235">
        <v>5212</v>
      </c>
      <c r="C16" s="236" t="s">
        <v>192</v>
      </c>
      <c r="D16" s="237">
        <v>0</v>
      </c>
      <c r="E16" s="238">
        <v>717.6</v>
      </c>
      <c r="F16" s="237">
        <v>119.7</v>
      </c>
      <c r="G16" s="239">
        <f t="shared" si="0"/>
        <v>16.680602006688964</v>
      </c>
    </row>
    <row r="17" spans="1:7" x14ac:dyDescent="0.2">
      <c r="A17" s="219">
        <v>1039</v>
      </c>
      <c r="B17" s="220">
        <v>5213</v>
      </c>
      <c r="C17" s="221" t="s">
        <v>193</v>
      </c>
      <c r="D17" s="222">
        <v>0</v>
      </c>
      <c r="E17" s="223">
        <v>3664.1</v>
      </c>
      <c r="F17" s="222">
        <v>1861.9</v>
      </c>
      <c r="G17" s="224">
        <f t="shared" si="0"/>
        <v>50.814661171911247</v>
      </c>
    </row>
    <row r="18" spans="1:7" x14ac:dyDescent="0.2">
      <c r="A18" s="219">
        <v>1039</v>
      </c>
      <c r="B18" s="220">
        <v>5222</v>
      </c>
      <c r="C18" s="221" t="s">
        <v>189</v>
      </c>
      <c r="D18" s="222">
        <v>100</v>
      </c>
      <c r="E18" s="223">
        <v>100</v>
      </c>
      <c r="F18" s="222">
        <v>100</v>
      </c>
      <c r="G18" s="224">
        <f t="shared" si="0"/>
        <v>100</v>
      </c>
    </row>
    <row r="19" spans="1:7" x14ac:dyDescent="0.2">
      <c r="A19" s="219">
        <v>1039</v>
      </c>
      <c r="B19" s="220">
        <v>5223</v>
      </c>
      <c r="C19" s="221" t="s">
        <v>194</v>
      </c>
      <c r="D19" s="222">
        <v>0</v>
      </c>
      <c r="E19" s="223">
        <v>1114.9000000000001</v>
      </c>
      <c r="F19" s="222">
        <v>999.9</v>
      </c>
      <c r="G19" s="224">
        <f t="shared" si="0"/>
        <v>89.685173558166639</v>
      </c>
    </row>
    <row r="20" spans="1:7" x14ac:dyDescent="0.2">
      <c r="A20" s="219">
        <v>1039</v>
      </c>
      <c r="B20" s="220">
        <v>5321</v>
      </c>
      <c r="C20" s="221" t="s">
        <v>195</v>
      </c>
      <c r="D20" s="222">
        <v>9000</v>
      </c>
      <c r="E20" s="223">
        <v>2572.5</v>
      </c>
      <c r="F20" s="222">
        <v>1575.9</v>
      </c>
      <c r="G20" s="224">
        <f t="shared" si="0"/>
        <v>61.259475218658899</v>
      </c>
    </row>
    <row r="21" spans="1:7" x14ac:dyDescent="0.2">
      <c r="A21" s="219">
        <v>1039</v>
      </c>
      <c r="B21" s="220">
        <v>5493</v>
      </c>
      <c r="C21" s="221" t="s">
        <v>190</v>
      </c>
      <c r="D21" s="222">
        <v>0</v>
      </c>
      <c r="E21" s="223">
        <v>930.9</v>
      </c>
      <c r="F21" s="222">
        <v>267.60000000000002</v>
      </c>
      <c r="G21" s="224">
        <f t="shared" si="0"/>
        <v>28.746374476313246</v>
      </c>
    </row>
    <row r="22" spans="1:7" x14ac:dyDescent="0.2">
      <c r="A22" s="225">
        <v>1039</v>
      </c>
      <c r="B22" s="226"/>
      <c r="C22" s="227" t="s">
        <v>196</v>
      </c>
      <c r="D22" s="228">
        <v>9100</v>
      </c>
      <c r="E22" s="229">
        <v>9100</v>
      </c>
      <c r="F22" s="228">
        <v>4925</v>
      </c>
      <c r="G22" s="230">
        <f t="shared" si="0"/>
        <v>54.120879120879117</v>
      </c>
    </row>
    <row r="23" spans="1:7" x14ac:dyDescent="0.2">
      <c r="A23" s="219"/>
      <c r="B23" s="231"/>
      <c r="C23" s="232"/>
      <c r="D23" s="233"/>
      <c r="E23" s="233"/>
      <c r="F23" s="233"/>
      <c r="G23" s="224"/>
    </row>
    <row r="24" spans="1:7" x14ac:dyDescent="0.2">
      <c r="A24" s="234">
        <v>1070</v>
      </c>
      <c r="B24" s="235">
        <v>5169</v>
      </c>
      <c r="C24" s="236" t="s">
        <v>187</v>
      </c>
      <c r="D24" s="237">
        <v>0</v>
      </c>
      <c r="E24" s="238">
        <v>30</v>
      </c>
      <c r="F24" s="237">
        <v>30</v>
      </c>
      <c r="G24" s="239">
        <f t="shared" si="0"/>
        <v>100</v>
      </c>
    </row>
    <row r="25" spans="1:7" x14ac:dyDescent="0.2">
      <c r="A25" s="219">
        <v>1070</v>
      </c>
      <c r="B25" s="220">
        <v>5222</v>
      </c>
      <c r="C25" s="221" t="s">
        <v>189</v>
      </c>
      <c r="D25" s="222">
        <v>160</v>
      </c>
      <c r="E25" s="223">
        <v>360.94</v>
      </c>
      <c r="F25" s="222">
        <v>360.93900000000002</v>
      </c>
      <c r="G25" s="224">
        <f t="shared" si="0"/>
        <v>99.999722945641949</v>
      </c>
    </row>
    <row r="26" spans="1:7" x14ac:dyDescent="0.2">
      <c r="A26" s="225">
        <v>1070</v>
      </c>
      <c r="B26" s="226"/>
      <c r="C26" s="227" t="s">
        <v>197</v>
      </c>
      <c r="D26" s="228">
        <v>160</v>
      </c>
      <c r="E26" s="229">
        <v>390.94</v>
      </c>
      <c r="F26" s="228">
        <v>390.93900000000002</v>
      </c>
      <c r="G26" s="230">
        <f t="shared" si="0"/>
        <v>99.999744206272069</v>
      </c>
    </row>
    <row r="27" spans="1:7" customFormat="1" x14ac:dyDescent="0.2">
      <c r="A27" s="219"/>
      <c r="B27" s="231"/>
      <c r="C27" s="240"/>
      <c r="D27" s="233"/>
      <c r="E27" s="233"/>
      <c r="F27" s="233"/>
      <c r="G27" s="224"/>
    </row>
    <row r="28" spans="1:7" s="132" customFormat="1" x14ac:dyDescent="0.2">
      <c r="A28" s="1075" t="s">
        <v>198</v>
      </c>
      <c r="B28" s="1076"/>
      <c r="C28" s="1076"/>
      <c r="D28" s="241">
        <v>12260</v>
      </c>
      <c r="E28" s="242">
        <v>12743.44</v>
      </c>
      <c r="F28" s="241">
        <v>7794.1790300000002</v>
      </c>
      <c r="G28" s="243">
        <f>F28/E28*100</f>
        <v>61.162284516582652</v>
      </c>
    </row>
    <row r="29" spans="1:7" x14ac:dyDescent="0.2">
      <c r="A29" s="219"/>
      <c r="B29" s="231"/>
      <c r="C29" s="232"/>
      <c r="D29" s="233"/>
      <c r="E29" s="233"/>
      <c r="F29" s="233"/>
      <c r="G29" s="224"/>
    </row>
    <row r="30" spans="1:7" x14ac:dyDescent="0.2">
      <c r="A30" s="234">
        <v>2115</v>
      </c>
      <c r="B30" s="235">
        <v>5169</v>
      </c>
      <c r="C30" s="236" t="s">
        <v>187</v>
      </c>
      <c r="D30" s="237">
        <v>0</v>
      </c>
      <c r="E30" s="238">
        <v>452.54</v>
      </c>
      <c r="F30" s="237">
        <v>0</v>
      </c>
      <c r="G30" s="239">
        <f t="shared" si="0"/>
        <v>0</v>
      </c>
    </row>
    <row r="31" spans="1:7" x14ac:dyDescent="0.2">
      <c r="A31" s="219">
        <v>2115</v>
      </c>
      <c r="B31" s="220">
        <v>5331</v>
      </c>
      <c r="C31" s="221" t="s">
        <v>199</v>
      </c>
      <c r="D31" s="222">
        <v>16847</v>
      </c>
      <c r="E31" s="223">
        <v>14127</v>
      </c>
      <c r="F31" s="222">
        <v>14127</v>
      </c>
      <c r="G31" s="224">
        <f t="shared" si="0"/>
        <v>100</v>
      </c>
    </row>
    <row r="32" spans="1:7" x14ac:dyDescent="0.2">
      <c r="A32" s="225">
        <v>2115</v>
      </c>
      <c r="B32" s="226"/>
      <c r="C32" s="227" t="s">
        <v>200</v>
      </c>
      <c r="D32" s="228">
        <v>16847</v>
      </c>
      <c r="E32" s="229">
        <v>14579.54</v>
      </c>
      <c r="F32" s="228">
        <v>14127</v>
      </c>
      <c r="G32" s="230">
        <f t="shared" si="0"/>
        <v>96.896061192602772</v>
      </c>
    </row>
    <row r="33" spans="1:7" x14ac:dyDescent="0.2">
      <c r="A33" s="219"/>
      <c r="B33" s="231"/>
      <c r="C33" s="232"/>
      <c r="D33" s="233"/>
      <c r="E33" s="233"/>
      <c r="F33" s="233"/>
      <c r="G33" s="224"/>
    </row>
    <row r="34" spans="1:7" x14ac:dyDescent="0.2">
      <c r="A34" s="234">
        <v>2141</v>
      </c>
      <c r="B34" s="235">
        <v>5041</v>
      </c>
      <c r="C34" s="236" t="s">
        <v>201</v>
      </c>
      <c r="D34" s="237">
        <v>1300</v>
      </c>
      <c r="E34" s="238">
        <v>1054.5999999999999</v>
      </c>
      <c r="F34" s="237">
        <v>999.14200000000005</v>
      </c>
      <c r="G34" s="239">
        <f t="shared" si="0"/>
        <v>94.741323724634938</v>
      </c>
    </row>
    <row r="35" spans="1:7" x14ac:dyDescent="0.2">
      <c r="A35" s="219">
        <v>2141</v>
      </c>
      <c r="B35" s="220">
        <v>5134</v>
      </c>
      <c r="C35" s="221" t="s">
        <v>202</v>
      </c>
      <c r="D35" s="222">
        <v>0</v>
      </c>
      <c r="E35" s="223">
        <v>409.82</v>
      </c>
      <c r="F35" s="222">
        <v>408.10442999999998</v>
      </c>
      <c r="G35" s="224">
        <f t="shared" si="0"/>
        <v>99.581384510272798</v>
      </c>
    </row>
    <row r="36" spans="1:7" x14ac:dyDescent="0.2">
      <c r="A36" s="219">
        <v>2141</v>
      </c>
      <c r="B36" s="220">
        <v>5137</v>
      </c>
      <c r="C36" s="221" t="s">
        <v>203</v>
      </c>
      <c r="D36" s="222">
        <v>100</v>
      </c>
      <c r="E36" s="223">
        <v>0</v>
      </c>
      <c r="F36" s="222">
        <v>0</v>
      </c>
      <c r="G36" s="244" t="s">
        <v>204</v>
      </c>
    </row>
    <row r="37" spans="1:7" x14ac:dyDescent="0.2">
      <c r="A37" s="219">
        <v>2141</v>
      </c>
      <c r="B37" s="220">
        <v>5139</v>
      </c>
      <c r="C37" s="221" t="s">
        <v>186</v>
      </c>
      <c r="D37" s="222">
        <v>9130</v>
      </c>
      <c r="E37" s="223">
        <v>9523.49</v>
      </c>
      <c r="F37" s="222">
        <v>9013.2514100000008</v>
      </c>
      <c r="G37" s="224">
        <f t="shared" si="0"/>
        <v>94.642315054670092</v>
      </c>
    </row>
    <row r="38" spans="1:7" x14ac:dyDescent="0.2">
      <c r="A38" s="219">
        <v>2141</v>
      </c>
      <c r="B38" s="220">
        <v>5164</v>
      </c>
      <c r="C38" s="221" t="s">
        <v>205</v>
      </c>
      <c r="D38" s="222">
        <v>3800</v>
      </c>
      <c r="E38" s="223">
        <v>3425</v>
      </c>
      <c r="F38" s="222">
        <v>2721.4621299999999</v>
      </c>
      <c r="G38" s="224">
        <f t="shared" si="0"/>
        <v>79.458748321167889</v>
      </c>
    </row>
    <row r="39" spans="1:7" x14ac:dyDescent="0.2">
      <c r="A39" s="219">
        <v>2141</v>
      </c>
      <c r="B39" s="220">
        <v>5169</v>
      </c>
      <c r="C39" s="221" t="s">
        <v>187</v>
      </c>
      <c r="D39" s="222">
        <v>3400</v>
      </c>
      <c r="E39" s="223">
        <v>6349.35</v>
      </c>
      <c r="F39" s="222">
        <v>4470.6730800000005</v>
      </c>
      <c r="G39" s="224">
        <f t="shared" si="0"/>
        <v>70.41150794963265</v>
      </c>
    </row>
    <row r="40" spans="1:7" x14ac:dyDescent="0.2">
      <c r="A40" s="219">
        <v>2141</v>
      </c>
      <c r="B40" s="220">
        <v>5173</v>
      </c>
      <c r="C40" s="221" t="s">
        <v>206</v>
      </c>
      <c r="D40" s="222">
        <v>0</v>
      </c>
      <c r="E40" s="223">
        <v>86.75</v>
      </c>
      <c r="F40" s="222">
        <v>6.85412</v>
      </c>
      <c r="G40" s="224">
        <f t="shared" si="0"/>
        <v>7.9010028818443807</v>
      </c>
    </row>
    <row r="41" spans="1:7" x14ac:dyDescent="0.2">
      <c r="A41" s="219">
        <v>2141</v>
      </c>
      <c r="B41" s="220">
        <v>5175</v>
      </c>
      <c r="C41" s="221" t="s">
        <v>188</v>
      </c>
      <c r="D41" s="222">
        <v>1300</v>
      </c>
      <c r="E41" s="223">
        <v>675.03</v>
      </c>
      <c r="F41" s="222">
        <v>264.72755999999998</v>
      </c>
      <c r="G41" s="224">
        <f t="shared" si="0"/>
        <v>39.217154793120308</v>
      </c>
    </row>
    <row r="42" spans="1:7" x14ac:dyDescent="0.2">
      <c r="A42" s="219">
        <v>2141</v>
      </c>
      <c r="B42" s="220">
        <v>5194</v>
      </c>
      <c r="C42" s="221" t="s">
        <v>207</v>
      </c>
      <c r="D42" s="222">
        <v>0</v>
      </c>
      <c r="E42" s="223">
        <v>364</v>
      </c>
      <c r="F42" s="222">
        <v>346.39699999999999</v>
      </c>
      <c r="G42" s="224">
        <f t="shared" si="0"/>
        <v>95.16401098901099</v>
      </c>
    </row>
    <row r="43" spans="1:7" x14ac:dyDescent="0.2">
      <c r="A43" s="219">
        <v>2141</v>
      </c>
      <c r="B43" s="220">
        <v>5221</v>
      </c>
      <c r="C43" s="221" t="s">
        <v>208</v>
      </c>
      <c r="D43" s="222">
        <v>0</v>
      </c>
      <c r="E43" s="223">
        <v>40</v>
      </c>
      <c r="F43" s="222">
        <v>40</v>
      </c>
      <c r="G43" s="224">
        <f t="shared" si="0"/>
        <v>100</v>
      </c>
    </row>
    <row r="44" spans="1:7" x14ac:dyDescent="0.2">
      <c r="A44" s="219">
        <v>2141</v>
      </c>
      <c r="B44" s="220">
        <v>5222</v>
      </c>
      <c r="C44" s="221" t="s">
        <v>189</v>
      </c>
      <c r="D44" s="222">
        <v>0</v>
      </c>
      <c r="E44" s="223">
        <v>50</v>
      </c>
      <c r="F44" s="222">
        <v>50</v>
      </c>
      <c r="G44" s="224">
        <f t="shared" si="0"/>
        <v>100</v>
      </c>
    </row>
    <row r="45" spans="1:7" x14ac:dyDescent="0.2">
      <c r="A45" s="225">
        <v>2141</v>
      </c>
      <c r="B45" s="226"/>
      <c r="C45" s="227" t="s">
        <v>209</v>
      </c>
      <c r="D45" s="228">
        <v>19030</v>
      </c>
      <c r="E45" s="229">
        <v>21978.04</v>
      </c>
      <c r="F45" s="228">
        <v>18320.611730000001</v>
      </c>
      <c r="G45" s="230">
        <f t="shared" si="0"/>
        <v>83.358715017353674</v>
      </c>
    </row>
    <row r="46" spans="1:7" x14ac:dyDescent="0.2">
      <c r="A46" s="219"/>
      <c r="B46" s="231"/>
      <c r="C46" s="232"/>
      <c r="D46" s="233"/>
      <c r="E46" s="233"/>
      <c r="F46" s="233"/>
      <c r="G46" s="224"/>
    </row>
    <row r="47" spans="1:7" x14ac:dyDescent="0.2">
      <c r="A47" s="234">
        <v>2143</v>
      </c>
      <c r="B47" s="235">
        <v>5011</v>
      </c>
      <c r="C47" s="236" t="s">
        <v>210</v>
      </c>
      <c r="D47" s="237">
        <v>0</v>
      </c>
      <c r="E47" s="238">
        <v>320</v>
      </c>
      <c r="F47" s="237">
        <v>317.81043999999997</v>
      </c>
      <c r="G47" s="239">
        <f t="shared" si="0"/>
        <v>99.315762499999991</v>
      </c>
    </row>
    <row r="48" spans="1:7" x14ac:dyDescent="0.2">
      <c r="A48" s="219">
        <v>2143</v>
      </c>
      <c r="B48" s="220">
        <v>5021</v>
      </c>
      <c r="C48" s="221" t="s">
        <v>211</v>
      </c>
      <c r="D48" s="222">
        <v>0</v>
      </c>
      <c r="E48" s="223">
        <v>80</v>
      </c>
      <c r="F48" s="222">
        <v>0</v>
      </c>
      <c r="G48" s="224">
        <f t="shared" si="0"/>
        <v>0</v>
      </c>
    </row>
    <row r="49" spans="1:7" x14ac:dyDescent="0.2">
      <c r="A49" s="219">
        <v>2143</v>
      </c>
      <c r="B49" s="220">
        <v>5031</v>
      </c>
      <c r="C49" s="221" t="s">
        <v>212</v>
      </c>
      <c r="D49" s="222">
        <v>0</v>
      </c>
      <c r="E49" s="223">
        <v>95</v>
      </c>
      <c r="F49" s="222">
        <v>79.085419999999985</v>
      </c>
      <c r="G49" s="224">
        <f t="shared" si="0"/>
        <v>83.247810526315774</v>
      </c>
    </row>
    <row r="50" spans="1:7" x14ac:dyDescent="0.2">
      <c r="A50" s="219">
        <v>2143</v>
      </c>
      <c r="B50" s="220">
        <v>5032</v>
      </c>
      <c r="C50" s="221" t="s">
        <v>213</v>
      </c>
      <c r="D50" s="222">
        <v>0</v>
      </c>
      <c r="E50" s="223">
        <v>34.200000000000003</v>
      </c>
      <c r="F50" s="222">
        <v>28.602930000000001</v>
      </c>
      <c r="G50" s="224">
        <f t="shared" si="0"/>
        <v>83.634298245614019</v>
      </c>
    </row>
    <row r="51" spans="1:7" x14ac:dyDescent="0.2">
      <c r="A51" s="219">
        <v>2143</v>
      </c>
      <c r="B51" s="220">
        <v>5038</v>
      </c>
      <c r="C51" s="221" t="s">
        <v>214</v>
      </c>
      <c r="D51" s="222">
        <v>0</v>
      </c>
      <c r="E51" s="223">
        <v>1.6</v>
      </c>
      <c r="F51" s="222">
        <v>1.3348</v>
      </c>
      <c r="G51" s="224">
        <f t="shared" si="0"/>
        <v>83.424999999999997</v>
      </c>
    </row>
    <row r="52" spans="1:7" x14ac:dyDescent="0.2">
      <c r="A52" s="219">
        <v>2143</v>
      </c>
      <c r="B52" s="220">
        <v>5041</v>
      </c>
      <c r="C52" s="221" t="s">
        <v>201</v>
      </c>
      <c r="D52" s="222">
        <v>700</v>
      </c>
      <c r="E52" s="223">
        <v>2578.0700000000002</v>
      </c>
      <c r="F52" s="222">
        <v>2291.42</v>
      </c>
      <c r="G52" s="224">
        <f t="shared" si="0"/>
        <v>88.8812173447579</v>
      </c>
    </row>
    <row r="53" spans="1:7" x14ac:dyDescent="0.2">
      <c r="A53" s="219">
        <v>2143</v>
      </c>
      <c r="B53" s="220">
        <v>5123</v>
      </c>
      <c r="C53" s="221" t="s">
        <v>215</v>
      </c>
      <c r="D53" s="222">
        <v>0</v>
      </c>
      <c r="E53" s="223">
        <v>38.72</v>
      </c>
      <c r="F53" s="222">
        <v>38.72</v>
      </c>
      <c r="G53" s="224">
        <f t="shared" si="0"/>
        <v>100</v>
      </c>
    </row>
    <row r="54" spans="1:7" x14ac:dyDescent="0.2">
      <c r="A54" s="219">
        <v>2143</v>
      </c>
      <c r="B54" s="220">
        <v>5134</v>
      </c>
      <c r="C54" s="221" t="s">
        <v>202</v>
      </c>
      <c r="D54" s="222">
        <v>0</v>
      </c>
      <c r="E54" s="223">
        <v>130.5</v>
      </c>
      <c r="F54" s="222">
        <v>130.446</v>
      </c>
      <c r="G54" s="224">
        <f t="shared" si="0"/>
        <v>99.958620689655177</v>
      </c>
    </row>
    <row r="55" spans="1:7" x14ac:dyDescent="0.2">
      <c r="A55" s="219">
        <v>2143</v>
      </c>
      <c r="B55" s="220">
        <v>5137</v>
      </c>
      <c r="C55" s="221" t="s">
        <v>203</v>
      </c>
      <c r="D55" s="222">
        <v>100</v>
      </c>
      <c r="E55" s="223">
        <v>590</v>
      </c>
      <c r="F55" s="222">
        <v>308.33459999999997</v>
      </c>
      <c r="G55" s="224">
        <f t="shared" si="0"/>
        <v>52.260101694915249</v>
      </c>
    </row>
    <row r="56" spans="1:7" x14ac:dyDescent="0.2">
      <c r="A56" s="219">
        <v>2143</v>
      </c>
      <c r="B56" s="220">
        <v>5139</v>
      </c>
      <c r="C56" s="221" t="s">
        <v>186</v>
      </c>
      <c r="D56" s="222">
        <v>1000</v>
      </c>
      <c r="E56" s="223">
        <v>2339.36</v>
      </c>
      <c r="F56" s="222">
        <v>1611.8532199999997</v>
      </c>
      <c r="G56" s="224">
        <f t="shared" si="0"/>
        <v>68.901461083373221</v>
      </c>
    </row>
    <row r="57" spans="1:7" x14ac:dyDescent="0.2">
      <c r="A57" s="219">
        <v>2143</v>
      </c>
      <c r="B57" s="220">
        <v>5151</v>
      </c>
      <c r="C57" s="221" t="s">
        <v>216</v>
      </c>
      <c r="D57" s="222">
        <v>20</v>
      </c>
      <c r="E57" s="223">
        <v>20</v>
      </c>
      <c r="F57" s="222">
        <v>17.25</v>
      </c>
      <c r="G57" s="224">
        <f t="shared" si="0"/>
        <v>86.25</v>
      </c>
    </row>
    <row r="58" spans="1:7" x14ac:dyDescent="0.2">
      <c r="A58" s="219">
        <v>2143</v>
      </c>
      <c r="B58" s="220">
        <v>5152</v>
      </c>
      <c r="C58" s="221" t="s">
        <v>217</v>
      </c>
      <c r="D58" s="222">
        <v>120</v>
      </c>
      <c r="E58" s="223">
        <v>140.4</v>
      </c>
      <c r="F58" s="222">
        <v>140.34762000000001</v>
      </c>
      <c r="G58" s="224">
        <f t="shared" si="0"/>
        <v>99.962692307692308</v>
      </c>
    </row>
    <row r="59" spans="1:7" x14ac:dyDescent="0.2">
      <c r="A59" s="219">
        <v>2143</v>
      </c>
      <c r="B59" s="220">
        <v>5154</v>
      </c>
      <c r="C59" s="221" t="s">
        <v>218</v>
      </c>
      <c r="D59" s="222">
        <v>60</v>
      </c>
      <c r="E59" s="223">
        <v>63.1</v>
      </c>
      <c r="F59" s="222">
        <v>63.074489999999997</v>
      </c>
      <c r="G59" s="224">
        <f t="shared" si="0"/>
        <v>99.959572107765453</v>
      </c>
    </row>
    <row r="60" spans="1:7" x14ac:dyDescent="0.2">
      <c r="A60" s="219">
        <v>2143</v>
      </c>
      <c r="B60" s="220">
        <v>5163</v>
      </c>
      <c r="C60" s="221" t="s">
        <v>219</v>
      </c>
      <c r="D60" s="222">
        <v>0</v>
      </c>
      <c r="E60" s="223">
        <v>0.97</v>
      </c>
      <c r="F60" s="222">
        <v>0.96799999999999997</v>
      </c>
      <c r="G60" s="224">
        <f t="shared" si="0"/>
        <v>99.793814432989691</v>
      </c>
    </row>
    <row r="61" spans="1:7" x14ac:dyDescent="0.2">
      <c r="A61" s="219">
        <v>2143</v>
      </c>
      <c r="B61" s="220">
        <v>5164</v>
      </c>
      <c r="C61" s="221" t="s">
        <v>205</v>
      </c>
      <c r="D61" s="222">
        <v>7719</v>
      </c>
      <c r="E61" s="223">
        <v>12882.69</v>
      </c>
      <c r="F61" s="222">
        <v>7562.5968700000012</v>
      </c>
      <c r="G61" s="224">
        <f t="shared" si="0"/>
        <v>58.703553916146397</v>
      </c>
    </row>
    <row r="62" spans="1:7" x14ac:dyDescent="0.2">
      <c r="A62" s="219">
        <v>2143</v>
      </c>
      <c r="B62" s="220">
        <v>5166</v>
      </c>
      <c r="C62" s="221" t="s">
        <v>220</v>
      </c>
      <c r="D62" s="222">
        <v>200</v>
      </c>
      <c r="E62" s="223">
        <v>200</v>
      </c>
      <c r="F62" s="222">
        <v>177.01300000000001</v>
      </c>
      <c r="G62" s="224">
        <f t="shared" si="0"/>
        <v>88.506500000000003</v>
      </c>
    </row>
    <row r="63" spans="1:7" x14ac:dyDescent="0.2">
      <c r="A63" s="219">
        <v>2143</v>
      </c>
      <c r="B63" s="220">
        <v>5167</v>
      </c>
      <c r="C63" s="221" t="s">
        <v>221</v>
      </c>
      <c r="D63" s="222">
        <v>20</v>
      </c>
      <c r="E63" s="223">
        <v>100</v>
      </c>
      <c r="F63" s="222">
        <v>0</v>
      </c>
      <c r="G63" s="224">
        <f t="shared" si="0"/>
        <v>0</v>
      </c>
    </row>
    <row r="64" spans="1:7" x14ac:dyDescent="0.2">
      <c r="A64" s="219">
        <v>2143</v>
      </c>
      <c r="B64" s="220">
        <v>5168</v>
      </c>
      <c r="C64" s="221" t="s">
        <v>222</v>
      </c>
      <c r="D64" s="222">
        <v>440</v>
      </c>
      <c r="E64" s="223">
        <v>505.6</v>
      </c>
      <c r="F64" s="222">
        <v>195.44</v>
      </c>
      <c r="G64" s="224">
        <f t="shared" si="0"/>
        <v>38.655063291139236</v>
      </c>
    </row>
    <row r="65" spans="1:7" x14ac:dyDescent="0.2">
      <c r="A65" s="219">
        <v>2143</v>
      </c>
      <c r="B65" s="220">
        <v>5169</v>
      </c>
      <c r="C65" s="221" t="s">
        <v>187</v>
      </c>
      <c r="D65" s="222">
        <v>20312</v>
      </c>
      <c r="E65" s="223">
        <v>24916.51</v>
      </c>
      <c r="F65" s="222">
        <v>21563.625509999998</v>
      </c>
      <c r="G65" s="224">
        <f t="shared" si="0"/>
        <v>86.543522788705161</v>
      </c>
    </row>
    <row r="66" spans="1:7" x14ac:dyDescent="0.2">
      <c r="A66" s="219">
        <v>2143</v>
      </c>
      <c r="B66" s="220">
        <v>5171</v>
      </c>
      <c r="C66" s="221" t="s">
        <v>223</v>
      </c>
      <c r="D66" s="222">
        <v>90</v>
      </c>
      <c r="E66" s="223">
        <v>241.57</v>
      </c>
      <c r="F66" s="222">
        <v>211.4538</v>
      </c>
      <c r="G66" s="224">
        <f t="shared" si="0"/>
        <v>87.533137392888193</v>
      </c>
    </row>
    <row r="67" spans="1:7" x14ac:dyDescent="0.2">
      <c r="A67" s="219">
        <v>2143</v>
      </c>
      <c r="B67" s="220">
        <v>5173</v>
      </c>
      <c r="C67" s="221" t="s">
        <v>206</v>
      </c>
      <c r="D67" s="222">
        <v>200</v>
      </c>
      <c r="E67" s="223">
        <v>200</v>
      </c>
      <c r="F67" s="222">
        <v>164.97583000000003</v>
      </c>
      <c r="G67" s="224">
        <f t="shared" si="0"/>
        <v>82.487915000000015</v>
      </c>
    </row>
    <row r="68" spans="1:7" x14ac:dyDescent="0.2">
      <c r="A68" s="219">
        <v>2143</v>
      </c>
      <c r="B68" s="220">
        <v>5175</v>
      </c>
      <c r="C68" s="221" t="s">
        <v>188</v>
      </c>
      <c r="D68" s="222">
        <v>700</v>
      </c>
      <c r="E68" s="223">
        <v>900</v>
      </c>
      <c r="F68" s="222">
        <v>774.49883999999997</v>
      </c>
      <c r="G68" s="224">
        <f t="shared" si="0"/>
        <v>86.055426666666662</v>
      </c>
    </row>
    <row r="69" spans="1:7" x14ac:dyDescent="0.2">
      <c r="A69" s="219">
        <v>2143</v>
      </c>
      <c r="B69" s="220">
        <v>5179</v>
      </c>
      <c r="C69" s="221" t="s">
        <v>224</v>
      </c>
      <c r="D69" s="222">
        <v>2420</v>
      </c>
      <c r="E69" s="223">
        <v>302.14999999999998</v>
      </c>
      <c r="F69" s="222">
        <v>301.37400000000002</v>
      </c>
      <c r="G69" s="224">
        <f t="shared" si="0"/>
        <v>99.743173920238306</v>
      </c>
    </row>
    <row r="70" spans="1:7" x14ac:dyDescent="0.2">
      <c r="A70" s="219">
        <v>2143</v>
      </c>
      <c r="B70" s="220">
        <v>5194</v>
      </c>
      <c r="C70" s="221" t="s">
        <v>207</v>
      </c>
      <c r="D70" s="222">
        <v>20</v>
      </c>
      <c r="E70" s="223">
        <v>20</v>
      </c>
      <c r="F70" s="222">
        <v>13.96</v>
      </c>
      <c r="G70" s="224">
        <f t="shared" si="0"/>
        <v>69.800000000000011</v>
      </c>
    </row>
    <row r="71" spans="1:7" x14ac:dyDescent="0.2">
      <c r="A71" s="219">
        <v>2143</v>
      </c>
      <c r="B71" s="220">
        <v>5212</v>
      </c>
      <c r="C71" s="221" t="s">
        <v>192</v>
      </c>
      <c r="D71" s="222">
        <v>142</v>
      </c>
      <c r="E71" s="223">
        <v>1282.096</v>
      </c>
      <c r="F71" s="222">
        <v>1096.8711899999998</v>
      </c>
      <c r="G71" s="224">
        <f t="shared" si="0"/>
        <v>85.552968732450594</v>
      </c>
    </row>
    <row r="72" spans="1:7" x14ac:dyDescent="0.2">
      <c r="A72" s="219">
        <v>2143</v>
      </c>
      <c r="B72" s="220">
        <v>5213</v>
      </c>
      <c r="C72" s="221" t="s">
        <v>193</v>
      </c>
      <c r="D72" s="222">
        <v>5384</v>
      </c>
      <c r="E72" s="223">
        <v>4374.6509999999998</v>
      </c>
      <c r="F72" s="222">
        <v>3910.6619999999998</v>
      </c>
      <c r="G72" s="224">
        <f t="shared" si="0"/>
        <v>89.39369106244132</v>
      </c>
    </row>
    <row r="73" spans="1:7" x14ac:dyDescent="0.2">
      <c r="A73" s="219">
        <v>2143</v>
      </c>
      <c r="B73" s="220">
        <v>5219</v>
      </c>
      <c r="C73" s="221" t="s">
        <v>225</v>
      </c>
      <c r="D73" s="222">
        <v>0</v>
      </c>
      <c r="E73" s="223">
        <v>100</v>
      </c>
      <c r="F73" s="222">
        <v>100</v>
      </c>
      <c r="G73" s="224">
        <f t="shared" si="0"/>
        <v>100</v>
      </c>
    </row>
    <row r="74" spans="1:7" x14ac:dyDescent="0.2">
      <c r="A74" s="219">
        <v>2143</v>
      </c>
      <c r="B74" s="220">
        <v>5221</v>
      </c>
      <c r="C74" s="221" t="s">
        <v>208</v>
      </c>
      <c r="D74" s="222">
        <v>3802</v>
      </c>
      <c r="E74" s="223">
        <v>5739.75</v>
      </c>
      <c r="F74" s="222">
        <v>5710.8246099999997</v>
      </c>
      <c r="G74" s="224">
        <f t="shared" si="0"/>
        <v>99.496051395966717</v>
      </c>
    </row>
    <row r="75" spans="1:7" x14ac:dyDescent="0.2">
      <c r="A75" s="219">
        <v>2143</v>
      </c>
      <c r="B75" s="220">
        <v>5222</v>
      </c>
      <c r="C75" s="221" t="s">
        <v>189</v>
      </c>
      <c r="D75" s="222">
        <v>15247</v>
      </c>
      <c r="E75" s="223">
        <v>10371.118</v>
      </c>
      <c r="F75" s="222">
        <v>9689.4029400000018</v>
      </c>
      <c r="G75" s="224">
        <f t="shared" si="0"/>
        <v>93.42679294556288</v>
      </c>
    </row>
    <row r="76" spans="1:7" x14ac:dyDescent="0.2">
      <c r="A76" s="219">
        <v>2143</v>
      </c>
      <c r="B76" s="220">
        <v>5321</v>
      </c>
      <c r="C76" s="221" t="s">
        <v>195</v>
      </c>
      <c r="D76" s="222">
        <v>7090</v>
      </c>
      <c r="E76" s="223">
        <v>4381.8149999999996</v>
      </c>
      <c r="F76" s="222">
        <v>4306.5840499999995</v>
      </c>
      <c r="G76" s="224">
        <f t="shared" ref="G76:G147" si="1">F76/E76*100</f>
        <v>98.283109852880585</v>
      </c>
    </row>
    <row r="77" spans="1:7" x14ac:dyDescent="0.2">
      <c r="A77" s="219">
        <v>2143</v>
      </c>
      <c r="B77" s="220">
        <v>5329</v>
      </c>
      <c r="C77" s="221" t="s">
        <v>226</v>
      </c>
      <c r="D77" s="222">
        <v>1000</v>
      </c>
      <c r="E77" s="223">
        <v>1240</v>
      </c>
      <c r="F77" s="222">
        <v>990.83365000000003</v>
      </c>
      <c r="G77" s="224">
        <f t="shared" si="1"/>
        <v>79.905939516129038</v>
      </c>
    </row>
    <row r="78" spans="1:7" x14ac:dyDescent="0.2">
      <c r="A78" s="219">
        <v>2143</v>
      </c>
      <c r="B78" s="220">
        <v>5331</v>
      </c>
      <c r="C78" s="221" t="s">
        <v>199</v>
      </c>
      <c r="D78" s="222">
        <v>0</v>
      </c>
      <c r="E78" s="223">
        <v>200</v>
      </c>
      <c r="F78" s="222">
        <v>200</v>
      </c>
      <c r="G78" s="224">
        <f t="shared" si="1"/>
        <v>100</v>
      </c>
    </row>
    <row r="79" spans="1:7" x14ac:dyDescent="0.2">
      <c r="A79" s="219">
        <v>2143</v>
      </c>
      <c r="B79" s="220">
        <v>5332</v>
      </c>
      <c r="C79" s="221" t="s">
        <v>227</v>
      </c>
      <c r="D79" s="222">
        <v>500</v>
      </c>
      <c r="E79" s="223">
        <v>500</v>
      </c>
      <c r="F79" s="222">
        <v>500</v>
      </c>
      <c r="G79" s="224">
        <f t="shared" si="1"/>
        <v>100</v>
      </c>
    </row>
    <row r="80" spans="1:7" x14ac:dyDescent="0.2">
      <c r="A80" s="219">
        <v>2143</v>
      </c>
      <c r="B80" s="220">
        <v>5339</v>
      </c>
      <c r="C80" s="221" t="s">
        <v>228</v>
      </c>
      <c r="D80" s="222">
        <v>0</v>
      </c>
      <c r="E80" s="223">
        <v>270</v>
      </c>
      <c r="F80" s="222">
        <v>265.31299999999999</v>
      </c>
      <c r="G80" s="224">
        <f t="shared" si="1"/>
        <v>98.264074074074074</v>
      </c>
    </row>
    <row r="81" spans="1:7" x14ac:dyDescent="0.2">
      <c r="A81" s="219">
        <v>2143</v>
      </c>
      <c r="B81" s="220">
        <v>5362</v>
      </c>
      <c r="C81" s="221" t="s">
        <v>229</v>
      </c>
      <c r="D81" s="222">
        <v>8</v>
      </c>
      <c r="E81" s="223">
        <v>8</v>
      </c>
      <c r="F81" s="222">
        <v>7.5030000000000001</v>
      </c>
      <c r="G81" s="224">
        <f t="shared" si="1"/>
        <v>93.787499999999994</v>
      </c>
    </row>
    <row r="82" spans="1:7" x14ac:dyDescent="0.2">
      <c r="A82" s="219">
        <v>2143</v>
      </c>
      <c r="B82" s="220">
        <v>5494</v>
      </c>
      <c r="C82" s="221" t="s">
        <v>230</v>
      </c>
      <c r="D82" s="222">
        <v>30</v>
      </c>
      <c r="E82" s="223">
        <v>30</v>
      </c>
      <c r="F82" s="222">
        <v>0</v>
      </c>
      <c r="G82" s="224">
        <f t="shared" si="1"/>
        <v>0</v>
      </c>
    </row>
    <row r="83" spans="1:7" x14ac:dyDescent="0.2">
      <c r="A83" s="225">
        <v>2143</v>
      </c>
      <c r="B83" s="226"/>
      <c r="C83" s="227" t="s">
        <v>0</v>
      </c>
      <c r="D83" s="228">
        <v>67324</v>
      </c>
      <c r="E83" s="229">
        <v>75197.87</v>
      </c>
      <c r="F83" s="228">
        <v>62772.179810000009</v>
      </c>
      <c r="G83" s="230">
        <f t="shared" si="1"/>
        <v>83.476007777879886</v>
      </c>
    </row>
    <row r="84" spans="1:7" x14ac:dyDescent="0.2">
      <c r="A84" s="219"/>
      <c r="B84" s="231"/>
      <c r="C84" s="232"/>
      <c r="D84" s="233"/>
      <c r="E84" s="233"/>
      <c r="F84" s="233"/>
      <c r="G84" s="224"/>
    </row>
    <row r="85" spans="1:7" x14ac:dyDescent="0.2">
      <c r="A85" s="234">
        <v>2199</v>
      </c>
      <c r="B85" s="235">
        <v>5222</v>
      </c>
      <c r="C85" s="236" t="s">
        <v>189</v>
      </c>
      <c r="D85" s="237">
        <v>100</v>
      </c>
      <c r="E85" s="238">
        <v>400</v>
      </c>
      <c r="F85" s="237">
        <v>400</v>
      </c>
      <c r="G85" s="239">
        <f t="shared" si="1"/>
        <v>100</v>
      </c>
    </row>
    <row r="86" spans="1:7" x14ac:dyDescent="0.2">
      <c r="A86" s="219">
        <v>2199</v>
      </c>
      <c r="B86" s="220">
        <v>5229</v>
      </c>
      <c r="C86" s="221" t="s">
        <v>231</v>
      </c>
      <c r="D86" s="222">
        <v>0</v>
      </c>
      <c r="E86" s="223">
        <v>70</v>
      </c>
      <c r="F86" s="222">
        <v>70</v>
      </c>
      <c r="G86" s="224">
        <f t="shared" si="1"/>
        <v>100</v>
      </c>
    </row>
    <row r="87" spans="1:7" x14ac:dyDescent="0.2">
      <c r="A87" s="225">
        <v>2199</v>
      </c>
      <c r="B87" s="226"/>
      <c r="C87" s="227" t="s">
        <v>232</v>
      </c>
      <c r="D87" s="228">
        <v>100</v>
      </c>
      <c r="E87" s="229">
        <v>470</v>
      </c>
      <c r="F87" s="228">
        <v>470</v>
      </c>
      <c r="G87" s="230">
        <f t="shared" si="1"/>
        <v>100</v>
      </c>
    </row>
    <row r="88" spans="1:7" x14ac:dyDescent="0.2">
      <c r="A88" s="219"/>
      <c r="B88" s="231"/>
      <c r="C88" s="232"/>
      <c r="D88" s="233"/>
      <c r="E88" s="233"/>
      <c r="F88" s="233"/>
      <c r="G88" s="224"/>
    </row>
    <row r="89" spans="1:7" x14ac:dyDescent="0.2">
      <c r="A89" s="234">
        <v>2212</v>
      </c>
      <c r="B89" s="235">
        <v>5137</v>
      </c>
      <c r="C89" s="236" t="s">
        <v>203</v>
      </c>
      <c r="D89" s="237">
        <v>155</v>
      </c>
      <c r="E89" s="238">
        <v>176.21</v>
      </c>
      <c r="F89" s="237">
        <v>127.2042</v>
      </c>
      <c r="G89" s="239">
        <f t="shared" si="1"/>
        <v>72.188979059077226</v>
      </c>
    </row>
    <row r="90" spans="1:7" x14ac:dyDescent="0.2">
      <c r="A90" s="219">
        <v>2212</v>
      </c>
      <c r="B90" s="220">
        <v>5154</v>
      </c>
      <c r="C90" s="221" t="s">
        <v>218</v>
      </c>
      <c r="D90" s="222">
        <v>60</v>
      </c>
      <c r="E90" s="223">
        <v>60</v>
      </c>
      <c r="F90" s="222">
        <v>16.466000000000001</v>
      </c>
      <c r="G90" s="224">
        <f t="shared" si="1"/>
        <v>27.443333333333335</v>
      </c>
    </row>
    <row r="91" spans="1:7" x14ac:dyDescent="0.2">
      <c r="A91" s="219">
        <v>2212</v>
      </c>
      <c r="B91" s="220">
        <v>5166</v>
      </c>
      <c r="C91" s="221" t="s">
        <v>220</v>
      </c>
      <c r="D91" s="222">
        <v>100</v>
      </c>
      <c r="E91" s="223">
        <v>100</v>
      </c>
      <c r="F91" s="222">
        <v>0</v>
      </c>
      <c r="G91" s="224">
        <f t="shared" si="1"/>
        <v>0</v>
      </c>
    </row>
    <row r="92" spans="1:7" x14ac:dyDescent="0.2">
      <c r="A92" s="219">
        <v>2212</v>
      </c>
      <c r="B92" s="220">
        <v>5169</v>
      </c>
      <c r="C92" s="221" t="s">
        <v>187</v>
      </c>
      <c r="D92" s="222">
        <v>620</v>
      </c>
      <c r="E92" s="223">
        <v>500.6</v>
      </c>
      <c r="F92" s="222">
        <v>252.89</v>
      </c>
      <c r="G92" s="224">
        <f t="shared" si="1"/>
        <v>50.517379145025963</v>
      </c>
    </row>
    <row r="93" spans="1:7" x14ac:dyDescent="0.2">
      <c r="A93" s="219">
        <v>2212</v>
      </c>
      <c r="B93" s="220">
        <v>5171</v>
      </c>
      <c r="C93" s="221" t="s">
        <v>223</v>
      </c>
      <c r="D93" s="222">
        <v>1820</v>
      </c>
      <c r="E93" s="223">
        <v>2715.45</v>
      </c>
      <c r="F93" s="222">
        <v>2175.3822</v>
      </c>
      <c r="G93" s="224">
        <f t="shared" si="1"/>
        <v>80.111296470198312</v>
      </c>
    </row>
    <row r="94" spans="1:7" x14ac:dyDescent="0.2">
      <c r="A94" s="219">
        <v>2212</v>
      </c>
      <c r="B94" s="220">
        <v>5331</v>
      </c>
      <c r="C94" s="221" t="s">
        <v>199</v>
      </c>
      <c r="D94" s="222">
        <v>712311</v>
      </c>
      <c r="E94" s="223">
        <v>772819</v>
      </c>
      <c r="F94" s="222">
        <v>772819</v>
      </c>
      <c r="G94" s="224">
        <f t="shared" si="1"/>
        <v>100</v>
      </c>
    </row>
    <row r="95" spans="1:7" x14ac:dyDescent="0.2">
      <c r="A95" s="219">
        <v>2212</v>
      </c>
      <c r="B95" s="220">
        <v>5336</v>
      </c>
      <c r="C95" s="221" t="s">
        <v>233</v>
      </c>
      <c r="D95" s="222">
        <v>0</v>
      </c>
      <c r="E95" s="223">
        <v>50627</v>
      </c>
      <c r="F95" s="222">
        <v>50627</v>
      </c>
      <c r="G95" s="224">
        <f t="shared" si="1"/>
        <v>100</v>
      </c>
    </row>
    <row r="96" spans="1:7" x14ac:dyDescent="0.2">
      <c r="A96" s="225">
        <v>2212</v>
      </c>
      <c r="B96" s="226"/>
      <c r="C96" s="227" t="s">
        <v>84</v>
      </c>
      <c r="D96" s="228">
        <v>715066</v>
      </c>
      <c r="E96" s="229">
        <v>826998.26</v>
      </c>
      <c r="F96" s="228">
        <v>826017.94239999983</v>
      </c>
      <c r="G96" s="230">
        <f t="shared" si="1"/>
        <v>99.881460742130201</v>
      </c>
    </row>
    <row r="97" spans="1:7" x14ac:dyDescent="0.2">
      <c r="A97" s="219"/>
      <c r="B97" s="231"/>
      <c r="C97" s="232"/>
      <c r="D97" s="233"/>
      <c r="E97" s="233"/>
      <c r="F97" s="233"/>
      <c r="G97" s="224"/>
    </row>
    <row r="98" spans="1:7" x14ac:dyDescent="0.2">
      <c r="A98" s="234">
        <v>2219</v>
      </c>
      <c r="B98" s="235">
        <v>5166</v>
      </c>
      <c r="C98" s="236" t="s">
        <v>220</v>
      </c>
      <c r="D98" s="237">
        <v>1700</v>
      </c>
      <c r="E98" s="238">
        <v>1007.8</v>
      </c>
      <c r="F98" s="237">
        <v>0</v>
      </c>
      <c r="G98" s="239">
        <f t="shared" si="1"/>
        <v>0</v>
      </c>
    </row>
    <row r="99" spans="1:7" x14ac:dyDescent="0.2">
      <c r="A99" s="219">
        <v>2219</v>
      </c>
      <c r="B99" s="220">
        <v>5169</v>
      </c>
      <c r="C99" s="221" t="s">
        <v>187</v>
      </c>
      <c r="D99" s="222">
        <v>300</v>
      </c>
      <c r="E99" s="223">
        <v>1192.2</v>
      </c>
      <c r="F99" s="222">
        <v>49.851999999999997</v>
      </c>
      <c r="G99" s="224">
        <f t="shared" si="1"/>
        <v>4.1815131689313869</v>
      </c>
    </row>
    <row r="100" spans="1:7" x14ac:dyDescent="0.2">
      <c r="A100" s="225">
        <v>2219</v>
      </c>
      <c r="B100" s="226"/>
      <c r="C100" s="227" t="s">
        <v>234</v>
      </c>
      <c r="D100" s="228">
        <v>2000</v>
      </c>
      <c r="E100" s="229">
        <v>2200</v>
      </c>
      <c r="F100" s="228">
        <v>49.851999999999997</v>
      </c>
      <c r="G100" s="230">
        <f t="shared" si="1"/>
        <v>2.266</v>
      </c>
    </row>
    <row r="101" spans="1:7" x14ac:dyDescent="0.2">
      <c r="A101" s="219"/>
      <c r="B101" s="231"/>
      <c r="C101" s="232"/>
      <c r="D101" s="233"/>
      <c r="E101" s="233"/>
      <c r="F101" s="233"/>
      <c r="G101" s="224"/>
    </row>
    <row r="102" spans="1:7" x14ac:dyDescent="0.2">
      <c r="A102" s="234">
        <v>2223</v>
      </c>
      <c r="B102" s="235">
        <v>5339</v>
      </c>
      <c r="C102" s="236" t="s">
        <v>228</v>
      </c>
      <c r="D102" s="237">
        <v>850</v>
      </c>
      <c r="E102" s="238">
        <v>850</v>
      </c>
      <c r="F102" s="237">
        <v>850</v>
      </c>
      <c r="G102" s="239">
        <f t="shared" si="1"/>
        <v>100</v>
      </c>
    </row>
    <row r="103" spans="1:7" x14ac:dyDescent="0.2">
      <c r="A103" s="225">
        <v>2223</v>
      </c>
      <c r="B103" s="226"/>
      <c r="C103" s="227" t="s">
        <v>235</v>
      </c>
      <c r="D103" s="228">
        <v>850</v>
      </c>
      <c r="E103" s="229">
        <v>850</v>
      </c>
      <c r="F103" s="228">
        <v>850</v>
      </c>
      <c r="G103" s="230">
        <f t="shared" si="1"/>
        <v>100</v>
      </c>
    </row>
    <row r="104" spans="1:7" x14ac:dyDescent="0.2">
      <c r="A104" s="219"/>
      <c r="B104" s="231"/>
      <c r="C104" s="232"/>
      <c r="D104" s="233"/>
      <c r="E104" s="233"/>
      <c r="F104" s="233"/>
      <c r="G104" s="224"/>
    </row>
    <row r="105" spans="1:7" x14ac:dyDescent="0.2">
      <c r="A105" s="234">
        <v>2241</v>
      </c>
      <c r="B105" s="235">
        <v>5169</v>
      </c>
      <c r="C105" s="236" t="s">
        <v>187</v>
      </c>
      <c r="D105" s="237">
        <v>8200</v>
      </c>
      <c r="E105" s="238">
        <v>8200</v>
      </c>
      <c r="F105" s="237">
        <v>166.05080999999998</v>
      </c>
      <c r="G105" s="239">
        <f t="shared" si="1"/>
        <v>2.0250098780487802</v>
      </c>
    </row>
    <row r="106" spans="1:7" x14ac:dyDescent="0.2">
      <c r="A106" s="225">
        <v>2241</v>
      </c>
      <c r="B106" s="226"/>
      <c r="C106" s="227" t="s">
        <v>236</v>
      </c>
      <c r="D106" s="228">
        <v>8200</v>
      </c>
      <c r="E106" s="229">
        <v>8200</v>
      </c>
      <c r="F106" s="228">
        <v>166.05080999999998</v>
      </c>
      <c r="G106" s="230">
        <f t="shared" si="1"/>
        <v>2.0250098780487802</v>
      </c>
    </row>
    <row r="107" spans="1:7" x14ac:dyDescent="0.2">
      <c r="A107" s="219"/>
      <c r="B107" s="231"/>
      <c r="C107" s="232"/>
      <c r="D107" s="233"/>
      <c r="E107" s="233"/>
      <c r="F107" s="233"/>
      <c r="G107" s="224"/>
    </row>
    <row r="108" spans="1:7" x14ac:dyDescent="0.2">
      <c r="A108" s="234">
        <v>2251</v>
      </c>
      <c r="B108" s="235">
        <v>5123</v>
      </c>
      <c r="C108" s="236" t="s">
        <v>215</v>
      </c>
      <c r="D108" s="237">
        <v>0</v>
      </c>
      <c r="E108" s="238">
        <v>48.16</v>
      </c>
      <c r="F108" s="237">
        <v>48.158000000000001</v>
      </c>
      <c r="G108" s="239">
        <f t="shared" si="1"/>
        <v>99.995847176079749</v>
      </c>
    </row>
    <row r="109" spans="1:7" x14ac:dyDescent="0.2">
      <c r="A109" s="219">
        <v>2251</v>
      </c>
      <c r="B109" s="220">
        <v>5137</v>
      </c>
      <c r="C109" s="221" t="s">
        <v>203</v>
      </c>
      <c r="D109" s="222">
        <v>0</v>
      </c>
      <c r="E109" s="223">
        <v>33.950000000000003</v>
      </c>
      <c r="F109" s="222">
        <v>33.947760000000002</v>
      </c>
      <c r="G109" s="224">
        <f t="shared" si="1"/>
        <v>99.993402061855676</v>
      </c>
    </row>
    <row r="110" spans="1:7" x14ac:dyDescent="0.2">
      <c r="A110" s="219">
        <v>2251</v>
      </c>
      <c r="B110" s="220">
        <v>5166</v>
      </c>
      <c r="C110" s="221" t="s">
        <v>220</v>
      </c>
      <c r="D110" s="222">
        <v>0</v>
      </c>
      <c r="E110" s="223">
        <v>893.53</v>
      </c>
      <c r="F110" s="222">
        <v>893.50151000000005</v>
      </c>
      <c r="G110" s="224">
        <f t="shared" si="1"/>
        <v>99.99681152283641</v>
      </c>
    </row>
    <row r="111" spans="1:7" x14ac:dyDescent="0.2">
      <c r="A111" s="219">
        <v>2251</v>
      </c>
      <c r="B111" s="220">
        <v>5169</v>
      </c>
      <c r="C111" s="221" t="s">
        <v>187</v>
      </c>
      <c r="D111" s="222">
        <v>0</v>
      </c>
      <c r="E111" s="223">
        <v>2355.3000000000002</v>
      </c>
      <c r="F111" s="222">
        <v>2355.3000000000002</v>
      </c>
      <c r="G111" s="224">
        <f t="shared" si="1"/>
        <v>100</v>
      </c>
    </row>
    <row r="112" spans="1:7" x14ac:dyDescent="0.2">
      <c r="A112" s="219">
        <v>2251</v>
      </c>
      <c r="B112" s="220">
        <v>5171</v>
      </c>
      <c r="C112" s="221" t="s">
        <v>223</v>
      </c>
      <c r="D112" s="222">
        <v>8954</v>
      </c>
      <c r="E112" s="223">
        <v>0</v>
      </c>
      <c r="F112" s="222">
        <v>0</v>
      </c>
      <c r="G112" s="244" t="s">
        <v>204</v>
      </c>
    </row>
    <row r="113" spans="1:7" x14ac:dyDescent="0.2">
      <c r="A113" s="219">
        <v>2251</v>
      </c>
      <c r="B113" s="220">
        <v>5213</v>
      </c>
      <c r="C113" s="221" t="s">
        <v>193</v>
      </c>
      <c r="D113" s="222">
        <v>53000</v>
      </c>
      <c r="E113" s="223">
        <v>53000</v>
      </c>
      <c r="F113" s="222">
        <v>53000</v>
      </c>
      <c r="G113" s="224">
        <f t="shared" si="1"/>
        <v>100</v>
      </c>
    </row>
    <row r="114" spans="1:7" x14ac:dyDescent="0.2">
      <c r="A114" s="225">
        <v>2251</v>
      </c>
      <c r="B114" s="226"/>
      <c r="C114" s="227" t="s">
        <v>87</v>
      </c>
      <c r="D114" s="228">
        <v>61954</v>
      </c>
      <c r="E114" s="229">
        <v>56330.94</v>
      </c>
      <c r="F114" s="228">
        <v>56330.907269999996</v>
      </c>
      <c r="G114" s="230">
        <f t="shared" si="1"/>
        <v>99.999941896939745</v>
      </c>
    </row>
    <row r="115" spans="1:7" x14ac:dyDescent="0.2">
      <c r="A115" s="219"/>
      <c r="B115" s="231"/>
      <c r="C115" s="232"/>
      <c r="D115" s="233"/>
      <c r="E115" s="233"/>
      <c r="F115" s="233"/>
      <c r="G115" s="224"/>
    </row>
    <row r="116" spans="1:7" x14ac:dyDescent="0.2">
      <c r="A116" s="234">
        <v>2292</v>
      </c>
      <c r="B116" s="235">
        <v>5166</v>
      </c>
      <c r="C116" s="236" t="s">
        <v>220</v>
      </c>
      <c r="D116" s="237">
        <v>500</v>
      </c>
      <c r="E116" s="238">
        <v>2581.1</v>
      </c>
      <c r="F116" s="237">
        <v>1886.953</v>
      </c>
      <c r="G116" s="239">
        <f t="shared" si="1"/>
        <v>73.106543721669055</v>
      </c>
    </row>
    <row r="117" spans="1:7" x14ac:dyDescent="0.2">
      <c r="A117" s="219">
        <v>2292</v>
      </c>
      <c r="B117" s="220">
        <v>5169</v>
      </c>
      <c r="C117" s="221" t="s">
        <v>187</v>
      </c>
      <c r="D117" s="222">
        <v>1500</v>
      </c>
      <c r="E117" s="223">
        <v>2907.5</v>
      </c>
      <c r="F117" s="222">
        <v>1984.9173799999999</v>
      </c>
      <c r="G117" s="224">
        <f t="shared" si="1"/>
        <v>68.268869475494412</v>
      </c>
    </row>
    <row r="118" spans="1:7" x14ac:dyDescent="0.2">
      <c r="A118" s="219">
        <v>2292</v>
      </c>
      <c r="B118" s="220">
        <v>5192</v>
      </c>
      <c r="C118" s="221" t="s">
        <v>237</v>
      </c>
      <c r="D118" s="222">
        <v>1000</v>
      </c>
      <c r="E118" s="223">
        <v>1000</v>
      </c>
      <c r="F118" s="222">
        <v>1000</v>
      </c>
      <c r="G118" s="224">
        <f t="shared" si="1"/>
        <v>100</v>
      </c>
    </row>
    <row r="119" spans="1:7" x14ac:dyDescent="0.2">
      <c r="A119" s="219">
        <v>2292</v>
      </c>
      <c r="B119" s="220">
        <v>5193</v>
      </c>
      <c r="C119" s="221" t="s">
        <v>238</v>
      </c>
      <c r="D119" s="222">
        <v>1779763</v>
      </c>
      <c r="E119" s="223">
        <v>1738474.2</v>
      </c>
      <c r="F119" s="222">
        <v>1731325.6535500002</v>
      </c>
      <c r="G119" s="224">
        <f t="shared" si="1"/>
        <v>99.588803420263588</v>
      </c>
    </row>
    <row r="120" spans="1:7" x14ac:dyDescent="0.2">
      <c r="A120" s="219">
        <v>2292</v>
      </c>
      <c r="B120" s="220">
        <v>5321</v>
      </c>
      <c r="C120" s="221" t="s">
        <v>195</v>
      </c>
      <c r="D120" s="222">
        <v>0</v>
      </c>
      <c r="E120" s="223">
        <v>40597.1</v>
      </c>
      <c r="F120" s="222">
        <v>40597.031000000003</v>
      </c>
      <c r="G120" s="224">
        <f t="shared" si="1"/>
        <v>99.999830037120887</v>
      </c>
    </row>
    <row r="121" spans="1:7" x14ac:dyDescent="0.2">
      <c r="A121" s="219">
        <v>2292</v>
      </c>
      <c r="B121" s="220">
        <v>5323</v>
      </c>
      <c r="C121" s="221" t="s">
        <v>239</v>
      </c>
      <c r="D121" s="222">
        <v>0</v>
      </c>
      <c r="E121" s="223">
        <v>8017.7</v>
      </c>
      <c r="F121" s="222">
        <v>8017.6850000000004</v>
      </c>
      <c r="G121" s="224">
        <f t="shared" si="1"/>
        <v>99.99981291392794</v>
      </c>
    </row>
    <row r="122" spans="1:7" x14ac:dyDescent="0.2">
      <c r="A122" s="225">
        <v>2292</v>
      </c>
      <c r="B122" s="226"/>
      <c r="C122" s="227" t="s">
        <v>88</v>
      </c>
      <c r="D122" s="228">
        <v>1782763</v>
      </c>
      <c r="E122" s="229">
        <v>1793577.6</v>
      </c>
      <c r="F122" s="228">
        <v>1784812.2399300002</v>
      </c>
      <c r="G122" s="230">
        <f t="shared" si="1"/>
        <v>99.511291840955195</v>
      </c>
    </row>
    <row r="123" spans="1:7" x14ac:dyDescent="0.2">
      <c r="A123" s="219"/>
      <c r="B123" s="231"/>
      <c r="C123" s="232"/>
      <c r="D123" s="233"/>
      <c r="E123" s="233"/>
      <c r="F123" s="233"/>
      <c r="G123" s="224"/>
    </row>
    <row r="124" spans="1:7" x14ac:dyDescent="0.2">
      <c r="A124" s="234">
        <v>2293</v>
      </c>
      <c r="B124" s="235">
        <v>5166</v>
      </c>
      <c r="C124" s="236" t="s">
        <v>220</v>
      </c>
      <c r="D124" s="237">
        <v>10000</v>
      </c>
      <c r="E124" s="238">
        <v>3993.3</v>
      </c>
      <c r="F124" s="237">
        <v>2935.46</v>
      </c>
      <c r="G124" s="239">
        <f t="shared" si="1"/>
        <v>73.509628627951813</v>
      </c>
    </row>
    <row r="125" spans="1:7" x14ac:dyDescent="0.2">
      <c r="A125" s="219">
        <v>2293</v>
      </c>
      <c r="B125" s="220">
        <v>5169</v>
      </c>
      <c r="C125" s="221" t="s">
        <v>187</v>
      </c>
      <c r="D125" s="222">
        <v>10000</v>
      </c>
      <c r="E125" s="223">
        <v>0</v>
      </c>
      <c r="F125" s="222">
        <v>0</v>
      </c>
      <c r="G125" s="244" t="s">
        <v>204</v>
      </c>
    </row>
    <row r="126" spans="1:7" x14ac:dyDescent="0.2">
      <c r="A126" s="219">
        <v>2293</v>
      </c>
      <c r="B126" s="220">
        <v>5192</v>
      </c>
      <c r="C126" s="221" t="s">
        <v>237</v>
      </c>
      <c r="D126" s="222">
        <v>80000</v>
      </c>
      <c r="E126" s="223">
        <v>0</v>
      </c>
      <c r="F126" s="222">
        <v>0</v>
      </c>
      <c r="G126" s="244" t="s">
        <v>204</v>
      </c>
    </row>
    <row r="127" spans="1:7" x14ac:dyDescent="0.2">
      <c r="A127" s="225">
        <v>2293</v>
      </c>
      <c r="B127" s="226"/>
      <c r="C127" s="227" t="s">
        <v>240</v>
      </c>
      <c r="D127" s="228">
        <v>100000</v>
      </c>
      <c r="E127" s="229">
        <v>3993.3</v>
      </c>
      <c r="F127" s="228">
        <v>2935.46</v>
      </c>
      <c r="G127" s="230">
        <f t="shared" si="1"/>
        <v>73.509628627951813</v>
      </c>
    </row>
    <row r="128" spans="1:7" x14ac:dyDescent="0.2">
      <c r="A128" s="219"/>
      <c r="B128" s="231"/>
      <c r="C128" s="232"/>
      <c r="D128" s="233"/>
      <c r="E128" s="233"/>
      <c r="F128" s="233"/>
      <c r="G128" s="224"/>
    </row>
    <row r="129" spans="1:7" x14ac:dyDescent="0.2">
      <c r="A129" s="234">
        <v>2299</v>
      </c>
      <c r="B129" s="235">
        <v>5011</v>
      </c>
      <c r="C129" s="236" t="s">
        <v>210</v>
      </c>
      <c r="D129" s="237">
        <v>0</v>
      </c>
      <c r="E129" s="238">
        <v>326.39999999999998</v>
      </c>
      <c r="F129" s="237">
        <v>222.22804000000002</v>
      </c>
      <c r="G129" s="239">
        <f t="shared" si="1"/>
        <v>68.084571078431395</v>
      </c>
    </row>
    <row r="130" spans="1:7" x14ac:dyDescent="0.2">
      <c r="A130" s="219">
        <v>2299</v>
      </c>
      <c r="B130" s="220">
        <v>5021</v>
      </c>
      <c r="C130" s="221" t="s">
        <v>211</v>
      </c>
      <c r="D130" s="222">
        <v>0</v>
      </c>
      <c r="E130" s="223">
        <v>595.15</v>
      </c>
      <c r="F130" s="222">
        <v>525</v>
      </c>
      <c r="G130" s="224">
        <f t="shared" si="1"/>
        <v>88.213055532218775</v>
      </c>
    </row>
    <row r="131" spans="1:7" x14ac:dyDescent="0.2">
      <c r="A131" s="219">
        <v>2299</v>
      </c>
      <c r="B131" s="220">
        <v>5031</v>
      </c>
      <c r="C131" s="221" t="s">
        <v>212</v>
      </c>
      <c r="D131" s="222">
        <v>0</v>
      </c>
      <c r="E131" s="223">
        <v>230.19</v>
      </c>
      <c r="F131" s="222">
        <v>159.36778000000004</v>
      </c>
      <c r="G131" s="224">
        <f t="shared" si="1"/>
        <v>69.233146531126479</v>
      </c>
    </row>
    <row r="132" spans="1:7" x14ac:dyDescent="0.2">
      <c r="A132" s="219">
        <v>2299</v>
      </c>
      <c r="B132" s="220">
        <v>5032</v>
      </c>
      <c r="C132" s="221" t="s">
        <v>213</v>
      </c>
      <c r="D132" s="222">
        <v>0</v>
      </c>
      <c r="E132" s="223">
        <v>82.96</v>
      </c>
      <c r="F132" s="222">
        <v>57.895510000000002</v>
      </c>
      <c r="G132" s="224">
        <f t="shared" si="1"/>
        <v>69.787258919961431</v>
      </c>
    </row>
    <row r="133" spans="1:7" x14ac:dyDescent="0.2">
      <c r="A133" s="219">
        <v>2299</v>
      </c>
      <c r="B133" s="220">
        <v>5038</v>
      </c>
      <c r="C133" s="221" t="s">
        <v>214</v>
      </c>
      <c r="D133" s="222">
        <v>0</v>
      </c>
      <c r="E133" s="223">
        <v>4.12</v>
      </c>
      <c r="F133" s="222">
        <v>2.6853600000000006</v>
      </c>
      <c r="G133" s="224">
        <f t="shared" si="1"/>
        <v>65.178640776699055</v>
      </c>
    </row>
    <row r="134" spans="1:7" x14ac:dyDescent="0.2">
      <c r="A134" s="219">
        <v>2299</v>
      </c>
      <c r="B134" s="220">
        <v>5042</v>
      </c>
      <c r="C134" s="221" t="s">
        <v>241</v>
      </c>
      <c r="D134" s="222">
        <v>24</v>
      </c>
      <c r="E134" s="223">
        <v>24</v>
      </c>
      <c r="F134" s="222">
        <v>1.0702</v>
      </c>
      <c r="G134" s="224">
        <f t="shared" si="1"/>
        <v>4.4591666666666665</v>
      </c>
    </row>
    <row r="135" spans="1:7" x14ac:dyDescent="0.2">
      <c r="A135" s="219">
        <v>2299</v>
      </c>
      <c r="B135" s="220">
        <v>5136</v>
      </c>
      <c r="C135" s="221" t="s">
        <v>242</v>
      </c>
      <c r="D135" s="222">
        <v>100</v>
      </c>
      <c r="E135" s="223">
        <v>100</v>
      </c>
      <c r="F135" s="222">
        <v>0</v>
      </c>
      <c r="G135" s="224">
        <f t="shared" si="1"/>
        <v>0</v>
      </c>
    </row>
    <row r="136" spans="1:7" x14ac:dyDescent="0.2">
      <c r="A136" s="219">
        <v>2299</v>
      </c>
      <c r="B136" s="220">
        <v>5139</v>
      </c>
      <c r="C136" s="221" t="s">
        <v>186</v>
      </c>
      <c r="D136" s="222">
        <v>500</v>
      </c>
      <c r="E136" s="223">
        <v>510</v>
      </c>
      <c r="F136" s="222">
        <v>102.773</v>
      </c>
      <c r="G136" s="224">
        <f t="shared" si="1"/>
        <v>20.151568627450981</v>
      </c>
    </row>
    <row r="137" spans="1:7" x14ac:dyDescent="0.2">
      <c r="A137" s="219">
        <v>2299</v>
      </c>
      <c r="B137" s="220">
        <v>5164</v>
      </c>
      <c r="C137" s="221" t="s">
        <v>205</v>
      </c>
      <c r="D137" s="222">
        <v>200</v>
      </c>
      <c r="E137" s="223">
        <v>1081.52</v>
      </c>
      <c r="F137" s="222">
        <v>823.28399999999999</v>
      </c>
      <c r="G137" s="224">
        <f t="shared" si="1"/>
        <v>76.122864117168433</v>
      </c>
    </row>
    <row r="138" spans="1:7" x14ac:dyDescent="0.2">
      <c r="A138" s="219">
        <v>2299</v>
      </c>
      <c r="B138" s="220">
        <v>5166</v>
      </c>
      <c r="C138" s="221" t="s">
        <v>220</v>
      </c>
      <c r="D138" s="222">
        <v>500</v>
      </c>
      <c r="E138" s="223">
        <v>7676.3</v>
      </c>
      <c r="F138" s="222">
        <v>4674.7121199999992</v>
      </c>
      <c r="G138" s="224">
        <f t="shared" si="1"/>
        <v>60.89798626942666</v>
      </c>
    </row>
    <row r="139" spans="1:7" x14ac:dyDescent="0.2">
      <c r="A139" s="219">
        <v>2299</v>
      </c>
      <c r="B139" s="220">
        <v>5168</v>
      </c>
      <c r="C139" s="221" t="s">
        <v>222</v>
      </c>
      <c r="D139" s="222">
        <v>268</v>
      </c>
      <c r="E139" s="223">
        <v>1767.36</v>
      </c>
      <c r="F139" s="222">
        <v>125.67675</v>
      </c>
      <c r="G139" s="224">
        <f t="shared" si="1"/>
        <v>7.1109875746876705</v>
      </c>
    </row>
    <row r="140" spans="1:7" x14ac:dyDescent="0.2">
      <c r="A140" s="219">
        <v>2299</v>
      </c>
      <c r="B140" s="220">
        <v>5169</v>
      </c>
      <c r="C140" s="221" t="s">
        <v>187</v>
      </c>
      <c r="D140" s="222">
        <v>9701</v>
      </c>
      <c r="E140" s="223">
        <v>11688.24</v>
      </c>
      <c r="F140" s="222">
        <v>5092.7868399999998</v>
      </c>
      <c r="G140" s="224">
        <f t="shared" si="1"/>
        <v>43.571887983135184</v>
      </c>
    </row>
    <row r="141" spans="1:7" x14ac:dyDescent="0.2">
      <c r="A141" s="219">
        <v>2299</v>
      </c>
      <c r="B141" s="220">
        <v>5173</v>
      </c>
      <c r="C141" s="221" t="s">
        <v>206</v>
      </c>
      <c r="D141" s="222">
        <v>400</v>
      </c>
      <c r="E141" s="223">
        <v>250</v>
      </c>
      <c r="F141" s="222">
        <v>186.97972999999996</v>
      </c>
      <c r="G141" s="224">
        <f t="shared" si="1"/>
        <v>74.791891999999976</v>
      </c>
    </row>
    <row r="142" spans="1:7" x14ac:dyDescent="0.2">
      <c r="A142" s="219">
        <v>2299</v>
      </c>
      <c r="B142" s="220">
        <v>5175</v>
      </c>
      <c r="C142" s="221" t="s">
        <v>188</v>
      </c>
      <c r="D142" s="222">
        <v>250</v>
      </c>
      <c r="E142" s="223">
        <v>247.67</v>
      </c>
      <c r="F142" s="222">
        <v>53.399240000000006</v>
      </c>
      <c r="G142" s="224">
        <f t="shared" si="1"/>
        <v>21.560641175758068</v>
      </c>
    </row>
    <row r="143" spans="1:7" x14ac:dyDescent="0.2">
      <c r="A143" s="219">
        <v>2299</v>
      </c>
      <c r="B143" s="220">
        <v>5194</v>
      </c>
      <c r="C143" s="221" t="s">
        <v>207</v>
      </c>
      <c r="D143" s="222">
        <v>0</v>
      </c>
      <c r="E143" s="223">
        <v>37</v>
      </c>
      <c r="F143" s="222">
        <v>33.988999999999997</v>
      </c>
      <c r="G143" s="224">
        <f t="shared" si="1"/>
        <v>91.86216216216215</v>
      </c>
    </row>
    <row r="144" spans="1:7" x14ac:dyDescent="0.2">
      <c r="A144" s="219">
        <v>2299</v>
      </c>
      <c r="B144" s="220">
        <v>5212</v>
      </c>
      <c r="C144" s="221" t="s">
        <v>192</v>
      </c>
      <c r="D144" s="222">
        <v>0</v>
      </c>
      <c r="E144" s="223">
        <v>100</v>
      </c>
      <c r="F144" s="222">
        <v>100</v>
      </c>
      <c r="G144" s="224">
        <f t="shared" si="1"/>
        <v>100</v>
      </c>
    </row>
    <row r="145" spans="1:7" x14ac:dyDescent="0.2">
      <c r="A145" s="219">
        <v>2299</v>
      </c>
      <c r="B145" s="220">
        <v>5213</v>
      </c>
      <c r="C145" s="221" t="s">
        <v>193</v>
      </c>
      <c r="D145" s="222">
        <v>0</v>
      </c>
      <c r="E145" s="223">
        <v>11700</v>
      </c>
      <c r="F145" s="222">
        <v>11698.831</v>
      </c>
      <c r="G145" s="224">
        <f t="shared" si="1"/>
        <v>99.990008547008543</v>
      </c>
    </row>
    <row r="146" spans="1:7" x14ac:dyDescent="0.2">
      <c r="A146" s="219">
        <v>2299</v>
      </c>
      <c r="B146" s="220">
        <v>5221</v>
      </c>
      <c r="C146" s="221" t="s">
        <v>208</v>
      </c>
      <c r="D146" s="222">
        <v>0</v>
      </c>
      <c r="E146" s="223">
        <v>200</v>
      </c>
      <c r="F146" s="222">
        <v>176.565</v>
      </c>
      <c r="G146" s="224">
        <f t="shared" si="1"/>
        <v>88.282499999999999</v>
      </c>
    </row>
    <row r="147" spans="1:7" x14ac:dyDescent="0.2">
      <c r="A147" s="219">
        <v>2299</v>
      </c>
      <c r="B147" s="220">
        <v>5222</v>
      </c>
      <c r="C147" s="221" t="s">
        <v>189</v>
      </c>
      <c r="D147" s="222">
        <v>5170</v>
      </c>
      <c r="E147" s="223">
        <v>5260</v>
      </c>
      <c r="F147" s="222">
        <v>3935.6932800000004</v>
      </c>
      <c r="G147" s="224">
        <f t="shared" si="1"/>
        <v>74.823066159695827</v>
      </c>
    </row>
    <row r="148" spans="1:7" x14ac:dyDescent="0.2">
      <c r="A148" s="219">
        <v>2299</v>
      </c>
      <c r="B148" s="220">
        <v>5321</v>
      </c>
      <c r="C148" s="221" t="s">
        <v>195</v>
      </c>
      <c r="D148" s="222">
        <v>100</v>
      </c>
      <c r="E148" s="223">
        <v>54</v>
      </c>
      <c r="F148" s="222">
        <v>49.754619999999996</v>
      </c>
      <c r="G148" s="224">
        <f t="shared" ref="G148:G219" si="2">F148/E148*100</f>
        <v>92.138185185185179</v>
      </c>
    </row>
    <row r="149" spans="1:7" x14ac:dyDescent="0.2">
      <c r="A149" s="219">
        <v>2299</v>
      </c>
      <c r="B149" s="220">
        <v>5332</v>
      </c>
      <c r="C149" s="221" t="s">
        <v>227</v>
      </c>
      <c r="D149" s="222">
        <v>0</v>
      </c>
      <c r="E149" s="223">
        <v>70</v>
      </c>
      <c r="F149" s="222">
        <v>0</v>
      </c>
      <c r="G149" s="224">
        <f t="shared" si="2"/>
        <v>0</v>
      </c>
    </row>
    <row r="150" spans="1:7" x14ac:dyDescent="0.2">
      <c r="A150" s="225">
        <v>2299</v>
      </c>
      <c r="B150" s="226"/>
      <c r="C150" s="227" t="s">
        <v>89</v>
      </c>
      <c r="D150" s="228">
        <v>17213</v>
      </c>
      <c r="E150" s="229">
        <v>42004.91</v>
      </c>
      <c r="F150" s="228">
        <v>28022.691469999998</v>
      </c>
      <c r="G150" s="230">
        <f t="shared" si="2"/>
        <v>66.712894921093735</v>
      </c>
    </row>
    <row r="151" spans="1:7" x14ac:dyDescent="0.2">
      <c r="A151" s="219"/>
      <c r="B151" s="231"/>
      <c r="C151" s="232"/>
      <c r="D151" s="233"/>
      <c r="E151" s="233"/>
      <c r="F151" s="233"/>
      <c r="G151" s="224"/>
    </row>
    <row r="152" spans="1:7" x14ac:dyDescent="0.2">
      <c r="A152" s="234">
        <v>2321</v>
      </c>
      <c r="B152" s="235">
        <v>5321</v>
      </c>
      <c r="C152" s="236" t="s">
        <v>195</v>
      </c>
      <c r="D152" s="237">
        <v>2000</v>
      </c>
      <c r="E152" s="238">
        <v>2754.75</v>
      </c>
      <c r="F152" s="237">
        <v>1536.1884399999999</v>
      </c>
      <c r="G152" s="239">
        <f t="shared" si="2"/>
        <v>55.765076322715302</v>
      </c>
    </row>
    <row r="153" spans="1:7" x14ac:dyDescent="0.2">
      <c r="A153" s="225">
        <v>2321</v>
      </c>
      <c r="B153" s="226"/>
      <c r="C153" s="227" t="s">
        <v>243</v>
      </c>
      <c r="D153" s="228">
        <v>2000</v>
      </c>
      <c r="E153" s="229">
        <v>2754.75</v>
      </c>
      <c r="F153" s="228">
        <v>1536.1884399999999</v>
      </c>
      <c r="G153" s="230">
        <f t="shared" si="2"/>
        <v>55.765076322715302</v>
      </c>
    </row>
    <row r="154" spans="1:7" x14ac:dyDescent="0.2">
      <c r="A154" s="219"/>
      <c r="B154" s="231"/>
      <c r="C154" s="232"/>
      <c r="D154" s="233"/>
      <c r="E154" s="233"/>
      <c r="F154" s="233"/>
      <c r="G154" s="224"/>
    </row>
    <row r="155" spans="1:7" x14ac:dyDescent="0.2">
      <c r="A155" s="234">
        <v>2369</v>
      </c>
      <c r="B155" s="235">
        <v>5169</v>
      </c>
      <c r="C155" s="236" t="s">
        <v>187</v>
      </c>
      <c r="D155" s="237">
        <v>2000</v>
      </c>
      <c r="E155" s="238">
        <v>2000</v>
      </c>
      <c r="F155" s="237">
        <v>0</v>
      </c>
      <c r="G155" s="239">
        <f t="shared" si="2"/>
        <v>0</v>
      </c>
    </row>
    <row r="156" spans="1:7" x14ac:dyDescent="0.2">
      <c r="A156" s="225">
        <v>2369</v>
      </c>
      <c r="B156" s="226"/>
      <c r="C156" s="227" t="s">
        <v>90</v>
      </c>
      <c r="D156" s="228">
        <v>2000</v>
      </c>
      <c r="E156" s="229">
        <v>2000</v>
      </c>
      <c r="F156" s="228">
        <v>0</v>
      </c>
      <c r="G156" s="230">
        <f t="shared" si="2"/>
        <v>0</v>
      </c>
    </row>
    <row r="157" spans="1:7" x14ac:dyDescent="0.2">
      <c r="A157" s="219"/>
      <c r="B157" s="231"/>
      <c r="C157" s="232"/>
      <c r="D157" s="233"/>
      <c r="E157" s="233"/>
      <c r="F157" s="233"/>
      <c r="G157" s="224"/>
    </row>
    <row r="158" spans="1:7" x14ac:dyDescent="0.2">
      <c r="A158" s="234">
        <v>2399</v>
      </c>
      <c r="B158" s="235">
        <v>5222</v>
      </c>
      <c r="C158" s="236" t="s">
        <v>189</v>
      </c>
      <c r="D158" s="237">
        <v>0</v>
      </c>
      <c r="E158" s="238">
        <v>80</v>
      </c>
      <c r="F158" s="237">
        <v>79.882999999999996</v>
      </c>
      <c r="G158" s="239">
        <f t="shared" si="2"/>
        <v>99.853749999999991</v>
      </c>
    </row>
    <row r="159" spans="1:7" x14ac:dyDescent="0.2">
      <c r="A159" s="219">
        <v>2399</v>
      </c>
      <c r="B159" s="220">
        <v>5321</v>
      </c>
      <c r="C159" s="221" t="s">
        <v>195</v>
      </c>
      <c r="D159" s="222">
        <v>0</v>
      </c>
      <c r="E159" s="223">
        <v>10000</v>
      </c>
      <c r="F159" s="222">
        <v>279.45699999999999</v>
      </c>
      <c r="G159" s="224">
        <f t="shared" si="2"/>
        <v>2.7945700000000002</v>
      </c>
    </row>
    <row r="160" spans="1:7" x14ac:dyDescent="0.2">
      <c r="A160" s="219">
        <v>2399</v>
      </c>
      <c r="B160" s="220">
        <v>5909</v>
      </c>
      <c r="C160" s="221" t="s">
        <v>244</v>
      </c>
      <c r="D160" s="222">
        <v>0</v>
      </c>
      <c r="E160" s="223">
        <v>11737.28</v>
      </c>
      <c r="F160" s="222">
        <v>11318.427</v>
      </c>
      <c r="G160" s="224">
        <f t="shared" si="2"/>
        <v>96.431430450666582</v>
      </c>
    </row>
    <row r="161" spans="1:14" x14ac:dyDescent="0.2">
      <c r="A161" s="225">
        <v>2399</v>
      </c>
      <c r="B161" s="226"/>
      <c r="C161" s="227" t="s">
        <v>92</v>
      </c>
      <c r="D161" s="228">
        <v>0</v>
      </c>
      <c r="E161" s="229">
        <v>21817.279999999999</v>
      </c>
      <c r="F161" s="228">
        <v>11677.767</v>
      </c>
      <c r="G161" s="230">
        <f t="shared" si="2"/>
        <v>53.525311129526685</v>
      </c>
    </row>
    <row r="162" spans="1:14" customFormat="1" x14ac:dyDescent="0.2">
      <c r="A162" s="219"/>
      <c r="B162" s="231"/>
      <c r="C162" s="240"/>
      <c r="D162" s="233"/>
      <c r="E162" s="233"/>
      <c r="F162" s="233"/>
      <c r="G162" s="224"/>
    </row>
    <row r="163" spans="1:14" customFormat="1" x14ac:dyDescent="0.2">
      <c r="A163" s="1075" t="s">
        <v>245</v>
      </c>
      <c r="B163" s="1076"/>
      <c r="C163" s="1076"/>
      <c r="D163" s="241">
        <v>2795347</v>
      </c>
      <c r="E163" s="242">
        <v>2872952.49</v>
      </c>
      <c r="F163" s="241">
        <v>2808088.8908600002</v>
      </c>
      <c r="G163" s="243">
        <f>F163/E163*100</f>
        <v>97.742266906056628</v>
      </c>
      <c r="H163" s="132"/>
      <c r="I163" s="132"/>
      <c r="J163" s="132"/>
      <c r="K163" s="132"/>
      <c r="L163" s="132"/>
      <c r="M163" s="132"/>
      <c r="N163" s="132"/>
    </row>
    <row r="164" spans="1:14" x14ac:dyDescent="0.2">
      <c r="A164" s="219"/>
      <c r="B164" s="231"/>
      <c r="C164" s="232"/>
      <c r="D164" s="233"/>
      <c r="E164" s="233"/>
      <c r="F164" s="233"/>
      <c r="G164" s="224"/>
    </row>
    <row r="165" spans="1:14" x14ac:dyDescent="0.2">
      <c r="A165" s="234">
        <v>3111</v>
      </c>
      <c r="B165" s="235">
        <v>5212</v>
      </c>
      <c r="C165" s="236" t="s">
        <v>192</v>
      </c>
      <c r="D165" s="237">
        <v>0</v>
      </c>
      <c r="E165" s="238">
        <v>2610.4609999999998</v>
      </c>
      <c r="F165" s="237">
        <v>2610.4609999999998</v>
      </c>
      <c r="G165" s="239">
        <f t="shared" si="2"/>
        <v>100</v>
      </c>
    </row>
    <row r="166" spans="1:14" x14ac:dyDescent="0.2">
      <c r="A166" s="219">
        <v>3111</v>
      </c>
      <c r="B166" s="220">
        <v>5213</v>
      </c>
      <c r="C166" s="221" t="s">
        <v>193</v>
      </c>
      <c r="D166" s="222">
        <v>0</v>
      </c>
      <c r="E166" s="223">
        <v>40513.15</v>
      </c>
      <c r="F166" s="222">
        <v>40513.15</v>
      </c>
      <c r="G166" s="224">
        <f t="shared" si="2"/>
        <v>100</v>
      </c>
    </row>
    <row r="167" spans="1:14" x14ac:dyDescent="0.2">
      <c r="A167" s="219">
        <v>3111</v>
      </c>
      <c r="B167" s="220">
        <v>5222</v>
      </c>
      <c r="C167" s="221" t="s">
        <v>189</v>
      </c>
      <c r="D167" s="222">
        <v>0</v>
      </c>
      <c r="E167" s="223">
        <v>1420.5429999999999</v>
      </c>
      <c r="F167" s="222">
        <v>1420.5429999999999</v>
      </c>
      <c r="G167" s="224">
        <f t="shared" si="2"/>
        <v>100</v>
      </c>
    </row>
    <row r="168" spans="1:14" x14ac:dyDescent="0.2">
      <c r="A168" s="219">
        <v>3111</v>
      </c>
      <c r="B168" s="220">
        <v>5331</v>
      </c>
      <c r="C168" s="221" t="s">
        <v>199</v>
      </c>
      <c r="D168" s="222">
        <v>890</v>
      </c>
      <c r="E168" s="223">
        <v>1005</v>
      </c>
      <c r="F168" s="222">
        <v>1005</v>
      </c>
      <c r="G168" s="224">
        <f t="shared" si="2"/>
        <v>100</v>
      </c>
    </row>
    <row r="169" spans="1:14" x14ac:dyDescent="0.2">
      <c r="A169" s="219">
        <v>3111</v>
      </c>
      <c r="B169" s="220">
        <v>5336</v>
      </c>
      <c r="C169" s="221" t="s">
        <v>233</v>
      </c>
      <c r="D169" s="222">
        <v>0</v>
      </c>
      <c r="E169" s="223">
        <v>1422.28</v>
      </c>
      <c r="F169" s="222">
        <v>1422.28</v>
      </c>
      <c r="G169" s="224">
        <f t="shared" si="2"/>
        <v>100</v>
      </c>
    </row>
    <row r="170" spans="1:14" x14ac:dyDescent="0.2">
      <c r="A170" s="219">
        <v>3111</v>
      </c>
      <c r="B170" s="220">
        <v>5339</v>
      </c>
      <c r="C170" s="221" t="s">
        <v>228</v>
      </c>
      <c r="D170" s="222">
        <v>0</v>
      </c>
      <c r="E170" s="223">
        <v>2252598.747</v>
      </c>
      <c r="F170" s="222">
        <v>2252598.7321899999</v>
      </c>
      <c r="G170" s="224">
        <f t="shared" si="2"/>
        <v>99.999999342537137</v>
      </c>
    </row>
    <row r="171" spans="1:14" x14ac:dyDescent="0.2">
      <c r="A171" s="225">
        <v>3111</v>
      </c>
      <c r="B171" s="226"/>
      <c r="C171" s="227" t="s">
        <v>246</v>
      </c>
      <c r="D171" s="228">
        <v>890</v>
      </c>
      <c r="E171" s="229">
        <v>2299570.1809999999</v>
      </c>
      <c r="F171" s="228">
        <v>2299570.1661900003</v>
      </c>
      <c r="G171" s="230">
        <f t="shared" si="2"/>
        <v>99.999999355966622</v>
      </c>
    </row>
    <row r="172" spans="1:14" x14ac:dyDescent="0.2">
      <c r="A172" s="219"/>
      <c r="B172" s="231"/>
      <c r="C172" s="232"/>
      <c r="D172" s="233"/>
      <c r="E172" s="233"/>
      <c r="F172" s="233"/>
      <c r="G172" s="224"/>
    </row>
    <row r="173" spans="1:14" x14ac:dyDescent="0.2">
      <c r="A173" s="234">
        <v>3112</v>
      </c>
      <c r="B173" s="235">
        <v>5213</v>
      </c>
      <c r="C173" s="236" t="s">
        <v>193</v>
      </c>
      <c r="D173" s="237">
        <v>0</v>
      </c>
      <c r="E173" s="238">
        <v>4692.393</v>
      </c>
      <c r="F173" s="237">
        <v>4692.393</v>
      </c>
      <c r="G173" s="239">
        <f t="shared" si="2"/>
        <v>100</v>
      </c>
    </row>
    <row r="174" spans="1:14" x14ac:dyDescent="0.2">
      <c r="A174" s="219">
        <v>3112</v>
      </c>
      <c r="B174" s="220">
        <v>5331</v>
      </c>
      <c r="C174" s="221" t="s">
        <v>199</v>
      </c>
      <c r="D174" s="222">
        <v>7133</v>
      </c>
      <c r="E174" s="223">
        <v>8156</v>
      </c>
      <c r="F174" s="222">
        <v>8156</v>
      </c>
      <c r="G174" s="224">
        <f t="shared" si="2"/>
        <v>100</v>
      </c>
    </row>
    <row r="175" spans="1:14" x14ac:dyDescent="0.2">
      <c r="A175" s="219">
        <v>3112</v>
      </c>
      <c r="B175" s="220">
        <v>5336</v>
      </c>
      <c r="C175" s="221" t="s">
        <v>233</v>
      </c>
      <c r="D175" s="222">
        <v>0</v>
      </c>
      <c r="E175" s="223">
        <v>87624.324999999997</v>
      </c>
      <c r="F175" s="222">
        <v>87624.321260000012</v>
      </c>
      <c r="G175" s="224">
        <f t="shared" si="2"/>
        <v>99.999995731778839</v>
      </c>
    </row>
    <row r="176" spans="1:14" x14ac:dyDescent="0.2">
      <c r="A176" s="225">
        <v>3112</v>
      </c>
      <c r="B176" s="226"/>
      <c r="C176" s="227" t="s">
        <v>247</v>
      </c>
      <c r="D176" s="228">
        <v>7133</v>
      </c>
      <c r="E176" s="229">
        <v>100472.71799999999</v>
      </c>
      <c r="F176" s="228">
        <v>100472.71426000001</v>
      </c>
      <c r="G176" s="230">
        <f t="shared" si="2"/>
        <v>99.99999627759648</v>
      </c>
    </row>
    <row r="177" spans="1:7" x14ac:dyDescent="0.2">
      <c r="A177" s="219"/>
      <c r="B177" s="231"/>
      <c r="C177" s="232"/>
      <c r="D177" s="233"/>
      <c r="E177" s="233"/>
      <c r="F177" s="233"/>
      <c r="G177" s="224"/>
    </row>
    <row r="178" spans="1:7" x14ac:dyDescent="0.2">
      <c r="A178" s="234">
        <v>3113</v>
      </c>
      <c r="B178" s="235">
        <v>5213</v>
      </c>
      <c r="C178" s="236" t="s">
        <v>193</v>
      </c>
      <c r="D178" s="237">
        <v>0</v>
      </c>
      <c r="E178" s="238">
        <v>41307.192000000003</v>
      </c>
      <c r="F178" s="237">
        <v>41307.192000000003</v>
      </c>
      <c r="G178" s="239">
        <f t="shared" si="2"/>
        <v>100</v>
      </c>
    </row>
    <row r="179" spans="1:7" x14ac:dyDescent="0.2">
      <c r="A179" s="219">
        <v>3113</v>
      </c>
      <c r="B179" s="220">
        <v>5331</v>
      </c>
      <c r="C179" s="221" t="s">
        <v>199</v>
      </c>
      <c r="D179" s="222">
        <v>4997</v>
      </c>
      <c r="E179" s="223">
        <v>5235.8999999999996</v>
      </c>
      <c r="F179" s="222">
        <v>5235.8999999999996</v>
      </c>
      <c r="G179" s="224">
        <f t="shared" si="2"/>
        <v>100</v>
      </c>
    </row>
    <row r="180" spans="1:7" x14ac:dyDescent="0.2">
      <c r="A180" s="219">
        <v>3113</v>
      </c>
      <c r="B180" s="220">
        <v>5336</v>
      </c>
      <c r="C180" s="221" t="s">
        <v>233</v>
      </c>
      <c r="D180" s="222">
        <v>0</v>
      </c>
      <c r="E180" s="223">
        <v>49377.78</v>
      </c>
      <c r="F180" s="222">
        <v>49377.776699999995</v>
      </c>
      <c r="G180" s="224">
        <f t="shared" si="2"/>
        <v>99.999993316831976</v>
      </c>
    </row>
    <row r="181" spans="1:7" x14ac:dyDescent="0.2">
      <c r="A181" s="219">
        <v>3113</v>
      </c>
      <c r="B181" s="220">
        <v>5339</v>
      </c>
      <c r="C181" s="221" t="s">
        <v>228</v>
      </c>
      <c r="D181" s="222">
        <v>0</v>
      </c>
      <c r="E181" s="223">
        <v>5260978.1529999999</v>
      </c>
      <c r="F181" s="222">
        <v>5260978.1489700004</v>
      </c>
      <c r="G181" s="224">
        <f t="shared" si="2"/>
        <v>99.999999923398292</v>
      </c>
    </row>
    <row r="182" spans="1:7" x14ac:dyDescent="0.2">
      <c r="A182" s="225">
        <v>3113</v>
      </c>
      <c r="B182" s="226"/>
      <c r="C182" s="227" t="s">
        <v>248</v>
      </c>
      <c r="D182" s="228">
        <v>4997</v>
      </c>
      <c r="E182" s="229">
        <v>5356899.0250000004</v>
      </c>
      <c r="F182" s="228">
        <v>5356899.01767</v>
      </c>
      <c r="G182" s="230">
        <f t="shared" si="2"/>
        <v>99.999999863167105</v>
      </c>
    </row>
    <row r="183" spans="1:7" x14ac:dyDescent="0.2">
      <c r="A183" s="219"/>
      <c r="B183" s="231"/>
      <c r="C183" s="232"/>
      <c r="D183" s="233"/>
      <c r="E183" s="233"/>
      <c r="F183" s="233"/>
      <c r="G183" s="224"/>
    </row>
    <row r="184" spans="1:7" x14ac:dyDescent="0.2">
      <c r="A184" s="234">
        <v>3114</v>
      </c>
      <c r="B184" s="235">
        <v>5167</v>
      </c>
      <c r="C184" s="236" t="s">
        <v>221</v>
      </c>
      <c r="D184" s="237">
        <v>0</v>
      </c>
      <c r="E184" s="238">
        <v>3.63</v>
      </c>
      <c r="F184" s="237">
        <v>0</v>
      </c>
      <c r="G184" s="239">
        <f t="shared" si="2"/>
        <v>0</v>
      </c>
    </row>
    <row r="185" spans="1:7" x14ac:dyDescent="0.2">
      <c r="A185" s="219">
        <v>3114</v>
      </c>
      <c r="B185" s="220">
        <v>5213</v>
      </c>
      <c r="C185" s="221" t="s">
        <v>193</v>
      </c>
      <c r="D185" s="222">
        <v>0</v>
      </c>
      <c r="E185" s="223">
        <v>57077.571000000004</v>
      </c>
      <c r="F185" s="222">
        <v>57077.571000000004</v>
      </c>
      <c r="G185" s="224">
        <f t="shared" si="2"/>
        <v>100</v>
      </c>
    </row>
    <row r="186" spans="1:7" x14ac:dyDescent="0.2">
      <c r="A186" s="219">
        <v>3114</v>
      </c>
      <c r="B186" s="220">
        <v>5331</v>
      </c>
      <c r="C186" s="221" t="s">
        <v>199</v>
      </c>
      <c r="D186" s="222">
        <v>42514</v>
      </c>
      <c r="E186" s="223">
        <v>49791.481</v>
      </c>
      <c r="F186" s="222">
        <v>48291.480799999998</v>
      </c>
      <c r="G186" s="224">
        <f t="shared" si="2"/>
        <v>96.987436063610957</v>
      </c>
    </row>
    <row r="187" spans="1:7" x14ac:dyDescent="0.2">
      <c r="A187" s="219">
        <v>3114</v>
      </c>
      <c r="B187" s="220">
        <v>5336</v>
      </c>
      <c r="C187" s="221" t="s">
        <v>233</v>
      </c>
      <c r="D187" s="222">
        <v>0</v>
      </c>
      <c r="E187" s="223">
        <v>433792.07799999998</v>
      </c>
      <c r="F187" s="222">
        <v>433792.05982999998</v>
      </c>
      <c r="G187" s="224">
        <f t="shared" si="2"/>
        <v>99.999995811357351</v>
      </c>
    </row>
    <row r="188" spans="1:7" x14ac:dyDescent="0.2">
      <c r="A188" s="219">
        <v>3114</v>
      </c>
      <c r="B188" s="220">
        <v>5339</v>
      </c>
      <c r="C188" s="221" t="s">
        <v>228</v>
      </c>
      <c r="D188" s="222">
        <v>0</v>
      </c>
      <c r="E188" s="223">
        <v>27355.86</v>
      </c>
      <c r="F188" s="222">
        <v>27355.86</v>
      </c>
      <c r="G188" s="224">
        <f t="shared" si="2"/>
        <v>100</v>
      </c>
    </row>
    <row r="189" spans="1:7" x14ac:dyDescent="0.2">
      <c r="A189" s="219">
        <v>3114</v>
      </c>
      <c r="B189" s="220">
        <v>5651</v>
      </c>
      <c r="C189" s="221" t="s">
        <v>249</v>
      </c>
      <c r="D189" s="222">
        <v>0</v>
      </c>
      <c r="E189" s="223">
        <v>3250</v>
      </c>
      <c r="F189" s="222">
        <v>280</v>
      </c>
      <c r="G189" s="224">
        <f t="shared" si="2"/>
        <v>8.615384615384615</v>
      </c>
    </row>
    <row r="190" spans="1:7" x14ac:dyDescent="0.2">
      <c r="A190" s="225">
        <v>3114</v>
      </c>
      <c r="B190" s="226"/>
      <c r="C190" s="227" t="s">
        <v>250</v>
      </c>
      <c r="D190" s="228">
        <v>42514</v>
      </c>
      <c r="E190" s="229">
        <v>571270.62</v>
      </c>
      <c r="F190" s="228">
        <v>566796.97163000004</v>
      </c>
      <c r="G190" s="230">
        <f t="shared" si="2"/>
        <v>99.216895073301686</v>
      </c>
    </row>
    <row r="191" spans="1:7" x14ac:dyDescent="0.2">
      <c r="A191" s="219"/>
      <c r="B191" s="231"/>
      <c r="C191" s="232"/>
      <c r="D191" s="233"/>
      <c r="E191" s="233"/>
      <c r="F191" s="233"/>
      <c r="G191" s="224"/>
    </row>
    <row r="192" spans="1:7" x14ac:dyDescent="0.2">
      <c r="A192" s="234">
        <v>3117</v>
      </c>
      <c r="B192" s="235">
        <v>5212</v>
      </c>
      <c r="C192" s="236" t="s">
        <v>192</v>
      </c>
      <c r="D192" s="237">
        <v>0</v>
      </c>
      <c r="E192" s="238">
        <v>6044.7860000000001</v>
      </c>
      <c r="F192" s="237">
        <v>6044.7860000000001</v>
      </c>
      <c r="G192" s="239">
        <f t="shared" si="2"/>
        <v>100</v>
      </c>
    </row>
    <row r="193" spans="1:7" x14ac:dyDescent="0.2">
      <c r="A193" s="219">
        <v>3117</v>
      </c>
      <c r="B193" s="220">
        <v>5213</v>
      </c>
      <c r="C193" s="221" t="s">
        <v>193</v>
      </c>
      <c r="D193" s="222">
        <v>0</v>
      </c>
      <c r="E193" s="223">
        <v>16247.231</v>
      </c>
      <c r="F193" s="222">
        <v>16247.231</v>
      </c>
      <c r="G193" s="224">
        <f t="shared" si="2"/>
        <v>100</v>
      </c>
    </row>
    <row r="194" spans="1:7" x14ac:dyDescent="0.2">
      <c r="A194" s="219">
        <v>3117</v>
      </c>
      <c r="B194" s="220">
        <v>5339</v>
      </c>
      <c r="C194" s="221" t="s">
        <v>228</v>
      </c>
      <c r="D194" s="222">
        <v>0</v>
      </c>
      <c r="E194" s="223">
        <v>589838.98</v>
      </c>
      <c r="F194" s="222">
        <v>589838.97372999997</v>
      </c>
      <c r="G194" s="224">
        <f t="shared" si="2"/>
        <v>99.999998936998026</v>
      </c>
    </row>
    <row r="195" spans="1:7" x14ac:dyDescent="0.2">
      <c r="A195" s="225">
        <v>3117</v>
      </c>
      <c r="B195" s="226"/>
      <c r="C195" s="227" t="s">
        <v>251</v>
      </c>
      <c r="D195" s="228">
        <v>0</v>
      </c>
      <c r="E195" s="229">
        <v>612130.99699999997</v>
      </c>
      <c r="F195" s="228">
        <v>612130.99072999996</v>
      </c>
      <c r="G195" s="230">
        <f t="shared" si="2"/>
        <v>99.999998975709431</v>
      </c>
    </row>
    <row r="196" spans="1:7" x14ac:dyDescent="0.2">
      <c r="A196" s="219"/>
      <c r="B196" s="231"/>
      <c r="C196" s="232"/>
      <c r="D196" s="233"/>
      <c r="E196" s="233"/>
      <c r="F196" s="233"/>
      <c r="G196" s="224"/>
    </row>
    <row r="197" spans="1:7" x14ac:dyDescent="0.2">
      <c r="A197" s="234">
        <v>3121</v>
      </c>
      <c r="B197" s="235">
        <v>5137</v>
      </c>
      <c r="C197" s="236" t="s">
        <v>203</v>
      </c>
      <c r="D197" s="237">
        <v>0</v>
      </c>
      <c r="E197" s="238">
        <v>1483.33</v>
      </c>
      <c r="F197" s="237">
        <v>1121.5073600000001</v>
      </c>
      <c r="G197" s="239">
        <f t="shared" si="2"/>
        <v>75.607407657095877</v>
      </c>
    </row>
    <row r="198" spans="1:7" x14ac:dyDescent="0.2">
      <c r="A198" s="219">
        <v>3121</v>
      </c>
      <c r="B198" s="220">
        <v>5169</v>
      </c>
      <c r="C198" s="221" t="s">
        <v>187</v>
      </c>
      <c r="D198" s="222">
        <v>863</v>
      </c>
      <c r="E198" s="223">
        <v>953.2</v>
      </c>
      <c r="F198" s="222">
        <v>273.62396000000001</v>
      </c>
      <c r="G198" s="224">
        <f t="shared" si="2"/>
        <v>28.705828787242972</v>
      </c>
    </row>
    <row r="199" spans="1:7" x14ac:dyDescent="0.2">
      <c r="A199" s="219">
        <v>3121</v>
      </c>
      <c r="B199" s="220">
        <v>5171</v>
      </c>
      <c r="C199" s="221" t="s">
        <v>223</v>
      </c>
      <c r="D199" s="222">
        <v>31651</v>
      </c>
      <c r="E199" s="223">
        <v>33301</v>
      </c>
      <c r="F199" s="222">
        <v>13302.889640000001</v>
      </c>
      <c r="G199" s="224">
        <f t="shared" si="2"/>
        <v>39.947417915377919</v>
      </c>
    </row>
    <row r="200" spans="1:7" x14ac:dyDescent="0.2">
      <c r="A200" s="219">
        <v>3121</v>
      </c>
      <c r="B200" s="220">
        <v>5213</v>
      </c>
      <c r="C200" s="221" t="s">
        <v>193</v>
      </c>
      <c r="D200" s="222">
        <v>0</v>
      </c>
      <c r="E200" s="223">
        <v>53961.158000000003</v>
      </c>
      <c r="F200" s="222">
        <v>53961.158000000003</v>
      </c>
      <c r="G200" s="224">
        <f t="shared" si="2"/>
        <v>100</v>
      </c>
    </row>
    <row r="201" spans="1:7" x14ac:dyDescent="0.2">
      <c r="A201" s="219">
        <v>3121</v>
      </c>
      <c r="B201" s="220">
        <v>5331</v>
      </c>
      <c r="C201" s="221" t="s">
        <v>199</v>
      </c>
      <c r="D201" s="222">
        <v>111844</v>
      </c>
      <c r="E201" s="223">
        <v>130017.035</v>
      </c>
      <c r="F201" s="222">
        <v>128567.01964</v>
      </c>
      <c r="G201" s="224">
        <f t="shared" si="2"/>
        <v>98.884749709913009</v>
      </c>
    </row>
    <row r="202" spans="1:7" x14ac:dyDescent="0.2">
      <c r="A202" s="219">
        <v>3121</v>
      </c>
      <c r="B202" s="220">
        <v>5336</v>
      </c>
      <c r="C202" s="221" t="s">
        <v>233</v>
      </c>
      <c r="D202" s="222">
        <v>0</v>
      </c>
      <c r="E202" s="223">
        <v>812567.82499999995</v>
      </c>
      <c r="F202" s="222">
        <v>812567.80053000001</v>
      </c>
      <c r="G202" s="224">
        <f t="shared" si="2"/>
        <v>99.999996988559076</v>
      </c>
    </row>
    <row r="203" spans="1:7" x14ac:dyDescent="0.2">
      <c r="A203" s="219">
        <v>3121</v>
      </c>
      <c r="B203" s="220">
        <v>5339</v>
      </c>
      <c r="C203" s="221" t="s">
        <v>228</v>
      </c>
      <c r="D203" s="222">
        <v>0</v>
      </c>
      <c r="E203" s="223">
        <v>9448.3819999999996</v>
      </c>
      <c r="F203" s="222">
        <v>9448.3819999999996</v>
      </c>
      <c r="G203" s="224">
        <f t="shared" si="2"/>
        <v>100</v>
      </c>
    </row>
    <row r="204" spans="1:7" x14ac:dyDescent="0.2">
      <c r="A204" s="219">
        <v>3121</v>
      </c>
      <c r="B204" s="220">
        <v>5651</v>
      </c>
      <c r="C204" s="221" t="s">
        <v>249</v>
      </c>
      <c r="D204" s="222">
        <v>0</v>
      </c>
      <c r="E204" s="223">
        <v>8603</v>
      </c>
      <c r="F204" s="222">
        <v>0</v>
      </c>
      <c r="G204" s="224">
        <f t="shared" si="2"/>
        <v>0</v>
      </c>
    </row>
    <row r="205" spans="1:7" x14ac:dyDescent="0.2">
      <c r="A205" s="219">
        <v>3121</v>
      </c>
      <c r="B205" s="220">
        <v>5909</v>
      </c>
      <c r="C205" s="221" t="s">
        <v>244</v>
      </c>
      <c r="D205" s="222">
        <v>0</v>
      </c>
      <c r="E205" s="223">
        <v>3486.55</v>
      </c>
      <c r="F205" s="222">
        <v>3237.8122999999996</v>
      </c>
      <c r="G205" s="224">
        <f t="shared" si="2"/>
        <v>92.865792832456137</v>
      </c>
    </row>
    <row r="206" spans="1:7" x14ac:dyDescent="0.2">
      <c r="A206" s="225">
        <v>3121</v>
      </c>
      <c r="B206" s="226"/>
      <c r="C206" s="227" t="s">
        <v>93</v>
      </c>
      <c r="D206" s="228">
        <v>144358</v>
      </c>
      <c r="E206" s="229">
        <v>1053821.48</v>
      </c>
      <c r="F206" s="228">
        <v>1022480.1934300001</v>
      </c>
      <c r="G206" s="230">
        <f t="shared" si="2"/>
        <v>97.025939671489724</v>
      </c>
    </row>
    <row r="207" spans="1:7" x14ac:dyDescent="0.2">
      <c r="A207" s="219"/>
      <c r="B207" s="231"/>
      <c r="C207" s="232"/>
      <c r="D207" s="233"/>
      <c r="E207" s="233"/>
      <c r="F207" s="233"/>
      <c r="G207" s="224"/>
    </row>
    <row r="208" spans="1:7" x14ac:dyDescent="0.2">
      <c r="A208" s="234">
        <v>3122</v>
      </c>
      <c r="B208" s="235">
        <v>5021</v>
      </c>
      <c r="C208" s="236" t="s">
        <v>211</v>
      </c>
      <c r="D208" s="237">
        <v>0</v>
      </c>
      <c r="E208" s="238">
        <v>84.4</v>
      </c>
      <c r="F208" s="237">
        <v>81.900000000000006</v>
      </c>
      <c r="G208" s="239">
        <f t="shared" si="2"/>
        <v>97.037914691943129</v>
      </c>
    </row>
    <row r="209" spans="1:7" x14ac:dyDescent="0.2">
      <c r="A209" s="219">
        <v>3122</v>
      </c>
      <c r="B209" s="220">
        <v>5123</v>
      </c>
      <c r="C209" s="221" t="s">
        <v>215</v>
      </c>
      <c r="D209" s="222">
        <v>0</v>
      </c>
      <c r="E209" s="223">
        <v>9</v>
      </c>
      <c r="F209" s="222">
        <v>8.801540000000001</v>
      </c>
      <c r="G209" s="224">
        <f t="shared" si="2"/>
        <v>97.794888888888892</v>
      </c>
    </row>
    <row r="210" spans="1:7" x14ac:dyDescent="0.2">
      <c r="A210" s="219">
        <v>3122</v>
      </c>
      <c r="B210" s="220">
        <v>5137</v>
      </c>
      <c r="C210" s="221" t="s">
        <v>203</v>
      </c>
      <c r="D210" s="222">
        <v>400</v>
      </c>
      <c r="E210" s="223">
        <v>9074.74</v>
      </c>
      <c r="F210" s="222">
        <v>8625.9694399999989</v>
      </c>
      <c r="G210" s="224">
        <f t="shared" si="2"/>
        <v>95.05472817954012</v>
      </c>
    </row>
    <row r="211" spans="1:7" x14ac:dyDescent="0.2">
      <c r="A211" s="219">
        <v>3122</v>
      </c>
      <c r="B211" s="220">
        <v>5139</v>
      </c>
      <c r="C211" s="221" t="s">
        <v>186</v>
      </c>
      <c r="D211" s="222">
        <v>0</v>
      </c>
      <c r="E211" s="223">
        <v>41.9</v>
      </c>
      <c r="F211" s="222">
        <v>41.715000000000003</v>
      </c>
      <c r="G211" s="224">
        <f t="shared" si="2"/>
        <v>99.558472553699289</v>
      </c>
    </row>
    <row r="212" spans="1:7" x14ac:dyDescent="0.2">
      <c r="A212" s="219">
        <v>3122</v>
      </c>
      <c r="B212" s="220">
        <v>5167</v>
      </c>
      <c r="C212" s="221" t="s">
        <v>221</v>
      </c>
      <c r="D212" s="222">
        <v>0</v>
      </c>
      <c r="E212" s="223">
        <v>1.9</v>
      </c>
      <c r="F212" s="222">
        <v>1.8149999999999999</v>
      </c>
      <c r="G212" s="224">
        <f t="shared" si="2"/>
        <v>95.526315789473685</v>
      </c>
    </row>
    <row r="213" spans="1:7" x14ac:dyDescent="0.2">
      <c r="A213" s="219">
        <v>3122</v>
      </c>
      <c r="B213" s="220">
        <v>5168</v>
      </c>
      <c r="C213" s="221" t="s">
        <v>222</v>
      </c>
      <c r="D213" s="222">
        <v>0</v>
      </c>
      <c r="E213" s="223">
        <v>18.97</v>
      </c>
      <c r="F213" s="222">
        <v>18.948600000000003</v>
      </c>
      <c r="G213" s="224">
        <f t="shared" si="2"/>
        <v>99.887190300474444</v>
      </c>
    </row>
    <row r="214" spans="1:7" x14ac:dyDescent="0.2">
      <c r="A214" s="219">
        <v>3122</v>
      </c>
      <c r="B214" s="220">
        <v>5169</v>
      </c>
      <c r="C214" s="221" t="s">
        <v>187</v>
      </c>
      <c r="D214" s="222">
        <v>100</v>
      </c>
      <c r="E214" s="223">
        <v>1058.2</v>
      </c>
      <c r="F214" s="222">
        <v>493.93</v>
      </c>
      <c r="G214" s="224">
        <f t="shared" si="2"/>
        <v>46.676431676431676</v>
      </c>
    </row>
    <row r="215" spans="1:7" x14ac:dyDescent="0.2">
      <c r="A215" s="219">
        <v>3122</v>
      </c>
      <c r="B215" s="220">
        <v>5172</v>
      </c>
      <c r="C215" s="221" t="s">
        <v>252</v>
      </c>
      <c r="D215" s="222">
        <v>0</v>
      </c>
      <c r="E215" s="223">
        <v>459.2</v>
      </c>
      <c r="F215" s="222">
        <v>459.16475000000008</v>
      </c>
      <c r="G215" s="224">
        <f t="shared" si="2"/>
        <v>99.992323606271796</v>
      </c>
    </row>
    <row r="216" spans="1:7" x14ac:dyDescent="0.2">
      <c r="A216" s="219">
        <v>3122</v>
      </c>
      <c r="B216" s="220">
        <v>5173</v>
      </c>
      <c r="C216" s="221" t="s">
        <v>206</v>
      </c>
      <c r="D216" s="222">
        <v>28</v>
      </c>
      <c r="E216" s="223">
        <v>130.59</v>
      </c>
      <c r="F216" s="222">
        <v>48.056089999999998</v>
      </c>
      <c r="G216" s="224">
        <f t="shared" si="2"/>
        <v>36.799211271919745</v>
      </c>
    </row>
    <row r="217" spans="1:7" x14ac:dyDescent="0.2">
      <c r="A217" s="219">
        <v>3122</v>
      </c>
      <c r="B217" s="220">
        <v>5213</v>
      </c>
      <c r="C217" s="221" t="s">
        <v>193</v>
      </c>
      <c r="D217" s="222">
        <v>0</v>
      </c>
      <c r="E217" s="223">
        <v>242183.55</v>
      </c>
      <c r="F217" s="222">
        <v>242183.55</v>
      </c>
      <c r="G217" s="224">
        <f t="shared" si="2"/>
        <v>100</v>
      </c>
    </row>
    <row r="218" spans="1:7" x14ac:dyDescent="0.2">
      <c r="A218" s="219">
        <v>3122</v>
      </c>
      <c r="B218" s="220">
        <v>5221</v>
      </c>
      <c r="C218" s="221" t="s">
        <v>208</v>
      </c>
      <c r="D218" s="222">
        <v>0</v>
      </c>
      <c r="E218" s="223">
        <v>10274.998</v>
      </c>
      <c r="F218" s="222">
        <v>10274.998</v>
      </c>
      <c r="G218" s="224">
        <f t="shared" si="2"/>
        <v>100</v>
      </c>
    </row>
    <row r="219" spans="1:7" x14ac:dyDescent="0.2">
      <c r="A219" s="219">
        <v>3122</v>
      </c>
      <c r="B219" s="220">
        <v>5331</v>
      </c>
      <c r="C219" s="221" t="s">
        <v>199</v>
      </c>
      <c r="D219" s="222">
        <v>233328</v>
      </c>
      <c r="E219" s="223">
        <v>256390.43299999999</v>
      </c>
      <c r="F219" s="222">
        <v>255390.42680999998</v>
      </c>
      <c r="G219" s="224">
        <f t="shared" si="2"/>
        <v>99.609967431975122</v>
      </c>
    </row>
    <row r="220" spans="1:7" x14ac:dyDescent="0.2">
      <c r="A220" s="219">
        <v>3122</v>
      </c>
      <c r="B220" s="220">
        <v>5336</v>
      </c>
      <c r="C220" s="221" t="s">
        <v>233</v>
      </c>
      <c r="D220" s="222">
        <v>0</v>
      </c>
      <c r="E220" s="223">
        <v>1286781.8970000001</v>
      </c>
      <c r="F220" s="222">
        <v>1286781.86736</v>
      </c>
      <c r="G220" s="224">
        <f t="shared" ref="G220:G292" si="3">F220/E220*100</f>
        <v>99.999997696579328</v>
      </c>
    </row>
    <row r="221" spans="1:7" x14ac:dyDescent="0.2">
      <c r="A221" s="219">
        <v>3122</v>
      </c>
      <c r="B221" s="220">
        <v>5651</v>
      </c>
      <c r="C221" s="221" t="s">
        <v>249</v>
      </c>
      <c r="D221" s="222">
        <v>0</v>
      </c>
      <c r="E221" s="223">
        <v>2988</v>
      </c>
      <c r="F221" s="222">
        <v>0</v>
      </c>
      <c r="G221" s="224">
        <f t="shared" si="3"/>
        <v>0</v>
      </c>
    </row>
    <row r="222" spans="1:7" x14ac:dyDescent="0.2">
      <c r="A222" s="225">
        <v>3122</v>
      </c>
      <c r="B222" s="226"/>
      <c r="C222" s="227" t="s">
        <v>94</v>
      </c>
      <c r="D222" s="228">
        <v>233856</v>
      </c>
      <c r="E222" s="229">
        <v>1809497.7779999999</v>
      </c>
      <c r="F222" s="228">
        <v>1804411.1425900001</v>
      </c>
      <c r="G222" s="230">
        <f t="shared" si="3"/>
        <v>99.718892420214956</v>
      </c>
    </row>
    <row r="223" spans="1:7" x14ac:dyDescent="0.2">
      <c r="A223" s="219"/>
      <c r="B223" s="231"/>
      <c r="C223" s="232"/>
      <c r="D223" s="233"/>
      <c r="E223" s="233"/>
      <c r="F223" s="233"/>
      <c r="G223" s="224"/>
    </row>
    <row r="224" spans="1:7" x14ac:dyDescent="0.2">
      <c r="A224" s="234">
        <v>3123</v>
      </c>
      <c r="B224" s="235">
        <v>5123</v>
      </c>
      <c r="C224" s="236" t="s">
        <v>215</v>
      </c>
      <c r="D224" s="237">
        <v>0</v>
      </c>
      <c r="E224" s="238">
        <v>8.24</v>
      </c>
      <c r="F224" s="237">
        <v>8.2159000000000013</v>
      </c>
      <c r="G224" s="239">
        <f t="shared" si="3"/>
        <v>99.707524271844676</v>
      </c>
    </row>
    <row r="225" spans="1:7" x14ac:dyDescent="0.2">
      <c r="A225" s="219">
        <v>3123</v>
      </c>
      <c r="B225" s="220">
        <v>5137</v>
      </c>
      <c r="C225" s="221" t="s">
        <v>203</v>
      </c>
      <c r="D225" s="222">
        <v>0</v>
      </c>
      <c r="E225" s="223">
        <v>296.63</v>
      </c>
      <c r="F225" s="222">
        <v>296.61697999999996</v>
      </c>
      <c r="G225" s="224">
        <f t="shared" si="3"/>
        <v>99.995610693456484</v>
      </c>
    </row>
    <row r="226" spans="1:7" x14ac:dyDescent="0.2">
      <c r="A226" s="219">
        <v>3123</v>
      </c>
      <c r="B226" s="220">
        <v>5168</v>
      </c>
      <c r="C226" s="221" t="s">
        <v>222</v>
      </c>
      <c r="D226" s="222">
        <v>0</v>
      </c>
      <c r="E226" s="223">
        <v>28.43</v>
      </c>
      <c r="F226" s="222">
        <v>28.422900000000002</v>
      </c>
      <c r="G226" s="224">
        <f t="shared" si="3"/>
        <v>99.975026380583898</v>
      </c>
    </row>
    <row r="227" spans="1:7" x14ac:dyDescent="0.2">
      <c r="A227" s="219">
        <v>3123</v>
      </c>
      <c r="B227" s="220">
        <v>5172</v>
      </c>
      <c r="C227" s="221" t="s">
        <v>252</v>
      </c>
      <c r="D227" s="222">
        <v>0</v>
      </c>
      <c r="E227" s="223">
        <v>117</v>
      </c>
      <c r="F227" s="222">
        <v>116.71055</v>
      </c>
      <c r="G227" s="224">
        <f t="shared" si="3"/>
        <v>99.752606837606834</v>
      </c>
    </row>
    <row r="228" spans="1:7" x14ac:dyDescent="0.2">
      <c r="A228" s="219">
        <v>3123</v>
      </c>
      <c r="B228" s="220">
        <v>5213</v>
      </c>
      <c r="C228" s="221" t="s">
        <v>193</v>
      </c>
      <c r="D228" s="222">
        <v>0</v>
      </c>
      <c r="E228" s="223">
        <v>139137.38200000001</v>
      </c>
      <c r="F228" s="222">
        <v>139137.38200000001</v>
      </c>
      <c r="G228" s="224">
        <f t="shared" si="3"/>
        <v>100</v>
      </c>
    </row>
    <row r="229" spans="1:7" x14ac:dyDescent="0.2">
      <c r="A229" s="219">
        <v>3123</v>
      </c>
      <c r="B229" s="220">
        <v>5221</v>
      </c>
      <c r="C229" s="221" t="s">
        <v>208</v>
      </c>
      <c r="D229" s="222">
        <v>0</v>
      </c>
      <c r="E229" s="223">
        <v>18597.213</v>
      </c>
      <c r="F229" s="222">
        <v>18597.213</v>
      </c>
      <c r="G229" s="224">
        <f t="shared" si="3"/>
        <v>100</v>
      </c>
    </row>
    <row r="230" spans="1:7" x14ac:dyDescent="0.2">
      <c r="A230" s="219">
        <v>3123</v>
      </c>
      <c r="B230" s="220">
        <v>5331</v>
      </c>
      <c r="C230" s="221" t="s">
        <v>199</v>
      </c>
      <c r="D230" s="222">
        <v>178779</v>
      </c>
      <c r="E230" s="223">
        <v>220117.758</v>
      </c>
      <c r="F230" s="222">
        <v>220117.74724</v>
      </c>
      <c r="G230" s="224">
        <f t="shared" si="3"/>
        <v>99.999995111707435</v>
      </c>
    </row>
    <row r="231" spans="1:7" x14ac:dyDescent="0.2">
      <c r="A231" s="219">
        <v>3123</v>
      </c>
      <c r="B231" s="220">
        <v>5336</v>
      </c>
      <c r="C231" s="221" t="s">
        <v>233</v>
      </c>
      <c r="D231" s="222">
        <v>0</v>
      </c>
      <c r="E231" s="223">
        <v>597737.30599999998</v>
      </c>
      <c r="F231" s="222">
        <v>597737.28214000014</v>
      </c>
      <c r="G231" s="224">
        <f t="shared" si="3"/>
        <v>99.99999600827995</v>
      </c>
    </row>
    <row r="232" spans="1:7" x14ac:dyDescent="0.2">
      <c r="A232" s="225">
        <v>3123</v>
      </c>
      <c r="B232" s="226"/>
      <c r="C232" s="227" t="s">
        <v>96</v>
      </c>
      <c r="D232" s="228">
        <v>178779</v>
      </c>
      <c r="E232" s="229">
        <v>976039.95900000003</v>
      </c>
      <c r="F232" s="228">
        <v>976039.59071000002</v>
      </c>
      <c r="G232" s="230">
        <f t="shared" si="3"/>
        <v>99.999962266913698</v>
      </c>
    </row>
    <row r="233" spans="1:7" x14ac:dyDescent="0.2">
      <c r="A233" s="219"/>
      <c r="B233" s="231"/>
      <c r="C233" s="232"/>
      <c r="D233" s="233"/>
      <c r="E233" s="233"/>
      <c r="F233" s="233"/>
      <c r="G233" s="224"/>
    </row>
    <row r="234" spans="1:7" x14ac:dyDescent="0.2">
      <c r="A234" s="234">
        <v>3124</v>
      </c>
      <c r="B234" s="235">
        <v>5331</v>
      </c>
      <c r="C234" s="236" t="s">
        <v>199</v>
      </c>
      <c r="D234" s="237">
        <v>24515</v>
      </c>
      <c r="E234" s="238">
        <v>26615.406999999999</v>
      </c>
      <c r="F234" s="237">
        <v>26215.406999999999</v>
      </c>
      <c r="G234" s="239">
        <f t="shared" si="3"/>
        <v>98.497111090579978</v>
      </c>
    </row>
    <row r="235" spans="1:7" x14ac:dyDescent="0.2">
      <c r="A235" s="219">
        <v>3124</v>
      </c>
      <c r="B235" s="220">
        <v>5336</v>
      </c>
      <c r="C235" s="221" t="s">
        <v>233</v>
      </c>
      <c r="D235" s="222">
        <v>0</v>
      </c>
      <c r="E235" s="223">
        <v>207118.46299999999</v>
      </c>
      <c r="F235" s="222">
        <v>207118.462</v>
      </c>
      <c r="G235" s="224">
        <f t="shared" si="3"/>
        <v>99.99999951718452</v>
      </c>
    </row>
    <row r="236" spans="1:7" x14ac:dyDescent="0.2">
      <c r="A236" s="225">
        <v>3124</v>
      </c>
      <c r="B236" s="226"/>
      <c r="C236" s="227" t="s">
        <v>253</v>
      </c>
      <c r="D236" s="228">
        <v>24515</v>
      </c>
      <c r="E236" s="229">
        <v>233733.87</v>
      </c>
      <c r="F236" s="228">
        <v>233333.86900000001</v>
      </c>
      <c r="G236" s="230">
        <f t="shared" si="3"/>
        <v>99.828864768293954</v>
      </c>
    </row>
    <row r="237" spans="1:7" x14ac:dyDescent="0.2">
      <c r="A237" s="219"/>
      <c r="B237" s="231"/>
      <c r="C237" s="232"/>
      <c r="D237" s="233"/>
      <c r="E237" s="233"/>
      <c r="F237" s="233"/>
      <c r="G237" s="224"/>
    </row>
    <row r="238" spans="1:7" x14ac:dyDescent="0.2">
      <c r="A238" s="234">
        <v>3125</v>
      </c>
      <c r="B238" s="235">
        <v>5137</v>
      </c>
      <c r="C238" s="236" t="s">
        <v>203</v>
      </c>
      <c r="D238" s="237">
        <v>0</v>
      </c>
      <c r="E238" s="238">
        <v>1000</v>
      </c>
      <c r="F238" s="237">
        <v>0</v>
      </c>
      <c r="G238" s="239">
        <f t="shared" si="3"/>
        <v>0</v>
      </c>
    </row>
    <row r="239" spans="1:7" x14ac:dyDescent="0.2">
      <c r="A239" s="219">
        <v>3125</v>
      </c>
      <c r="B239" s="220">
        <v>5139</v>
      </c>
      <c r="C239" s="221" t="s">
        <v>186</v>
      </c>
      <c r="D239" s="222">
        <v>0</v>
      </c>
      <c r="E239" s="223">
        <v>20</v>
      </c>
      <c r="F239" s="222">
        <v>0</v>
      </c>
      <c r="G239" s="224">
        <f t="shared" si="3"/>
        <v>0</v>
      </c>
    </row>
    <row r="240" spans="1:7" x14ac:dyDescent="0.2">
      <c r="A240" s="219">
        <v>3125</v>
      </c>
      <c r="B240" s="220">
        <v>5169</v>
      </c>
      <c r="C240" s="221" t="s">
        <v>187</v>
      </c>
      <c r="D240" s="222">
        <v>0</v>
      </c>
      <c r="E240" s="223">
        <v>84.7</v>
      </c>
      <c r="F240" s="222">
        <v>84.7</v>
      </c>
      <c r="G240" s="224">
        <f t="shared" si="3"/>
        <v>100</v>
      </c>
    </row>
    <row r="241" spans="1:7" x14ac:dyDescent="0.2">
      <c r="A241" s="219">
        <v>3125</v>
      </c>
      <c r="B241" s="220">
        <v>5213</v>
      </c>
      <c r="C241" s="221" t="s">
        <v>193</v>
      </c>
      <c r="D241" s="222">
        <v>0</v>
      </c>
      <c r="E241" s="223">
        <v>741.39499999999998</v>
      </c>
      <c r="F241" s="222">
        <v>741.39499999999998</v>
      </c>
      <c r="G241" s="224">
        <f t="shared" si="3"/>
        <v>100</v>
      </c>
    </row>
    <row r="242" spans="1:7" x14ac:dyDescent="0.2">
      <c r="A242" s="219">
        <v>3125</v>
      </c>
      <c r="B242" s="220">
        <v>5221</v>
      </c>
      <c r="C242" s="221" t="s">
        <v>208</v>
      </c>
      <c r="D242" s="222">
        <v>0</v>
      </c>
      <c r="E242" s="223">
        <v>3271.5410000000002</v>
      </c>
      <c r="F242" s="222">
        <v>3271.5410000000002</v>
      </c>
      <c r="G242" s="224">
        <f t="shared" si="3"/>
        <v>100</v>
      </c>
    </row>
    <row r="243" spans="1:7" x14ac:dyDescent="0.2">
      <c r="A243" s="219">
        <v>3125</v>
      </c>
      <c r="B243" s="220">
        <v>5331</v>
      </c>
      <c r="C243" s="221" t="s">
        <v>199</v>
      </c>
      <c r="D243" s="222">
        <v>12194</v>
      </c>
      <c r="E243" s="223">
        <v>12147</v>
      </c>
      <c r="F243" s="222">
        <v>12147</v>
      </c>
      <c r="G243" s="224">
        <f t="shared" si="3"/>
        <v>100</v>
      </c>
    </row>
    <row r="244" spans="1:7" x14ac:dyDescent="0.2">
      <c r="A244" s="219">
        <v>3125</v>
      </c>
      <c r="B244" s="220">
        <v>5336</v>
      </c>
      <c r="C244" s="221" t="s">
        <v>233</v>
      </c>
      <c r="D244" s="222">
        <v>0</v>
      </c>
      <c r="E244" s="223">
        <v>709.75199999999995</v>
      </c>
      <c r="F244" s="222">
        <v>709.75083999999993</v>
      </c>
      <c r="G244" s="224">
        <f t="shared" si="3"/>
        <v>99.999836562630335</v>
      </c>
    </row>
    <row r="245" spans="1:7" x14ac:dyDescent="0.2">
      <c r="A245" s="219">
        <v>3125</v>
      </c>
      <c r="B245" s="220">
        <v>5651</v>
      </c>
      <c r="C245" s="221" t="s">
        <v>249</v>
      </c>
      <c r="D245" s="222">
        <v>0</v>
      </c>
      <c r="E245" s="223">
        <v>4236</v>
      </c>
      <c r="F245" s="222">
        <v>221</v>
      </c>
      <c r="G245" s="224">
        <f t="shared" si="3"/>
        <v>5.2171860245514639</v>
      </c>
    </row>
    <row r="246" spans="1:7" x14ac:dyDescent="0.2">
      <c r="A246" s="225">
        <v>3125</v>
      </c>
      <c r="B246" s="226"/>
      <c r="C246" s="227" t="s">
        <v>254</v>
      </c>
      <c r="D246" s="228">
        <v>12194</v>
      </c>
      <c r="E246" s="229">
        <v>22210.387999999999</v>
      </c>
      <c r="F246" s="228">
        <v>17175.386839999999</v>
      </c>
      <c r="G246" s="230">
        <f t="shared" si="3"/>
        <v>77.330422323103946</v>
      </c>
    </row>
    <row r="247" spans="1:7" x14ac:dyDescent="0.2">
      <c r="A247" s="219"/>
      <c r="B247" s="231"/>
      <c r="C247" s="232"/>
      <c r="D247" s="233"/>
      <c r="E247" s="233"/>
      <c r="F247" s="233"/>
      <c r="G247" s="224"/>
    </row>
    <row r="248" spans="1:7" x14ac:dyDescent="0.2">
      <c r="A248" s="234">
        <v>3126</v>
      </c>
      <c r="B248" s="235">
        <v>5331</v>
      </c>
      <c r="C248" s="236" t="s">
        <v>199</v>
      </c>
      <c r="D248" s="237">
        <v>7511</v>
      </c>
      <c r="E248" s="238">
        <v>7501.3</v>
      </c>
      <c r="F248" s="237">
        <v>7501.3</v>
      </c>
      <c r="G248" s="239">
        <f t="shared" si="3"/>
        <v>100</v>
      </c>
    </row>
    <row r="249" spans="1:7" x14ac:dyDescent="0.2">
      <c r="A249" s="219">
        <v>3126</v>
      </c>
      <c r="B249" s="220">
        <v>5336</v>
      </c>
      <c r="C249" s="221" t="s">
        <v>233</v>
      </c>
      <c r="D249" s="222">
        <v>0</v>
      </c>
      <c r="E249" s="223">
        <v>86452.7</v>
      </c>
      <c r="F249" s="222">
        <v>86452.7</v>
      </c>
      <c r="G249" s="224">
        <f t="shared" si="3"/>
        <v>100</v>
      </c>
    </row>
    <row r="250" spans="1:7" x14ac:dyDescent="0.2">
      <c r="A250" s="225">
        <v>3126</v>
      </c>
      <c r="B250" s="226"/>
      <c r="C250" s="227" t="s">
        <v>255</v>
      </c>
      <c r="D250" s="228">
        <v>7511</v>
      </c>
      <c r="E250" s="229">
        <v>93954</v>
      </c>
      <c r="F250" s="228">
        <v>93954</v>
      </c>
      <c r="G250" s="230">
        <f t="shared" si="3"/>
        <v>100</v>
      </c>
    </row>
    <row r="251" spans="1:7" x14ac:dyDescent="0.2">
      <c r="A251" s="219"/>
      <c r="B251" s="231"/>
      <c r="C251" s="232"/>
      <c r="D251" s="233"/>
      <c r="E251" s="233"/>
      <c r="F251" s="233"/>
      <c r="G251" s="224"/>
    </row>
    <row r="252" spans="1:7" x14ac:dyDescent="0.2">
      <c r="A252" s="234">
        <v>3133</v>
      </c>
      <c r="B252" s="235">
        <v>5171</v>
      </c>
      <c r="C252" s="236" t="s">
        <v>223</v>
      </c>
      <c r="D252" s="237">
        <v>1418</v>
      </c>
      <c r="E252" s="238">
        <v>1203</v>
      </c>
      <c r="F252" s="237">
        <v>214.06849000000003</v>
      </c>
      <c r="G252" s="239">
        <f t="shared" si="3"/>
        <v>17.794554447215297</v>
      </c>
    </row>
    <row r="253" spans="1:7" x14ac:dyDescent="0.2">
      <c r="A253" s="219">
        <v>3133</v>
      </c>
      <c r="B253" s="220">
        <v>5331</v>
      </c>
      <c r="C253" s="221" t="s">
        <v>199</v>
      </c>
      <c r="D253" s="222">
        <v>70925</v>
      </c>
      <c r="E253" s="223">
        <v>88572.46</v>
      </c>
      <c r="F253" s="222">
        <v>74909.605680000008</v>
      </c>
      <c r="G253" s="224">
        <f t="shared" si="3"/>
        <v>84.574376369359058</v>
      </c>
    </row>
    <row r="254" spans="1:7" x14ac:dyDescent="0.2">
      <c r="A254" s="219">
        <v>3133</v>
      </c>
      <c r="B254" s="220">
        <v>5336</v>
      </c>
      <c r="C254" s="221" t="s">
        <v>233</v>
      </c>
      <c r="D254" s="222">
        <v>0</v>
      </c>
      <c r="E254" s="223">
        <v>244232.31</v>
      </c>
      <c r="F254" s="222">
        <v>244232.31</v>
      </c>
      <c r="G254" s="224">
        <f t="shared" si="3"/>
        <v>100</v>
      </c>
    </row>
    <row r="255" spans="1:7" x14ac:dyDescent="0.2">
      <c r="A255" s="225">
        <v>3133</v>
      </c>
      <c r="B255" s="226"/>
      <c r="C255" s="227" t="s">
        <v>256</v>
      </c>
      <c r="D255" s="228">
        <v>72343</v>
      </c>
      <c r="E255" s="229">
        <v>334007.77</v>
      </c>
      <c r="F255" s="228">
        <v>319355.98417000001</v>
      </c>
      <c r="G255" s="230">
        <f t="shared" si="3"/>
        <v>95.613339824399887</v>
      </c>
    </row>
    <row r="256" spans="1:7" x14ac:dyDescent="0.2">
      <c r="A256" s="219"/>
      <c r="B256" s="231"/>
      <c r="C256" s="232"/>
      <c r="D256" s="233"/>
      <c r="E256" s="233"/>
      <c r="F256" s="233"/>
      <c r="G256" s="224"/>
    </row>
    <row r="257" spans="1:7" x14ac:dyDescent="0.2">
      <c r="A257" s="234">
        <v>3141</v>
      </c>
      <c r="B257" s="235">
        <v>5011</v>
      </c>
      <c r="C257" s="236" t="s">
        <v>210</v>
      </c>
      <c r="D257" s="237">
        <v>0</v>
      </c>
      <c r="E257" s="238">
        <v>147.09</v>
      </c>
      <c r="F257" s="237">
        <v>147.08643000000001</v>
      </c>
      <c r="G257" s="239">
        <f t="shared" si="3"/>
        <v>99.997572914542118</v>
      </c>
    </row>
    <row r="258" spans="1:7" x14ac:dyDescent="0.2">
      <c r="A258" s="219">
        <v>3141</v>
      </c>
      <c r="B258" s="220">
        <v>5031</v>
      </c>
      <c r="C258" s="221" t="s">
        <v>212</v>
      </c>
      <c r="D258" s="222">
        <v>0</v>
      </c>
      <c r="E258" s="223">
        <v>36.61</v>
      </c>
      <c r="F258" s="222">
        <v>36.608089999999997</v>
      </c>
      <c r="G258" s="224">
        <f t="shared" si="3"/>
        <v>99.994782846216879</v>
      </c>
    </row>
    <row r="259" spans="1:7" x14ac:dyDescent="0.2">
      <c r="A259" s="219">
        <v>3141</v>
      </c>
      <c r="B259" s="220">
        <v>5032</v>
      </c>
      <c r="C259" s="221" t="s">
        <v>213</v>
      </c>
      <c r="D259" s="222">
        <v>0</v>
      </c>
      <c r="E259" s="223">
        <v>13.25</v>
      </c>
      <c r="F259" s="222">
        <v>13.23771</v>
      </c>
      <c r="G259" s="224">
        <f t="shared" si="3"/>
        <v>99.907245283018867</v>
      </c>
    </row>
    <row r="260" spans="1:7" x14ac:dyDescent="0.2">
      <c r="A260" s="219">
        <v>3141</v>
      </c>
      <c r="B260" s="220">
        <v>5038</v>
      </c>
      <c r="C260" s="221" t="s">
        <v>214</v>
      </c>
      <c r="D260" s="222">
        <v>0</v>
      </c>
      <c r="E260" s="223">
        <v>0.62</v>
      </c>
      <c r="F260" s="222">
        <v>0.61776999999999993</v>
      </c>
      <c r="G260" s="224">
        <f t="shared" si="3"/>
        <v>99.640322580645147</v>
      </c>
    </row>
    <row r="261" spans="1:7" x14ac:dyDescent="0.2">
      <c r="A261" s="219">
        <v>3141</v>
      </c>
      <c r="B261" s="220">
        <v>5212</v>
      </c>
      <c r="C261" s="221" t="s">
        <v>192</v>
      </c>
      <c r="D261" s="222">
        <v>0</v>
      </c>
      <c r="E261" s="223">
        <v>115.488</v>
      </c>
      <c r="F261" s="222">
        <v>115.488</v>
      </c>
      <c r="G261" s="224">
        <f t="shared" si="3"/>
        <v>100</v>
      </c>
    </row>
    <row r="262" spans="1:7" x14ac:dyDescent="0.2">
      <c r="A262" s="219">
        <v>3141</v>
      </c>
      <c r="B262" s="220">
        <v>5213</v>
      </c>
      <c r="C262" s="221" t="s">
        <v>193</v>
      </c>
      <c r="D262" s="222">
        <v>0</v>
      </c>
      <c r="E262" s="223">
        <v>12137.754000000001</v>
      </c>
      <c r="F262" s="222">
        <v>12137.752</v>
      </c>
      <c r="G262" s="224">
        <f t="shared" si="3"/>
        <v>99.999983522486943</v>
      </c>
    </row>
    <row r="263" spans="1:7" x14ac:dyDescent="0.2">
      <c r="A263" s="219">
        <v>3141</v>
      </c>
      <c r="B263" s="220">
        <v>5221</v>
      </c>
      <c r="C263" s="221" t="s">
        <v>208</v>
      </c>
      <c r="D263" s="222">
        <v>0</v>
      </c>
      <c r="E263" s="223">
        <v>465.21800000000002</v>
      </c>
      <c r="F263" s="222">
        <v>465.21800000000002</v>
      </c>
      <c r="G263" s="224">
        <f t="shared" si="3"/>
        <v>100</v>
      </c>
    </row>
    <row r="264" spans="1:7" x14ac:dyDescent="0.2">
      <c r="A264" s="219">
        <v>3141</v>
      </c>
      <c r="B264" s="220">
        <v>5222</v>
      </c>
      <c r="C264" s="221" t="s">
        <v>189</v>
      </c>
      <c r="D264" s="222">
        <v>0</v>
      </c>
      <c r="E264" s="223">
        <v>65.759</v>
      </c>
      <c r="F264" s="222">
        <v>65.759</v>
      </c>
      <c r="G264" s="224">
        <f t="shared" si="3"/>
        <v>100</v>
      </c>
    </row>
    <row r="265" spans="1:7" x14ac:dyDescent="0.2">
      <c r="A265" s="219">
        <v>3141</v>
      </c>
      <c r="B265" s="220">
        <v>5223</v>
      </c>
      <c r="C265" s="221" t="s">
        <v>194</v>
      </c>
      <c r="D265" s="222">
        <v>0</v>
      </c>
      <c r="E265" s="223">
        <v>468.78</v>
      </c>
      <c r="F265" s="222">
        <v>375.37416000000002</v>
      </c>
      <c r="G265" s="224">
        <f t="shared" si="3"/>
        <v>80.074696019454763</v>
      </c>
    </row>
    <row r="266" spans="1:7" x14ac:dyDescent="0.2">
      <c r="A266" s="219">
        <v>3141</v>
      </c>
      <c r="B266" s="220">
        <v>5321</v>
      </c>
      <c r="C266" s="221" t="s">
        <v>195</v>
      </c>
      <c r="D266" s="222">
        <v>0</v>
      </c>
      <c r="E266" s="223">
        <v>22569.59</v>
      </c>
      <c r="F266" s="222">
        <v>17616.39789</v>
      </c>
      <c r="G266" s="224">
        <f t="shared" si="3"/>
        <v>78.053690341738601</v>
      </c>
    </row>
    <row r="267" spans="1:7" x14ac:dyDescent="0.2">
      <c r="A267" s="219">
        <v>3141</v>
      </c>
      <c r="B267" s="220">
        <v>5331</v>
      </c>
      <c r="C267" s="221" t="s">
        <v>199</v>
      </c>
      <c r="D267" s="222">
        <v>29374</v>
      </c>
      <c r="E267" s="223">
        <v>29629</v>
      </c>
      <c r="F267" s="222">
        <v>29629</v>
      </c>
      <c r="G267" s="224">
        <f t="shared" si="3"/>
        <v>100</v>
      </c>
    </row>
    <row r="268" spans="1:7" x14ac:dyDescent="0.2">
      <c r="A268" s="219">
        <v>3141</v>
      </c>
      <c r="B268" s="220">
        <v>5336</v>
      </c>
      <c r="C268" s="221" t="s">
        <v>233</v>
      </c>
      <c r="D268" s="222">
        <v>0</v>
      </c>
      <c r="E268" s="223">
        <v>130507.357</v>
      </c>
      <c r="F268" s="222">
        <v>130507.25361999999</v>
      </c>
      <c r="G268" s="224">
        <f t="shared" si="3"/>
        <v>99.99992078607491</v>
      </c>
    </row>
    <row r="269" spans="1:7" x14ac:dyDescent="0.2">
      <c r="A269" s="219">
        <v>3141</v>
      </c>
      <c r="B269" s="220">
        <v>5339</v>
      </c>
      <c r="C269" s="221" t="s">
        <v>228</v>
      </c>
      <c r="D269" s="222">
        <v>0</v>
      </c>
      <c r="E269" s="223">
        <v>803238.20799999998</v>
      </c>
      <c r="F269" s="222">
        <v>803238.20799999998</v>
      </c>
      <c r="G269" s="224">
        <f t="shared" si="3"/>
        <v>100</v>
      </c>
    </row>
    <row r="270" spans="1:7" x14ac:dyDescent="0.2">
      <c r="A270" s="225">
        <v>3141</v>
      </c>
      <c r="B270" s="226"/>
      <c r="C270" s="227" t="s">
        <v>257</v>
      </c>
      <c r="D270" s="228">
        <v>29374</v>
      </c>
      <c r="E270" s="229">
        <v>999394.72400000005</v>
      </c>
      <c r="F270" s="228">
        <v>994348.0006700001</v>
      </c>
      <c r="G270" s="230">
        <f t="shared" si="3"/>
        <v>99.495022015945736</v>
      </c>
    </row>
    <row r="271" spans="1:7" x14ac:dyDescent="0.2">
      <c r="A271" s="219"/>
      <c r="B271" s="231"/>
      <c r="C271" s="232"/>
      <c r="D271" s="233"/>
      <c r="E271" s="233"/>
      <c r="F271" s="233"/>
      <c r="G271" s="224"/>
    </row>
    <row r="272" spans="1:7" x14ac:dyDescent="0.2">
      <c r="A272" s="234">
        <v>3143</v>
      </c>
      <c r="B272" s="235">
        <v>5212</v>
      </c>
      <c r="C272" s="236" t="s">
        <v>192</v>
      </c>
      <c r="D272" s="237">
        <v>0</v>
      </c>
      <c r="E272" s="238">
        <v>1163.7280000000001</v>
      </c>
      <c r="F272" s="237">
        <v>1163.7280000000001</v>
      </c>
      <c r="G272" s="239">
        <f t="shared" si="3"/>
        <v>100</v>
      </c>
    </row>
    <row r="273" spans="1:7" x14ac:dyDescent="0.2">
      <c r="A273" s="219">
        <v>3143</v>
      </c>
      <c r="B273" s="220">
        <v>5213</v>
      </c>
      <c r="C273" s="221" t="s">
        <v>193</v>
      </c>
      <c r="D273" s="222">
        <v>0</v>
      </c>
      <c r="E273" s="223">
        <v>11392.349</v>
      </c>
      <c r="F273" s="222">
        <v>11392.349</v>
      </c>
      <c r="G273" s="224">
        <f t="shared" si="3"/>
        <v>100</v>
      </c>
    </row>
    <row r="274" spans="1:7" x14ac:dyDescent="0.2">
      <c r="A274" s="219">
        <v>3143</v>
      </c>
      <c r="B274" s="220">
        <v>5331</v>
      </c>
      <c r="C274" s="221" t="s">
        <v>199</v>
      </c>
      <c r="D274" s="222">
        <v>1654</v>
      </c>
      <c r="E274" s="223">
        <v>1654</v>
      </c>
      <c r="F274" s="222">
        <v>1654</v>
      </c>
      <c r="G274" s="224">
        <f t="shared" si="3"/>
        <v>100</v>
      </c>
    </row>
    <row r="275" spans="1:7" x14ac:dyDescent="0.2">
      <c r="A275" s="219">
        <v>3143</v>
      </c>
      <c r="B275" s="220">
        <v>5336</v>
      </c>
      <c r="C275" s="221" t="s">
        <v>233</v>
      </c>
      <c r="D275" s="222">
        <v>0</v>
      </c>
      <c r="E275" s="223">
        <v>41252.487999999998</v>
      </c>
      <c r="F275" s="222">
        <v>41252.487139999997</v>
      </c>
      <c r="G275" s="224">
        <f t="shared" si="3"/>
        <v>99.999997915277248</v>
      </c>
    </row>
    <row r="276" spans="1:7" x14ac:dyDescent="0.2">
      <c r="A276" s="219">
        <v>3143</v>
      </c>
      <c r="B276" s="220">
        <v>5339</v>
      </c>
      <c r="C276" s="221" t="s">
        <v>228</v>
      </c>
      <c r="D276" s="222">
        <v>0</v>
      </c>
      <c r="E276" s="223">
        <v>580996.25899999996</v>
      </c>
      <c r="F276" s="222">
        <v>580996.25899999996</v>
      </c>
      <c r="G276" s="224">
        <f t="shared" si="3"/>
        <v>100</v>
      </c>
    </row>
    <row r="277" spans="1:7" x14ac:dyDescent="0.2">
      <c r="A277" s="225">
        <v>3143</v>
      </c>
      <c r="B277" s="226"/>
      <c r="C277" s="227" t="s">
        <v>258</v>
      </c>
      <c r="D277" s="228">
        <v>1654</v>
      </c>
      <c r="E277" s="229">
        <v>636458.82400000002</v>
      </c>
      <c r="F277" s="228">
        <v>636458.82313999999</v>
      </c>
      <c r="G277" s="230">
        <f t="shared" si="3"/>
        <v>99.999999864877353</v>
      </c>
    </row>
    <row r="278" spans="1:7" x14ac:dyDescent="0.2">
      <c r="A278" s="219"/>
      <c r="B278" s="231"/>
      <c r="C278" s="232"/>
      <c r="D278" s="233"/>
      <c r="E278" s="233"/>
      <c r="F278" s="233"/>
      <c r="G278" s="224"/>
    </row>
    <row r="279" spans="1:7" x14ac:dyDescent="0.2">
      <c r="A279" s="234">
        <v>3145</v>
      </c>
      <c r="B279" s="235">
        <v>5331</v>
      </c>
      <c r="C279" s="236" t="s">
        <v>199</v>
      </c>
      <c r="D279" s="237">
        <v>570</v>
      </c>
      <c r="E279" s="238">
        <v>570</v>
      </c>
      <c r="F279" s="237">
        <v>570</v>
      </c>
      <c r="G279" s="239">
        <f t="shared" si="3"/>
        <v>100</v>
      </c>
    </row>
    <row r="280" spans="1:7" x14ac:dyDescent="0.2">
      <c r="A280" s="219">
        <v>3145</v>
      </c>
      <c r="B280" s="220">
        <v>5336</v>
      </c>
      <c r="C280" s="221" t="s">
        <v>233</v>
      </c>
      <c r="D280" s="222">
        <v>0</v>
      </c>
      <c r="E280" s="223">
        <v>10510.877</v>
      </c>
      <c r="F280" s="222">
        <v>10510.877</v>
      </c>
      <c r="G280" s="224">
        <f t="shared" si="3"/>
        <v>100</v>
      </c>
    </row>
    <row r="281" spans="1:7" x14ac:dyDescent="0.2">
      <c r="A281" s="225">
        <v>3145</v>
      </c>
      <c r="B281" s="226"/>
      <c r="C281" s="227" t="s">
        <v>259</v>
      </c>
      <c r="D281" s="228">
        <v>570</v>
      </c>
      <c r="E281" s="229">
        <v>11080.877</v>
      </c>
      <c r="F281" s="228">
        <v>11080.877</v>
      </c>
      <c r="G281" s="230">
        <f t="shared" si="3"/>
        <v>100</v>
      </c>
    </row>
    <row r="282" spans="1:7" x14ac:dyDescent="0.2">
      <c r="A282" s="219"/>
      <c r="B282" s="231"/>
      <c r="C282" s="232"/>
      <c r="D282" s="233"/>
      <c r="E282" s="233"/>
      <c r="F282" s="233"/>
      <c r="G282" s="224"/>
    </row>
    <row r="283" spans="1:7" x14ac:dyDescent="0.2">
      <c r="A283" s="234">
        <v>3146</v>
      </c>
      <c r="B283" s="235">
        <v>5221</v>
      </c>
      <c r="C283" s="236" t="s">
        <v>208</v>
      </c>
      <c r="D283" s="237">
        <v>0</v>
      </c>
      <c r="E283" s="238">
        <v>3885.6959999999999</v>
      </c>
      <c r="F283" s="237">
        <v>3885.6959999999999</v>
      </c>
      <c r="G283" s="239">
        <f t="shared" si="3"/>
        <v>100</v>
      </c>
    </row>
    <row r="284" spans="1:7" x14ac:dyDescent="0.2">
      <c r="A284" s="219">
        <v>3146</v>
      </c>
      <c r="B284" s="220">
        <v>5331</v>
      </c>
      <c r="C284" s="221" t="s">
        <v>199</v>
      </c>
      <c r="D284" s="222">
        <v>8105</v>
      </c>
      <c r="E284" s="223">
        <v>8715.61</v>
      </c>
      <c r="F284" s="222">
        <v>8715.6005100000002</v>
      </c>
      <c r="G284" s="224">
        <f t="shared" si="3"/>
        <v>99.999891114907612</v>
      </c>
    </row>
    <row r="285" spans="1:7" x14ac:dyDescent="0.2">
      <c r="A285" s="219">
        <v>3146</v>
      </c>
      <c r="B285" s="220">
        <v>5336</v>
      </c>
      <c r="C285" s="221" t="s">
        <v>233</v>
      </c>
      <c r="D285" s="222">
        <v>0</v>
      </c>
      <c r="E285" s="223">
        <v>147030.78899999999</v>
      </c>
      <c r="F285" s="222">
        <v>147030.77860999998</v>
      </c>
      <c r="G285" s="224">
        <f t="shared" si="3"/>
        <v>99.999992933452859</v>
      </c>
    </row>
    <row r="286" spans="1:7" x14ac:dyDescent="0.2">
      <c r="A286" s="225">
        <v>3146</v>
      </c>
      <c r="B286" s="226"/>
      <c r="C286" s="227" t="s">
        <v>260</v>
      </c>
      <c r="D286" s="228">
        <v>8105</v>
      </c>
      <c r="E286" s="229">
        <v>159632.095</v>
      </c>
      <c r="F286" s="228">
        <v>159632.07511999999</v>
      </c>
      <c r="G286" s="230">
        <f t="shared" si="3"/>
        <v>99.999987546364025</v>
      </c>
    </row>
    <row r="287" spans="1:7" x14ac:dyDescent="0.2">
      <c r="A287" s="219"/>
      <c r="B287" s="231"/>
      <c r="C287" s="232"/>
      <c r="D287" s="233"/>
      <c r="E287" s="233"/>
      <c r="F287" s="233"/>
      <c r="G287" s="224"/>
    </row>
    <row r="288" spans="1:7" x14ac:dyDescent="0.2">
      <c r="A288" s="234">
        <v>3147</v>
      </c>
      <c r="B288" s="235">
        <v>5213</v>
      </c>
      <c r="C288" s="236" t="s">
        <v>193</v>
      </c>
      <c r="D288" s="237">
        <v>0</v>
      </c>
      <c r="E288" s="238">
        <v>1688.912</v>
      </c>
      <c r="F288" s="237">
        <v>1688.912</v>
      </c>
      <c r="G288" s="239">
        <f t="shared" si="3"/>
        <v>100</v>
      </c>
    </row>
    <row r="289" spans="1:7" x14ac:dyDescent="0.2">
      <c r="A289" s="219">
        <v>3147</v>
      </c>
      <c r="B289" s="220">
        <v>5221</v>
      </c>
      <c r="C289" s="221" t="s">
        <v>208</v>
      </c>
      <c r="D289" s="222">
        <v>0</v>
      </c>
      <c r="E289" s="223">
        <v>849.70100000000002</v>
      </c>
      <c r="F289" s="222">
        <v>849.70100000000002</v>
      </c>
      <c r="G289" s="224">
        <f t="shared" si="3"/>
        <v>100</v>
      </c>
    </row>
    <row r="290" spans="1:7" x14ac:dyDescent="0.2">
      <c r="A290" s="219">
        <v>3147</v>
      </c>
      <c r="B290" s="220">
        <v>5331</v>
      </c>
      <c r="C290" s="221" t="s">
        <v>199</v>
      </c>
      <c r="D290" s="222">
        <v>16239</v>
      </c>
      <c r="E290" s="223">
        <v>17939</v>
      </c>
      <c r="F290" s="222">
        <v>17939</v>
      </c>
      <c r="G290" s="224">
        <f t="shared" si="3"/>
        <v>100</v>
      </c>
    </row>
    <row r="291" spans="1:7" x14ac:dyDescent="0.2">
      <c r="A291" s="219">
        <v>3147</v>
      </c>
      <c r="B291" s="220">
        <v>5336</v>
      </c>
      <c r="C291" s="221" t="s">
        <v>233</v>
      </c>
      <c r="D291" s="222">
        <v>0</v>
      </c>
      <c r="E291" s="223">
        <v>70806.733999999997</v>
      </c>
      <c r="F291" s="222">
        <v>70806.732999999993</v>
      </c>
      <c r="G291" s="224">
        <f t="shared" si="3"/>
        <v>99.999998587704937</v>
      </c>
    </row>
    <row r="292" spans="1:7" x14ac:dyDescent="0.2">
      <c r="A292" s="225">
        <v>3147</v>
      </c>
      <c r="B292" s="226"/>
      <c r="C292" s="227" t="s">
        <v>261</v>
      </c>
      <c r="D292" s="228">
        <v>16239</v>
      </c>
      <c r="E292" s="229">
        <v>91284.346999999994</v>
      </c>
      <c r="F292" s="228">
        <v>91284.346000000005</v>
      </c>
      <c r="G292" s="230">
        <f t="shared" si="3"/>
        <v>99.999998904521945</v>
      </c>
    </row>
    <row r="293" spans="1:7" x14ac:dyDescent="0.2">
      <c r="A293" s="219"/>
      <c r="B293" s="231"/>
      <c r="C293" s="232"/>
      <c r="D293" s="233"/>
      <c r="E293" s="233"/>
      <c r="F293" s="233"/>
      <c r="G293" s="224"/>
    </row>
    <row r="294" spans="1:7" x14ac:dyDescent="0.2">
      <c r="A294" s="234">
        <v>3149</v>
      </c>
      <c r="B294" s="235">
        <v>5331</v>
      </c>
      <c r="C294" s="236" t="s">
        <v>199</v>
      </c>
      <c r="D294" s="237">
        <v>5188</v>
      </c>
      <c r="E294" s="238">
        <v>8116.56</v>
      </c>
      <c r="F294" s="237">
        <v>8116.5518700000002</v>
      </c>
      <c r="G294" s="239">
        <f t="shared" ref="G294:G360" si="4">F294/E294*100</f>
        <v>99.999899834412602</v>
      </c>
    </row>
    <row r="295" spans="1:7" x14ac:dyDescent="0.2">
      <c r="A295" s="219">
        <v>3149</v>
      </c>
      <c r="B295" s="220">
        <v>5336</v>
      </c>
      <c r="C295" s="221" t="s">
        <v>233</v>
      </c>
      <c r="D295" s="222">
        <v>0</v>
      </c>
      <c r="E295" s="223">
        <v>1815.5</v>
      </c>
      <c r="F295" s="222">
        <v>1815.48559</v>
      </c>
      <c r="G295" s="224">
        <f t="shared" si="4"/>
        <v>99.999206279261912</v>
      </c>
    </row>
    <row r="296" spans="1:7" x14ac:dyDescent="0.2">
      <c r="A296" s="225">
        <v>3149</v>
      </c>
      <c r="B296" s="226"/>
      <c r="C296" s="227" t="s">
        <v>262</v>
      </c>
      <c r="D296" s="228">
        <v>5188</v>
      </c>
      <c r="E296" s="229">
        <v>9932.06</v>
      </c>
      <c r="F296" s="228">
        <v>9932.0374600000014</v>
      </c>
      <c r="G296" s="230">
        <f t="shared" si="4"/>
        <v>99.999773058157132</v>
      </c>
    </row>
    <row r="297" spans="1:7" x14ac:dyDescent="0.2">
      <c r="A297" s="219"/>
      <c r="B297" s="231"/>
      <c r="C297" s="232"/>
      <c r="D297" s="233"/>
      <c r="E297" s="233"/>
      <c r="F297" s="233"/>
      <c r="G297" s="224"/>
    </row>
    <row r="298" spans="1:7" x14ac:dyDescent="0.2">
      <c r="A298" s="234">
        <v>3150</v>
      </c>
      <c r="B298" s="235">
        <v>5212</v>
      </c>
      <c r="C298" s="236" t="s">
        <v>192</v>
      </c>
      <c r="D298" s="237">
        <v>0</v>
      </c>
      <c r="E298" s="238">
        <v>9473.527</v>
      </c>
      <c r="F298" s="237">
        <v>9473.527</v>
      </c>
      <c r="G298" s="239">
        <f t="shared" si="4"/>
        <v>100</v>
      </c>
    </row>
    <row r="299" spans="1:7" x14ac:dyDescent="0.2">
      <c r="A299" s="219">
        <v>3150</v>
      </c>
      <c r="B299" s="220">
        <v>5213</v>
      </c>
      <c r="C299" s="221" t="s">
        <v>193</v>
      </c>
      <c r="D299" s="222">
        <v>0</v>
      </c>
      <c r="E299" s="223">
        <v>36544.428999999996</v>
      </c>
      <c r="F299" s="222">
        <v>36544.428999999996</v>
      </c>
      <c r="G299" s="224">
        <f t="shared" si="4"/>
        <v>100</v>
      </c>
    </row>
    <row r="300" spans="1:7" x14ac:dyDescent="0.2">
      <c r="A300" s="219">
        <v>3150</v>
      </c>
      <c r="B300" s="220">
        <v>5221</v>
      </c>
      <c r="C300" s="221" t="s">
        <v>208</v>
      </c>
      <c r="D300" s="222">
        <v>0</v>
      </c>
      <c r="E300" s="223">
        <v>129.92599999999999</v>
      </c>
      <c r="F300" s="222">
        <v>129.92599999999999</v>
      </c>
      <c r="G300" s="224">
        <f t="shared" si="4"/>
        <v>100</v>
      </c>
    </row>
    <row r="301" spans="1:7" x14ac:dyDescent="0.2">
      <c r="A301" s="219">
        <v>3150</v>
      </c>
      <c r="B301" s="220">
        <v>5331</v>
      </c>
      <c r="C301" s="221" t="s">
        <v>199</v>
      </c>
      <c r="D301" s="222">
        <v>3001</v>
      </c>
      <c r="E301" s="223">
        <v>3001</v>
      </c>
      <c r="F301" s="222">
        <v>3001</v>
      </c>
      <c r="G301" s="224">
        <f t="shared" si="4"/>
        <v>100</v>
      </c>
    </row>
    <row r="302" spans="1:7" x14ac:dyDescent="0.2">
      <c r="A302" s="219">
        <v>3150</v>
      </c>
      <c r="B302" s="220">
        <v>5336</v>
      </c>
      <c r="C302" s="221" t="s">
        <v>233</v>
      </c>
      <c r="D302" s="222">
        <v>0</v>
      </c>
      <c r="E302" s="223">
        <v>50467.934999999998</v>
      </c>
      <c r="F302" s="222">
        <v>50467.934999999998</v>
      </c>
      <c r="G302" s="224">
        <f t="shared" si="4"/>
        <v>100</v>
      </c>
    </row>
    <row r="303" spans="1:7" x14ac:dyDescent="0.2">
      <c r="A303" s="225">
        <v>3150</v>
      </c>
      <c r="B303" s="226"/>
      <c r="C303" s="227" t="s">
        <v>263</v>
      </c>
      <c r="D303" s="228">
        <v>3001</v>
      </c>
      <c r="E303" s="229">
        <v>99616.816999999995</v>
      </c>
      <c r="F303" s="228">
        <v>99616.816999999995</v>
      </c>
      <c r="G303" s="230">
        <f t="shared" si="4"/>
        <v>100</v>
      </c>
    </row>
    <row r="304" spans="1:7" x14ac:dyDescent="0.2">
      <c r="A304" s="219"/>
      <c r="B304" s="231"/>
      <c r="C304" s="232"/>
      <c r="D304" s="233"/>
      <c r="E304" s="233"/>
      <c r="F304" s="233"/>
      <c r="G304" s="224"/>
    </row>
    <row r="305" spans="1:7" x14ac:dyDescent="0.2">
      <c r="A305" s="234">
        <v>3231</v>
      </c>
      <c r="B305" s="235">
        <v>5169</v>
      </c>
      <c r="C305" s="236" t="s">
        <v>187</v>
      </c>
      <c r="D305" s="237">
        <v>0</v>
      </c>
      <c r="E305" s="238">
        <v>52.18</v>
      </c>
      <c r="F305" s="237">
        <v>52.18</v>
      </c>
      <c r="G305" s="239">
        <f t="shared" si="4"/>
        <v>100</v>
      </c>
    </row>
    <row r="306" spans="1:7" x14ac:dyDescent="0.2">
      <c r="A306" s="219">
        <v>3231</v>
      </c>
      <c r="B306" s="220">
        <v>5171</v>
      </c>
      <c r="C306" s="221" t="s">
        <v>223</v>
      </c>
      <c r="D306" s="222">
        <v>0</v>
      </c>
      <c r="E306" s="223">
        <v>1297.25</v>
      </c>
      <c r="F306" s="222">
        <v>1297.2460000000001</v>
      </c>
      <c r="G306" s="224">
        <f t="shared" si="4"/>
        <v>99.999691655424954</v>
      </c>
    </row>
    <row r="307" spans="1:7" x14ac:dyDescent="0.2">
      <c r="A307" s="219">
        <v>3231</v>
      </c>
      <c r="B307" s="220">
        <v>5213</v>
      </c>
      <c r="C307" s="221" t="s">
        <v>193</v>
      </c>
      <c r="D307" s="222">
        <v>0</v>
      </c>
      <c r="E307" s="223">
        <v>31709.514999999999</v>
      </c>
      <c r="F307" s="222">
        <v>31709.514999999999</v>
      </c>
      <c r="G307" s="224">
        <f t="shared" si="4"/>
        <v>100</v>
      </c>
    </row>
    <row r="308" spans="1:7" x14ac:dyDescent="0.2">
      <c r="A308" s="219">
        <v>3231</v>
      </c>
      <c r="B308" s="220">
        <v>5221</v>
      </c>
      <c r="C308" s="221" t="s">
        <v>208</v>
      </c>
      <c r="D308" s="222">
        <v>0</v>
      </c>
      <c r="E308" s="223">
        <v>12936.197</v>
      </c>
      <c r="F308" s="222">
        <v>12936.197</v>
      </c>
      <c r="G308" s="224">
        <f t="shared" si="4"/>
        <v>100</v>
      </c>
    </row>
    <row r="309" spans="1:7" x14ac:dyDescent="0.2">
      <c r="A309" s="219">
        <v>3231</v>
      </c>
      <c r="B309" s="220">
        <v>5331</v>
      </c>
      <c r="C309" s="221" t="s">
        <v>199</v>
      </c>
      <c r="D309" s="222">
        <v>3796</v>
      </c>
      <c r="E309" s="223">
        <v>4104.4139999999998</v>
      </c>
      <c r="F309" s="222">
        <v>3474.4119500000002</v>
      </c>
      <c r="G309" s="224">
        <f t="shared" si="4"/>
        <v>84.650621257992015</v>
      </c>
    </row>
    <row r="310" spans="1:7" x14ac:dyDescent="0.2">
      <c r="A310" s="219">
        <v>3231</v>
      </c>
      <c r="B310" s="220">
        <v>5336</v>
      </c>
      <c r="C310" s="221" t="s">
        <v>233</v>
      </c>
      <c r="D310" s="222">
        <v>0</v>
      </c>
      <c r="E310" s="223">
        <v>579005.66599999997</v>
      </c>
      <c r="F310" s="222">
        <v>579005.63899999997</v>
      </c>
      <c r="G310" s="224">
        <f t="shared" si="4"/>
        <v>99.999995336833209</v>
      </c>
    </row>
    <row r="311" spans="1:7" x14ac:dyDescent="0.2">
      <c r="A311" s="219">
        <v>3231</v>
      </c>
      <c r="B311" s="220">
        <v>5339</v>
      </c>
      <c r="C311" s="221" t="s">
        <v>228</v>
      </c>
      <c r="D311" s="222">
        <v>0</v>
      </c>
      <c r="E311" s="223">
        <v>82096.638000000006</v>
      </c>
      <c r="F311" s="222">
        <v>82096.638000000006</v>
      </c>
      <c r="G311" s="224">
        <f t="shared" si="4"/>
        <v>100</v>
      </c>
    </row>
    <row r="312" spans="1:7" x14ac:dyDescent="0.2">
      <c r="A312" s="225">
        <v>3231</v>
      </c>
      <c r="B312" s="226"/>
      <c r="C312" s="227" t="s">
        <v>264</v>
      </c>
      <c r="D312" s="228">
        <v>3796</v>
      </c>
      <c r="E312" s="229">
        <v>711201.86</v>
      </c>
      <c r="F312" s="228">
        <v>710571.8269499999</v>
      </c>
      <c r="G312" s="230">
        <f t="shared" si="4"/>
        <v>99.911412907440919</v>
      </c>
    </row>
    <row r="313" spans="1:7" x14ac:dyDescent="0.2">
      <c r="A313" s="219"/>
      <c r="B313" s="231"/>
      <c r="C313" s="232"/>
      <c r="D313" s="233"/>
      <c r="E313" s="233"/>
      <c r="F313" s="233"/>
      <c r="G313" s="224"/>
    </row>
    <row r="314" spans="1:7" x14ac:dyDescent="0.2">
      <c r="A314" s="234">
        <v>3233</v>
      </c>
      <c r="B314" s="235">
        <v>5213</v>
      </c>
      <c r="C314" s="236" t="s">
        <v>193</v>
      </c>
      <c r="D314" s="237">
        <v>0</v>
      </c>
      <c r="E314" s="238">
        <v>882.19299999999998</v>
      </c>
      <c r="F314" s="237">
        <v>882.19299999999998</v>
      </c>
      <c r="G314" s="239">
        <f t="shared" si="4"/>
        <v>100</v>
      </c>
    </row>
    <row r="315" spans="1:7" x14ac:dyDescent="0.2">
      <c r="A315" s="219">
        <v>3233</v>
      </c>
      <c r="B315" s="220">
        <v>5331</v>
      </c>
      <c r="C315" s="221" t="s">
        <v>199</v>
      </c>
      <c r="D315" s="222">
        <v>2893</v>
      </c>
      <c r="E315" s="223">
        <v>4729</v>
      </c>
      <c r="F315" s="222">
        <v>4729</v>
      </c>
      <c r="G315" s="224">
        <f t="shared" si="4"/>
        <v>100</v>
      </c>
    </row>
    <row r="316" spans="1:7" x14ac:dyDescent="0.2">
      <c r="A316" s="219">
        <v>3233</v>
      </c>
      <c r="B316" s="220">
        <v>5336</v>
      </c>
      <c r="C316" s="221" t="s">
        <v>233</v>
      </c>
      <c r="D316" s="222">
        <v>0</v>
      </c>
      <c r="E316" s="223">
        <v>8467.5529999999999</v>
      </c>
      <c r="F316" s="222">
        <v>8467.5529999999999</v>
      </c>
      <c r="G316" s="224">
        <f t="shared" si="4"/>
        <v>100</v>
      </c>
    </row>
    <row r="317" spans="1:7" x14ac:dyDescent="0.2">
      <c r="A317" s="219">
        <v>3233</v>
      </c>
      <c r="B317" s="220">
        <v>5339</v>
      </c>
      <c r="C317" s="221" t="s">
        <v>228</v>
      </c>
      <c r="D317" s="222">
        <v>0</v>
      </c>
      <c r="E317" s="223">
        <v>166372.69200000001</v>
      </c>
      <c r="F317" s="222">
        <v>166372.69200000001</v>
      </c>
      <c r="G317" s="224">
        <f t="shared" si="4"/>
        <v>100</v>
      </c>
    </row>
    <row r="318" spans="1:7" x14ac:dyDescent="0.2">
      <c r="A318" s="225">
        <v>3233</v>
      </c>
      <c r="B318" s="226"/>
      <c r="C318" s="227" t="s">
        <v>265</v>
      </c>
      <c r="D318" s="228">
        <v>2893</v>
      </c>
      <c r="E318" s="229">
        <v>180451.43799999999</v>
      </c>
      <c r="F318" s="228">
        <v>180451.43799999999</v>
      </c>
      <c r="G318" s="230">
        <f t="shared" si="4"/>
        <v>100</v>
      </c>
    </row>
    <row r="319" spans="1:7" x14ac:dyDescent="0.2">
      <c r="A319" s="219"/>
      <c r="B319" s="231"/>
      <c r="C319" s="232"/>
      <c r="D319" s="233"/>
      <c r="E319" s="233"/>
      <c r="F319" s="233"/>
      <c r="G319" s="224"/>
    </row>
    <row r="320" spans="1:7" x14ac:dyDescent="0.2">
      <c r="A320" s="234">
        <v>3291</v>
      </c>
      <c r="B320" s="235">
        <v>5167</v>
      </c>
      <c r="C320" s="236" t="s">
        <v>221</v>
      </c>
      <c r="D320" s="237">
        <v>0</v>
      </c>
      <c r="E320" s="238">
        <v>52</v>
      </c>
      <c r="F320" s="237">
        <v>51.979169999999996</v>
      </c>
      <c r="G320" s="239">
        <f t="shared" si="4"/>
        <v>99.959942307692302</v>
      </c>
    </row>
    <row r="321" spans="1:7" x14ac:dyDescent="0.2">
      <c r="A321" s="219">
        <v>3291</v>
      </c>
      <c r="B321" s="220">
        <v>5169</v>
      </c>
      <c r="C321" s="221" t="s">
        <v>187</v>
      </c>
      <c r="D321" s="222">
        <v>15</v>
      </c>
      <c r="E321" s="223">
        <v>0</v>
      </c>
      <c r="F321" s="222">
        <v>0</v>
      </c>
      <c r="G321" s="244" t="s">
        <v>204</v>
      </c>
    </row>
    <row r="322" spans="1:7" x14ac:dyDescent="0.2">
      <c r="A322" s="219">
        <v>3291</v>
      </c>
      <c r="B322" s="220">
        <v>5173</v>
      </c>
      <c r="C322" s="221" t="s">
        <v>206</v>
      </c>
      <c r="D322" s="222">
        <v>0</v>
      </c>
      <c r="E322" s="223">
        <v>358</v>
      </c>
      <c r="F322" s="222">
        <v>311.89571000000001</v>
      </c>
      <c r="G322" s="224">
        <f t="shared" si="4"/>
        <v>87.121706703910618</v>
      </c>
    </row>
    <row r="323" spans="1:7" x14ac:dyDescent="0.2">
      <c r="A323" s="219">
        <v>3291</v>
      </c>
      <c r="B323" s="220">
        <v>5179</v>
      </c>
      <c r="C323" s="221" t="s">
        <v>224</v>
      </c>
      <c r="D323" s="222">
        <v>0</v>
      </c>
      <c r="E323" s="223">
        <v>33</v>
      </c>
      <c r="F323" s="222">
        <v>32.4</v>
      </c>
      <c r="G323" s="224">
        <f t="shared" si="4"/>
        <v>98.181818181818187</v>
      </c>
    </row>
    <row r="324" spans="1:7" x14ac:dyDescent="0.2">
      <c r="A324" s="219">
        <v>3291</v>
      </c>
      <c r="B324" s="220">
        <v>5493</v>
      </c>
      <c r="C324" s="221" t="s">
        <v>190</v>
      </c>
      <c r="D324" s="222">
        <v>240</v>
      </c>
      <c r="E324" s="223">
        <v>240</v>
      </c>
      <c r="F324" s="222">
        <v>160</v>
      </c>
      <c r="G324" s="224">
        <f t="shared" si="4"/>
        <v>66.666666666666657</v>
      </c>
    </row>
    <row r="325" spans="1:7" x14ac:dyDescent="0.2">
      <c r="A325" s="225">
        <v>3291</v>
      </c>
      <c r="B325" s="226"/>
      <c r="C325" s="227" t="s">
        <v>266</v>
      </c>
      <c r="D325" s="228">
        <v>255</v>
      </c>
      <c r="E325" s="229">
        <v>683</v>
      </c>
      <c r="F325" s="228">
        <v>556.27488000000005</v>
      </c>
      <c r="G325" s="230">
        <f t="shared" si="4"/>
        <v>81.445809663250373</v>
      </c>
    </row>
    <row r="326" spans="1:7" x14ac:dyDescent="0.2">
      <c r="A326" s="219"/>
      <c r="B326" s="231"/>
      <c r="C326" s="232"/>
      <c r="D326" s="233"/>
      <c r="E326" s="233"/>
      <c r="F326" s="233"/>
      <c r="G326" s="224"/>
    </row>
    <row r="327" spans="1:7" x14ac:dyDescent="0.2">
      <c r="A327" s="234">
        <v>3299</v>
      </c>
      <c r="B327" s="235">
        <v>5011</v>
      </c>
      <c r="C327" s="236" t="s">
        <v>210</v>
      </c>
      <c r="D327" s="237">
        <v>0</v>
      </c>
      <c r="E327" s="238">
        <v>3208.9</v>
      </c>
      <c r="F327" s="237">
        <v>3082.4602899999995</v>
      </c>
      <c r="G327" s="239">
        <f t="shared" si="4"/>
        <v>96.059717971890663</v>
      </c>
    </row>
    <row r="328" spans="1:7" x14ac:dyDescent="0.2">
      <c r="A328" s="219">
        <v>3299</v>
      </c>
      <c r="B328" s="220">
        <v>5021</v>
      </c>
      <c r="C328" s="221" t="s">
        <v>211</v>
      </c>
      <c r="D328" s="222">
        <v>0</v>
      </c>
      <c r="E328" s="223">
        <v>801</v>
      </c>
      <c r="F328" s="222">
        <v>689.32</v>
      </c>
      <c r="G328" s="224">
        <f t="shared" si="4"/>
        <v>86.057428214731587</v>
      </c>
    </row>
    <row r="329" spans="1:7" x14ac:dyDescent="0.2">
      <c r="A329" s="219">
        <v>3299</v>
      </c>
      <c r="B329" s="220">
        <v>5031</v>
      </c>
      <c r="C329" s="221" t="s">
        <v>212</v>
      </c>
      <c r="D329" s="222">
        <v>0</v>
      </c>
      <c r="E329" s="223">
        <v>853.25</v>
      </c>
      <c r="F329" s="222">
        <v>770.98800000000006</v>
      </c>
      <c r="G329" s="224">
        <f t="shared" si="4"/>
        <v>90.358980369176692</v>
      </c>
    </row>
    <row r="330" spans="1:7" x14ac:dyDescent="0.2">
      <c r="A330" s="219">
        <v>3299</v>
      </c>
      <c r="B330" s="220">
        <v>5032</v>
      </c>
      <c r="C330" s="221" t="s">
        <v>213</v>
      </c>
      <c r="D330" s="222">
        <v>0</v>
      </c>
      <c r="E330" s="223">
        <v>315.25</v>
      </c>
      <c r="F330" s="222">
        <v>278.44100000000003</v>
      </c>
      <c r="G330" s="224">
        <f t="shared" si="4"/>
        <v>88.323869944488507</v>
      </c>
    </row>
    <row r="331" spans="1:7" x14ac:dyDescent="0.2">
      <c r="A331" s="219">
        <v>3299</v>
      </c>
      <c r="B331" s="220">
        <v>5038</v>
      </c>
      <c r="C331" s="221" t="s">
        <v>214</v>
      </c>
      <c r="D331" s="222">
        <v>0</v>
      </c>
      <c r="E331" s="223">
        <v>18.47</v>
      </c>
      <c r="F331" s="222">
        <v>12.878999999999998</v>
      </c>
      <c r="G331" s="224">
        <f t="shared" si="4"/>
        <v>69.729290741743355</v>
      </c>
    </row>
    <row r="332" spans="1:7" x14ac:dyDescent="0.2">
      <c r="A332" s="219">
        <v>3299</v>
      </c>
      <c r="B332" s="220">
        <v>5041</v>
      </c>
      <c r="C332" s="221" t="s">
        <v>201</v>
      </c>
      <c r="D332" s="222">
        <v>0</v>
      </c>
      <c r="E332" s="223">
        <v>1936</v>
      </c>
      <c r="F332" s="222">
        <v>1554.85</v>
      </c>
      <c r="G332" s="224">
        <f t="shared" si="4"/>
        <v>80.3125</v>
      </c>
    </row>
    <row r="333" spans="1:7" x14ac:dyDescent="0.2">
      <c r="A333" s="219">
        <v>3299</v>
      </c>
      <c r="B333" s="220">
        <v>5042</v>
      </c>
      <c r="C333" s="221" t="s">
        <v>241</v>
      </c>
      <c r="D333" s="222">
        <v>8184</v>
      </c>
      <c r="E333" s="223">
        <v>7222.49</v>
      </c>
      <c r="F333" s="222">
        <v>7215.1222199999993</v>
      </c>
      <c r="G333" s="224">
        <f t="shared" si="4"/>
        <v>99.897988366892861</v>
      </c>
    </row>
    <row r="334" spans="1:7" x14ac:dyDescent="0.2">
      <c r="A334" s="219">
        <v>3299</v>
      </c>
      <c r="B334" s="220">
        <v>5137</v>
      </c>
      <c r="C334" s="221" t="s">
        <v>203</v>
      </c>
      <c r="D334" s="222">
        <v>0</v>
      </c>
      <c r="E334" s="223">
        <v>538</v>
      </c>
      <c r="F334" s="222">
        <v>275.26479999999998</v>
      </c>
      <c r="G334" s="224">
        <f t="shared" si="4"/>
        <v>51.164460966542748</v>
      </c>
    </row>
    <row r="335" spans="1:7" x14ac:dyDescent="0.2">
      <c r="A335" s="219">
        <v>3299</v>
      </c>
      <c r="B335" s="220">
        <v>5139</v>
      </c>
      <c r="C335" s="221" t="s">
        <v>186</v>
      </c>
      <c r="D335" s="222">
        <v>45</v>
      </c>
      <c r="E335" s="223">
        <v>685</v>
      </c>
      <c r="F335" s="222">
        <v>514.65665000000001</v>
      </c>
      <c r="G335" s="224">
        <f t="shared" si="4"/>
        <v>75.132357664233567</v>
      </c>
    </row>
    <row r="336" spans="1:7" x14ac:dyDescent="0.2">
      <c r="A336" s="219">
        <v>3299</v>
      </c>
      <c r="B336" s="220">
        <v>5162</v>
      </c>
      <c r="C336" s="221" t="s">
        <v>267</v>
      </c>
      <c r="D336" s="222">
        <v>0</v>
      </c>
      <c r="E336" s="223">
        <v>14</v>
      </c>
      <c r="F336" s="222">
        <v>8.5718700000000005</v>
      </c>
      <c r="G336" s="224">
        <f t="shared" si="4"/>
        <v>61.227642857142861</v>
      </c>
    </row>
    <row r="337" spans="1:7" x14ac:dyDescent="0.2">
      <c r="A337" s="219">
        <v>3299</v>
      </c>
      <c r="B337" s="220">
        <v>5164</v>
      </c>
      <c r="C337" s="221" t="s">
        <v>205</v>
      </c>
      <c r="D337" s="222">
        <v>15</v>
      </c>
      <c r="E337" s="223">
        <v>248</v>
      </c>
      <c r="F337" s="222">
        <v>177.18049999999999</v>
      </c>
      <c r="G337" s="224">
        <f t="shared" si="4"/>
        <v>71.443749999999994</v>
      </c>
    </row>
    <row r="338" spans="1:7" x14ac:dyDescent="0.2">
      <c r="A338" s="219">
        <v>3299</v>
      </c>
      <c r="B338" s="220">
        <v>5166</v>
      </c>
      <c r="C338" s="221" t="s">
        <v>220</v>
      </c>
      <c r="D338" s="222">
        <v>0</v>
      </c>
      <c r="E338" s="223">
        <v>36.299999999999997</v>
      </c>
      <c r="F338" s="222">
        <v>36.299999999999997</v>
      </c>
      <c r="G338" s="224">
        <f t="shared" si="4"/>
        <v>100</v>
      </c>
    </row>
    <row r="339" spans="1:7" x14ac:dyDescent="0.2">
      <c r="A339" s="219">
        <v>3299</v>
      </c>
      <c r="B339" s="220">
        <v>5167</v>
      </c>
      <c r="C339" s="221" t="s">
        <v>221</v>
      </c>
      <c r="D339" s="222">
        <v>0</v>
      </c>
      <c r="E339" s="223">
        <v>516.20000000000005</v>
      </c>
      <c r="F339" s="222">
        <v>224.096</v>
      </c>
      <c r="G339" s="224">
        <f t="shared" si="4"/>
        <v>43.412630763270052</v>
      </c>
    </row>
    <row r="340" spans="1:7" x14ac:dyDescent="0.2">
      <c r="A340" s="219">
        <v>3299</v>
      </c>
      <c r="B340" s="220">
        <v>5168</v>
      </c>
      <c r="C340" s="221" t="s">
        <v>222</v>
      </c>
      <c r="D340" s="222">
        <v>2046</v>
      </c>
      <c r="E340" s="223">
        <v>846</v>
      </c>
      <c r="F340" s="222">
        <v>717.67144999999994</v>
      </c>
      <c r="G340" s="224">
        <f t="shared" si="4"/>
        <v>84.831140661938534</v>
      </c>
    </row>
    <row r="341" spans="1:7" x14ac:dyDescent="0.2">
      <c r="A341" s="219">
        <v>3299</v>
      </c>
      <c r="B341" s="220">
        <v>5169</v>
      </c>
      <c r="C341" s="221" t="s">
        <v>187</v>
      </c>
      <c r="D341" s="222">
        <v>10327</v>
      </c>
      <c r="E341" s="223">
        <v>15030.86</v>
      </c>
      <c r="F341" s="222">
        <v>3077.0926400000003</v>
      </c>
      <c r="G341" s="224">
        <f t="shared" si="4"/>
        <v>20.471833547781031</v>
      </c>
    </row>
    <row r="342" spans="1:7" x14ac:dyDescent="0.2">
      <c r="A342" s="219">
        <v>3299</v>
      </c>
      <c r="B342" s="220">
        <v>5172</v>
      </c>
      <c r="C342" s="221" t="s">
        <v>252</v>
      </c>
      <c r="D342" s="222">
        <v>0</v>
      </c>
      <c r="E342" s="223">
        <v>2500</v>
      </c>
      <c r="F342" s="222">
        <v>0</v>
      </c>
      <c r="G342" s="224">
        <f t="shared" si="4"/>
        <v>0</v>
      </c>
    </row>
    <row r="343" spans="1:7" x14ac:dyDescent="0.2">
      <c r="A343" s="219">
        <v>3299</v>
      </c>
      <c r="B343" s="220">
        <v>5173</v>
      </c>
      <c r="C343" s="221" t="s">
        <v>206</v>
      </c>
      <c r="D343" s="222">
        <v>0</v>
      </c>
      <c r="E343" s="223">
        <v>950</v>
      </c>
      <c r="F343" s="222">
        <v>374.27399999999994</v>
      </c>
      <c r="G343" s="224">
        <f t="shared" si="4"/>
        <v>39.397263157894727</v>
      </c>
    </row>
    <row r="344" spans="1:7" x14ac:dyDescent="0.2">
      <c r="A344" s="219">
        <v>3299</v>
      </c>
      <c r="B344" s="220">
        <v>5175</v>
      </c>
      <c r="C344" s="221" t="s">
        <v>188</v>
      </c>
      <c r="D344" s="222">
        <v>85</v>
      </c>
      <c r="E344" s="223">
        <v>391.1</v>
      </c>
      <c r="F344" s="222">
        <v>268.25523000000004</v>
      </c>
      <c r="G344" s="224">
        <f t="shared" si="4"/>
        <v>68.58993352083867</v>
      </c>
    </row>
    <row r="345" spans="1:7" x14ac:dyDescent="0.2">
      <c r="A345" s="219">
        <v>3299</v>
      </c>
      <c r="B345" s="220">
        <v>5179</v>
      </c>
      <c r="C345" s="221" t="s">
        <v>224</v>
      </c>
      <c r="D345" s="222">
        <v>1210</v>
      </c>
      <c r="E345" s="223">
        <v>90.75</v>
      </c>
      <c r="F345" s="222">
        <v>90.75</v>
      </c>
      <c r="G345" s="224">
        <f t="shared" si="4"/>
        <v>100</v>
      </c>
    </row>
    <row r="346" spans="1:7" x14ac:dyDescent="0.2">
      <c r="A346" s="219">
        <v>3299</v>
      </c>
      <c r="B346" s="220">
        <v>5194</v>
      </c>
      <c r="C346" s="221" t="s">
        <v>207</v>
      </c>
      <c r="D346" s="222">
        <v>35</v>
      </c>
      <c r="E346" s="223">
        <v>45</v>
      </c>
      <c r="F346" s="222">
        <v>26</v>
      </c>
      <c r="G346" s="224">
        <f t="shared" si="4"/>
        <v>57.777777777777771</v>
      </c>
    </row>
    <row r="347" spans="1:7" x14ac:dyDescent="0.2">
      <c r="A347" s="219">
        <v>3299</v>
      </c>
      <c r="B347" s="220">
        <v>5213</v>
      </c>
      <c r="C347" s="221" t="s">
        <v>193</v>
      </c>
      <c r="D347" s="222">
        <v>0</v>
      </c>
      <c r="E347" s="223">
        <v>5950</v>
      </c>
      <c r="F347" s="222">
        <v>5450</v>
      </c>
      <c r="G347" s="224">
        <f t="shared" si="4"/>
        <v>91.596638655462186</v>
      </c>
    </row>
    <row r="348" spans="1:7" x14ac:dyDescent="0.2">
      <c r="A348" s="219">
        <v>3299</v>
      </c>
      <c r="B348" s="220">
        <v>5221</v>
      </c>
      <c r="C348" s="221" t="s">
        <v>208</v>
      </c>
      <c r="D348" s="222">
        <v>370</v>
      </c>
      <c r="E348" s="223">
        <v>674.05</v>
      </c>
      <c r="F348" s="222">
        <v>595.31293999999991</v>
      </c>
      <c r="G348" s="224">
        <f t="shared" si="4"/>
        <v>88.318810177286551</v>
      </c>
    </row>
    <row r="349" spans="1:7" x14ac:dyDescent="0.2">
      <c r="A349" s="219">
        <v>3299</v>
      </c>
      <c r="B349" s="220">
        <v>5222</v>
      </c>
      <c r="C349" s="221" t="s">
        <v>189</v>
      </c>
      <c r="D349" s="222">
        <v>0</v>
      </c>
      <c r="E349" s="223">
        <v>4798</v>
      </c>
      <c r="F349" s="222">
        <v>2897.7657599999998</v>
      </c>
      <c r="G349" s="224">
        <f t="shared" si="4"/>
        <v>60.395284701959142</v>
      </c>
    </row>
    <row r="350" spans="1:7" x14ac:dyDescent="0.2">
      <c r="A350" s="219">
        <v>3299</v>
      </c>
      <c r="B350" s="220">
        <v>5223</v>
      </c>
      <c r="C350" s="221" t="s">
        <v>194</v>
      </c>
      <c r="D350" s="222">
        <v>0</v>
      </c>
      <c r="E350" s="223">
        <v>200</v>
      </c>
      <c r="F350" s="222">
        <v>200</v>
      </c>
      <c r="G350" s="224">
        <f t="shared" si="4"/>
        <v>100</v>
      </c>
    </row>
    <row r="351" spans="1:7" x14ac:dyDescent="0.2">
      <c r="A351" s="219">
        <v>3299</v>
      </c>
      <c r="B351" s="220">
        <v>5229</v>
      </c>
      <c r="C351" s="221" t="s">
        <v>231</v>
      </c>
      <c r="D351" s="222">
        <v>782</v>
      </c>
      <c r="E351" s="223">
        <v>1944</v>
      </c>
      <c r="F351" s="222">
        <v>1944</v>
      </c>
      <c r="G351" s="224">
        <f t="shared" si="4"/>
        <v>100</v>
      </c>
    </row>
    <row r="352" spans="1:7" x14ac:dyDescent="0.2">
      <c r="A352" s="219">
        <v>3299</v>
      </c>
      <c r="B352" s="220">
        <v>5321</v>
      </c>
      <c r="C352" s="221" t="s">
        <v>195</v>
      </c>
      <c r="D352" s="222">
        <v>1190</v>
      </c>
      <c r="E352" s="223">
        <v>1765.43</v>
      </c>
      <c r="F352" s="222">
        <v>988.36253999999997</v>
      </c>
      <c r="G352" s="224">
        <f t="shared" si="4"/>
        <v>55.984238400842848</v>
      </c>
    </row>
    <row r="353" spans="1:7" x14ac:dyDescent="0.2">
      <c r="A353" s="219">
        <v>3299</v>
      </c>
      <c r="B353" s="220">
        <v>5331</v>
      </c>
      <c r="C353" s="221" t="s">
        <v>199</v>
      </c>
      <c r="D353" s="222">
        <v>86678</v>
      </c>
      <c r="E353" s="223">
        <v>6726.19</v>
      </c>
      <c r="F353" s="222">
        <v>6451.1800300000004</v>
      </c>
      <c r="G353" s="224">
        <f t="shared" si="4"/>
        <v>95.91135590876857</v>
      </c>
    </row>
    <row r="354" spans="1:7" x14ac:dyDescent="0.2">
      <c r="A354" s="219">
        <v>3299</v>
      </c>
      <c r="B354" s="220">
        <v>5332</v>
      </c>
      <c r="C354" s="221" t="s">
        <v>227</v>
      </c>
      <c r="D354" s="222">
        <v>0</v>
      </c>
      <c r="E354" s="223">
        <v>805</v>
      </c>
      <c r="F354" s="222">
        <v>805</v>
      </c>
      <c r="G354" s="224">
        <f t="shared" si="4"/>
        <v>100</v>
      </c>
    </row>
    <row r="355" spans="1:7" x14ac:dyDescent="0.2">
      <c r="A355" s="219">
        <v>3299</v>
      </c>
      <c r="B355" s="220">
        <v>5336</v>
      </c>
      <c r="C355" s="221" t="s">
        <v>233</v>
      </c>
      <c r="D355" s="222">
        <v>0</v>
      </c>
      <c r="E355" s="223">
        <v>30361.35</v>
      </c>
      <c r="F355" s="222">
        <v>25136.348439999998</v>
      </c>
      <c r="G355" s="224">
        <f t="shared" si="4"/>
        <v>82.790615173567701</v>
      </c>
    </row>
    <row r="356" spans="1:7" x14ac:dyDescent="0.2">
      <c r="A356" s="219">
        <v>3299</v>
      </c>
      <c r="B356" s="220">
        <v>5339</v>
      </c>
      <c r="C356" s="221" t="s">
        <v>228</v>
      </c>
      <c r="D356" s="222">
        <v>0</v>
      </c>
      <c r="E356" s="223">
        <v>1260</v>
      </c>
      <c r="F356" s="222">
        <v>1260</v>
      </c>
      <c r="G356" s="224">
        <f t="shared" si="4"/>
        <v>100</v>
      </c>
    </row>
    <row r="357" spans="1:7" x14ac:dyDescent="0.2">
      <c r="A357" s="219">
        <v>3299</v>
      </c>
      <c r="B357" s="220">
        <v>5363</v>
      </c>
      <c r="C357" s="221" t="s">
        <v>268</v>
      </c>
      <c r="D357" s="222">
        <v>0</v>
      </c>
      <c r="E357" s="223">
        <v>6101</v>
      </c>
      <c r="F357" s="222">
        <v>0</v>
      </c>
      <c r="G357" s="224">
        <f t="shared" si="4"/>
        <v>0</v>
      </c>
    </row>
    <row r="358" spans="1:7" x14ac:dyDescent="0.2">
      <c r="A358" s="219">
        <v>3299</v>
      </c>
      <c r="B358" s="220">
        <v>5492</v>
      </c>
      <c r="C358" s="221" t="s">
        <v>269</v>
      </c>
      <c r="D358" s="222">
        <v>250</v>
      </c>
      <c r="E358" s="223">
        <v>0</v>
      </c>
      <c r="F358" s="222">
        <v>0</v>
      </c>
      <c r="G358" s="244" t="s">
        <v>204</v>
      </c>
    </row>
    <row r="359" spans="1:7" x14ac:dyDescent="0.2">
      <c r="A359" s="219">
        <v>3299</v>
      </c>
      <c r="B359" s="220">
        <v>5494</v>
      </c>
      <c r="C359" s="221" t="s">
        <v>230</v>
      </c>
      <c r="D359" s="222">
        <v>180</v>
      </c>
      <c r="E359" s="223">
        <v>392.4</v>
      </c>
      <c r="F359" s="222">
        <v>370</v>
      </c>
      <c r="G359" s="224">
        <f t="shared" si="4"/>
        <v>94.291539245667693</v>
      </c>
    </row>
    <row r="360" spans="1:7" x14ac:dyDescent="0.2">
      <c r="A360" s="219">
        <v>3299</v>
      </c>
      <c r="B360" s="220">
        <v>5904</v>
      </c>
      <c r="C360" s="221" t="s">
        <v>270</v>
      </c>
      <c r="D360" s="222">
        <v>0</v>
      </c>
      <c r="E360" s="223">
        <v>32.700000000000003</v>
      </c>
      <c r="F360" s="222">
        <v>32.698639999999997</v>
      </c>
      <c r="G360" s="224">
        <f t="shared" si="4"/>
        <v>99.99584097859325</v>
      </c>
    </row>
    <row r="361" spans="1:7" x14ac:dyDescent="0.2">
      <c r="A361" s="225">
        <v>3299</v>
      </c>
      <c r="B361" s="226"/>
      <c r="C361" s="227" t="s">
        <v>98</v>
      </c>
      <c r="D361" s="228">
        <v>111397</v>
      </c>
      <c r="E361" s="229">
        <v>97256.69</v>
      </c>
      <c r="F361" s="228">
        <v>65524.842000000011</v>
      </c>
      <c r="G361" s="230">
        <f t="shared" ref="G361:G430" si="5">F361/E361*100</f>
        <v>67.37309484828242</v>
      </c>
    </row>
    <row r="362" spans="1:7" x14ac:dyDescent="0.2">
      <c r="A362" s="219"/>
      <c r="B362" s="231"/>
      <c r="C362" s="232"/>
      <c r="D362" s="233"/>
      <c r="E362" s="233"/>
      <c r="F362" s="233"/>
      <c r="G362" s="224"/>
    </row>
    <row r="363" spans="1:7" x14ac:dyDescent="0.2">
      <c r="A363" s="234">
        <v>3311</v>
      </c>
      <c r="B363" s="235">
        <v>5172</v>
      </c>
      <c r="C363" s="236" t="s">
        <v>252</v>
      </c>
      <c r="D363" s="237">
        <v>0</v>
      </c>
      <c r="E363" s="238">
        <v>2</v>
      </c>
      <c r="F363" s="237">
        <v>1.573</v>
      </c>
      <c r="G363" s="239">
        <f t="shared" si="5"/>
        <v>78.649999999999991</v>
      </c>
    </row>
    <row r="364" spans="1:7" x14ac:dyDescent="0.2">
      <c r="A364" s="219">
        <v>3311</v>
      </c>
      <c r="B364" s="220">
        <v>5213</v>
      </c>
      <c r="C364" s="221" t="s">
        <v>193</v>
      </c>
      <c r="D364" s="222">
        <v>1300</v>
      </c>
      <c r="E364" s="223">
        <v>2955</v>
      </c>
      <c r="F364" s="222">
        <v>2955</v>
      </c>
      <c r="G364" s="224">
        <f t="shared" si="5"/>
        <v>100</v>
      </c>
    </row>
    <row r="365" spans="1:7" x14ac:dyDescent="0.2">
      <c r="A365" s="219">
        <v>3311</v>
      </c>
      <c r="B365" s="220">
        <v>5222</v>
      </c>
      <c r="C365" s="221" t="s">
        <v>189</v>
      </c>
      <c r="D365" s="222">
        <v>1800</v>
      </c>
      <c r="E365" s="223">
        <v>2199.5</v>
      </c>
      <c r="F365" s="222">
        <v>2199.5</v>
      </c>
      <c r="G365" s="224">
        <f t="shared" si="5"/>
        <v>100</v>
      </c>
    </row>
    <row r="366" spans="1:7" x14ac:dyDescent="0.2">
      <c r="A366" s="219">
        <v>3311</v>
      </c>
      <c r="B366" s="220">
        <v>5321</v>
      </c>
      <c r="C366" s="221" t="s">
        <v>195</v>
      </c>
      <c r="D366" s="222">
        <v>10300</v>
      </c>
      <c r="E366" s="223">
        <v>6485.78</v>
      </c>
      <c r="F366" s="222">
        <v>6485.7797799999989</v>
      </c>
      <c r="G366" s="224">
        <f t="shared" si="5"/>
        <v>99.999996607963865</v>
      </c>
    </row>
    <row r="367" spans="1:7" x14ac:dyDescent="0.2">
      <c r="A367" s="219">
        <v>3311</v>
      </c>
      <c r="B367" s="220">
        <v>5331</v>
      </c>
      <c r="C367" s="221" t="s">
        <v>199</v>
      </c>
      <c r="D367" s="222">
        <v>63106</v>
      </c>
      <c r="E367" s="223">
        <v>61956</v>
      </c>
      <c r="F367" s="222">
        <v>61956</v>
      </c>
      <c r="G367" s="224">
        <f t="shared" si="5"/>
        <v>100</v>
      </c>
    </row>
    <row r="368" spans="1:7" x14ac:dyDescent="0.2">
      <c r="A368" s="219">
        <v>3311</v>
      </c>
      <c r="B368" s="220">
        <v>5336</v>
      </c>
      <c r="C368" s="221" t="s">
        <v>233</v>
      </c>
      <c r="D368" s="222">
        <v>0</v>
      </c>
      <c r="E368" s="223">
        <v>4400</v>
      </c>
      <c r="F368" s="222">
        <v>4400</v>
      </c>
      <c r="G368" s="224">
        <f t="shared" si="5"/>
        <v>100</v>
      </c>
    </row>
    <row r="369" spans="1:7" x14ac:dyDescent="0.2">
      <c r="A369" s="219">
        <v>3311</v>
      </c>
      <c r="B369" s="220">
        <v>5339</v>
      </c>
      <c r="C369" s="221" t="s">
        <v>228</v>
      </c>
      <c r="D369" s="222">
        <v>0</v>
      </c>
      <c r="E369" s="223">
        <v>80</v>
      </c>
      <c r="F369" s="222">
        <v>80</v>
      </c>
      <c r="G369" s="224">
        <f t="shared" si="5"/>
        <v>100</v>
      </c>
    </row>
    <row r="370" spans="1:7" x14ac:dyDescent="0.2">
      <c r="A370" s="225">
        <v>3311</v>
      </c>
      <c r="B370" s="226"/>
      <c r="C370" s="227" t="s">
        <v>99</v>
      </c>
      <c r="D370" s="228">
        <v>76506</v>
      </c>
      <c r="E370" s="229">
        <v>78078.28</v>
      </c>
      <c r="F370" s="228">
        <v>78077.852780000001</v>
      </c>
      <c r="G370" s="230">
        <f t="shared" si="5"/>
        <v>99.9994528311843</v>
      </c>
    </row>
    <row r="371" spans="1:7" x14ac:dyDescent="0.2">
      <c r="A371" s="219"/>
      <c r="B371" s="231"/>
      <c r="C371" s="232"/>
      <c r="D371" s="233"/>
      <c r="E371" s="233"/>
      <c r="F371" s="233"/>
      <c r="G371" s="224"/>
    </row>
    <row r="372" spans="1:7" x14ac:dyDescent="0.2">
      <c r="A372" s="234">
        <v>3312</v>
      </c>
      <c r="B372" s="235">
        <v>5212</v>
      </c>
      <c r="C372" s="236" t="s">
        <v>192</v>
      </c>
      <c r="D372" s="237">
        <v>650</v>
      </c>
      <c r="E372" s="238">
        <v>732</v>
      </c>
      <c r="F372" s="237">
        <v>700</v>
      </c>
      <c r="G372" s="239">
        <f t="shared" si="5"/>
        <v>95.628415300546436</v>
      </c>
    </row>
    <row r="373" spans="1:7" x14ac:dyDescent="0.2">
      <c r="A373" s="219">
        <v>3312</v>
      </c>
      <c r="B373" s="220">
        <v>5213</v>
      </c>
      <c r="C373" s="221" t="s">
        <v>193</v>
      </c>
      <c r="D373" s="222">
        <v>5200</v>
      </c>
      <c r="E373" s="223">
        <v>5700</v>
      </c>
      <c r="F373" s="222">
        <v>5700</v>
      </c>
      <c r="G373" s="224">
        <f t="shared" si="5"/>
        <v>100</v>
      </c>
    </row>
    <row r="374" spans="1:7" x14ac:dyDescent="0.2">
      <c r="A374" s="219">
        <v>3312</v>
      </c>
      <c r="B374" s="220">
        <v>5221</v>
      </c>
      <c r="C374" s="221" t="s">
        <v>208</v>
      </c>
      <c r="D374" s="222">
        <v>3000</v>
      </c>
      <c r="E374" s="223">
        <v>3800</v>
      </c>
      <c r="F374" s="222">
        <v>3800</v>
      </c>
      <c r="G374" s="224">
        <f t="shared" si="5"/>
        <v>100</v>
      </c>
    </row>
    <row r="375" spans="1:7" x14ac:dyDescent="0.2">
      <c r="A375" s="219">
        <v>3312</v>
      </c>
      <c r="B375" s="220">
        <v>5222</v>
      </c>
      <c r="C375" s="221" t="s">
        <v>189</v>
      </c>
      <c r="D375" s="222">
        <v>2600</v>
      </c>
      <c r="E375" s="223">
        <v>6231.9</v>
      </c>
      <c r="F375" s="222">
        <v>6030.0675999999994</v>
      </c>
      <c r="G375" s="224">
        <f t="shared" si="5"/>
        <v>96.761302331552173</v>
      </c>
    </row>
    <row r="376" spans="1:7" x14ac:dyDescent="0.2">
      <c r="A376" s="219">
        <v>3312</v>
      </c>
      <c r="B376" s="220">
        <v>5321</v>
      </c>
      <c r="C376" s="221" t="s">
        <v>195</v>
      </c>
      <c r="D376" s="222">
        <v>650</v>
      </c>
      <c r="E376" s="223">
        <v>3694.16</v>
      </c>
      <c r="F376" s="222">
        <v>3694.1568600000005</v>
      </c>
      <c r="G376" s="224">
        <f t="shared" si="5"/>
        <v>99.999915000974525</v>
      </c>
    </row>
    <row r="377" spans="1:7" x14ac:dyDescent="0.2">
      <c r="A377" s="219">
        <v>3312</v>
      </c>
      <c r="B377" s="220">
        <v>5331</v>
      </c>
      <c r="C377" s="221" t="s">
        <v>199</v>
      </c>
      <c r="D377" s="222">
        <v>0</v>
      </c>
      <c r="E377" s="223">
        <v>208.6</v>
      </c>
      <c r="F377" s="222">
        <v>208.6</v>
      </c>
      <c r="G377" s="224">
        <f t="shared" si="5"/>
        <v>100</v>
      </c>
    </row>
    <row r="378" spans="1:7" x14ac:dyDescent="0.2">
      <c r="A378" s="219">
        <v>3312</v>
      </c>
      <c r="B378" s="220">
        <v>5336</v>
      </c>
      <c r="C378" s="221" t="s">
        <v>233</v>
      </c>
      <c r="D378" s="222">
        <v>0</v>
      </c>
      <c r="E378" s="223">
        <v>78</v>
      </c>
      <c r="F378" s="222">
        <v>78</v>
      </c>
      <c r="G378" s="224">
        <f t="shared" si="5"/>
        <v>100</v>
      </c>
    </row>
    <row r="379" spans="1:7" x14ac:dyDescent="0.2">
      <c r="A379" s="219">
        <v>3312</v>
      </c>
      <c r="B379" s="220">
        <v>5493</v>
      </c>
      <c r="C379" s="221" t="s">
        <v>190</v>
      </c>
      <c r="D379" s="222">
        <v>0</v>
      </c>
      <c r="E379" s="223">
        <v>45</v>
      </c>
      <c r="F379" s="222">
        <v>45</v>
      </c>
      <c r="G379" s="224">
        <f t="shared" si="5"/>
        <v>100</v>
      </c>
    </row>
    <row r="380" spans="1:7" x14ac:dyDescent="0.2">
      <c r="A380" s="225">
        <v>3312</v>
      </c>
      <c r="B380" s="226"/>
      <c r="C380" s="227" t="s">
        <v>271</v>
      </c>
      <c r="D380" s="228">
        <v>12100</v>
      </c>
      <c r="E380" s="229">
        <v>20489.66</v>
      </c>
      <c r="F380" s="228">
        <v>20255.82446</v>
      </c>
      <c r="G380" s="230">
        <f t="shared" si="5"/>
        <v>98.858763200560674</v>
      </c>
    </row>
    <row r="381" spans="1:7" x14ac:dyDescent="0.2">
      <c r="A381" s="219"/>
      <c r="B381" s="231"/>
      <c r="C381" s="232"/>
      <c r="D381" s="233"/>
      <c r="E381" s="233"/>
      <c r="F381" s="233"/>
      <c r="G381" s="224"/>
    </row>
    <row r="382" spans="1:7" x14ac:dyDescent="0.2">
      <c r="A382" s="234">
        <v>3313</v>
      </c>
      <c r="B382" s="235">
        <v>5212</v>
      </c>
      <c r="C382" s="236" t="s">
        <v>192</v>
      </c>
      <c r="D382" s="237">
        <v>0</v>
      </c>
      <c r="E382" s="238">
        <v>150</v>
      </c>
      <c r="F382" s="237">
        <v>150</v>
      </c>
      <c r="G382" s="239">
        <f t="shared" si="5"/>
        <v>100</v>
      </c>
    </row>
    <row r="383" spans="1:7" x14ac:dyDescent="0.2">
      <c r="A383" s="219">
        <v>3313</v>
      </c>
      <c r="B383" s="220">
        <v>5213</v>
      </c>
      <c r="C383" s="221" t="s">
        <v>193</v>
      </c>
      <c r="D383" s="222">
        <v>0</v>
      </c>
      <c r="E383" s="223">
        <v>1299</v>
      </c>
      <c r="F383" s="222">
        <v>1299</v>
      </c>
      <c r="G383" s="224">
        <f t="shared" si="5"/>
        <v>100</v>
      </c>
    </row>
    <row r="384" spans="1:7" x14ac:dyDescent="0.2">
      <c r="A384" s="219">
        <v>3313</v>
      </c>
      <c r="B384" s="220">
        <v>5222</v>
      </c>
      <c r="C384" s="221" t="s">
        <v>189</v>
      </c>
      <c r="D384" s="222">
        <v>0</v>
      </c>
      <c r="E384" s="223">
        <v>510</v>
      </c>
      <c r="F384" s="222">
        <v>310</v>
      </c>
      <c r="G384" s="224">
        <f t="shared" si="5"/>
        <v>60.784313725490193</v>
      </c>
    </row>
    <row r="385" spans="1:7" x14ac:dyDescent="0.2">
      <c r="A385" s="225">
        <v>3313</v>
      </c>
      <c r="B385" s="226"/>
      <c r="C385" s="227" t="s">
        <v>272</v>
      </c>
      <c r="D385" s="228">
        <v>0</v>
      </c>
      <c r="E385" s="229">
        <v>1959</v>
      </c>
      <c r="F385" s="228">
        <v>1759</v>
      </c>
      <c r="G385" s="230">
        <f t="shared" si="5"/>
        <v>89.790709545686582</v>
      </c>
    </row>
    <row r="386" spans="1:7" x14ac:dyDescent="0.2">
      <c r="A386" s="219"/>
      <c r="B386" s="231"/>
      <c r="C386" s="232"/>
      <c r="D386" s="233"/>
      <c r="E386" s="233"/>
      <c r="F386" s="233"/>
      <c r="G386" s="224"/>
    </row>
    <row r="387" spans="1:7" x14ac:dyDescent="0.2">
      <c r="A387" s="234">
        <v>3314</v>
      </c>
      <c r="B387" s="235">
        <v>5321</v>
      </c>
      <c r="C387" s="236" t="s">
        <v>195</v>
      </c>
      <c r="D387" s="237">
        <v>15550</v>
      </c>
      <c r="E387" s="238">
        <v>15575</v>
      </c>
      <c r="F387" s="237">
        <v>15575</v>
      </c>
      <c r="G387" s="239">
        <f t="shared" si="5"/>
        <v>100</v>
      </c>
    </row>
    <row r="388" spans="1:7" x14ac:dyDescent="0.2">
      <c r="A388" s="219">
        <v>3314</v>
      </c>
      <c r="B388" s="220">
        <v>5331</v>
      </c>
      <c r="C388" s="221" t="s">
        <v>199</v>
      </c>
      <c r="D388" s="222">
        <v>47108</v>
      </c>
      <c r="E388" s="223">
        <v>47595</v>
      </c>
      <c r="F388" s="222">
        <v>47595</v>
      </c>
      <c r="G388" s="224">
        <f t="shared" si="5"/>
        <v>100</v>
      </c>
    </row>
    <row r="389" spans="1:7" x14ac:dyDescent="0.2">
      <c r="A389" s="219">
        <v>3314</v>
      </c>
      <c r="B389" s="220">
        <v>5336</v>
      </c>
      <c r="C389" s="221" t="s">
        <v>233</v>
      </c>
      <c r="D389" s="222">
        <v>0</v>
      </c>
      <c r="E389" s="223">
        <v>1004</v>
      </c>
      <c r="F389" s="222">
        <v>1004</v>
      </c>
      <c r="G389" s="224">
        <f t="shared" si="5"/>
        <v>100</v>
      </c>
    </row>
    <row r="390" spans="1:7" x14ac:dyDescent="0.2">
      <c r="A390" s="225">
        <v>3314</v>
      </c>
      <c r="B390" s="226"/>
      <c r="C390" s="227" t="s">
        <v>273</v>
      </c>
      <c r="D390" s="228">
        <v>62658</v>
      </c>
      <c r="E390" s="229">
        <v>64174</v>
      </c>
      <c r="F390" s="228">
        <v>64174</v>
      </c>
      <c r="G390" s="230">
        <f t="shared" si="5"/>
        <v>100</v>
      </c>
    </row>
    <row r="391" spans="1:7" x14ac:dyDescent="0.2">
      <c r="A391" s="219"/>
      <c r="B391" s="231"/>
      <c r="C391" s="232"/>
      <c r="D391" s="233"/>
      <c r="E391" s="233"/>
      <c r="F391" s="233"/>
      <c r="G391" s="224"/>
    </row>
    <row r="392" spans="1:7" x14ac:dyDescent="0.2">
      <c r="A392" s="234">
        <v>3315</v>
      </c>
      <c r="B392" s="235">
        <v>5011</v>
      </c>
      <c r="C392" s="236" t="s">
        <v>210</v>
      </c>
      <c r="D392" s="237">
        <v>0</v>
      </c>
      <c r="E392" s="238">
        <v>235.11</v>
      </c>
      <c r="F392" s="237">
        <v>227.28320000000002</v>
      </c>
      <c r="G392" s="239">
        <f t="shared" si="5"/>
        <v>96.671005061460605</v>
      </c>
    </row>
    <row r="393" spans="1:7" x14ac:dyDescent="0.2">
      <c r="A393" s="219">
        <v>3315</v>
      </c>
      <c r="B393" s="220">
        <v>5031</v>
      </c>
      <c r="C393" s="221" t="s">
        <v>212</v>
      </c>
      <c r="D393" s="222">
        <v>0</v>
      </c>
      <c r="E393" s="223">
        <v>58.79</v>
      </c>
      <c r="F393" s="222">
        <v>56.656999999999989</v>
      </c>
      <c r="G393" s="224">
        <f t="shared" si="5"/>
        <v>96.371831944208182</v>
      </c>
    </row>
    <row r="394" spans="1:7" x14ac:dyDescent="0.2">
      <c r="A394" s="219">
        <v>3315</v>
      </c>
      <c r="B394" s="220">
        <v>5032</v>
      </c>
      <c r="C394" s="221" t="s">
        <v>213</v>
      </c>
      <c r="D394" s="222">
        <v>0</v>
      </c>
      <c r="E394" s="223">
        <v>21.17</v>
      </c>
      <c r="F394" s="222">
        <v>20.436</v>
      </c>
      <c r="G394" s="224">
        <f t="shared" si="5"/>
        <v>96.532829475673111</v>
      </c>
    </row>
    <row r="395" spans="1:7" x14ac:dyDescent="0.2">
      <c r="A395" s="219">
        <v>3315</v>
      </c>
      <c r="B395" s="220">
        <v>5038</v>
      </c>
      <c r="C395" s="221" t="s">
        <v>214</v>
      </c>
      <c r="D395" s="222">
        <v>0</v>
      </c>
      <c r="E395" s="223">
        <v>1.03</v>
      </c>
      <c r="F395" s="222">
        <v>0.93299999999999994</v>
      </c>
      <c r="G395" s="224">
        <f t="shared" si="5"/>
        <v>90.582524271844662</v>
      </c>
    </row>
    <row r="396" spans="1:7" x14ac:dyDescent="0.2">
      <c r="A396" s="219">
        <v>3315</v>
      </c>
      <c r="B396" s="220">
        <v>5137</v>
      </c>
      <c r="C396" s="221" t="s">
        <v>203</v>
      </c>
      <c r="D396" s="222">
        <v>18150</v>
      </c>
      <c r="E396" s="223">
        <v>6542.25</v>
      </c>
      <c r="F396" s="222">
        <v>1269.05294</v>
      </c>
      <c r="G396" s="224">
        <f t="shared" si="5"/>
        <v>19.397805647904008</v>
      </c>
    </row>
    <row r="397" spans="1:7" x14ac:dyDescent="0.2">
      <c r="A397" s="219">
        <v>3315</v>
      </c>
      <c r="B397" s="220">
        <v>5139</v>
      </c>
      <c r="C397" s="221" t="s">
        <v>186</v>
      </c>
      <c r="D397" s="222">
        <v>0</v>
      </c>
      <c r="E397" s="223">
        <v>14.17</v>
      </c>
      <c r="F397" s="222">
        <v>0</v>
      </c>
      <c r="G397" s="224">
        <f t="shared" si="5"/>
        <v>0</v>
      </c>
    </row>
    <row r="398" spans="1:7" x14ac:dyDescent="0.2">
      <c r="A398" s="219">
        <v>3315</v>
      </c>
      <c r="B398" s="220">
        <v>5167</v>
      </c>
      <c r="C398" s="221" t="s">
        <v>221</v>
      </c>
      <c r="D398" s="222">
        <v>0</v>
      </c>
      <c r="E398" s="223">
        <v>10.85</v>
      </c>
      <c r="F398" s="222">
        <v>2.0593000000000004</v>
      </c>
      <c r="G398" s="224">
        <f t="shared" si="5"/>
        <v>18.979723502304154</v>
      </c>
    </row>
    <row r="399" spans="1:7" x14ac:dyDescent="0.2">
      <c r="A399" s="219">
        <v>3315</v>
      </c>
      <c r="B399" s="220">
        <v>5168</v>
      </c>
      <c r="C399" s="221" t="s">
        <v>222</v>
      </c>
      <c r="D399" s="222">
        <v>0</v>
      </c>
      <c r="E399" s="223">
        <v>10.17</v>
      </c>
      <c r="F399" s="222">
        <v>10.164</v>
      </c>
      <c r="G399" s="224">
        <f t="shared" si="5"/>
        <v>99.941002949852503</v>
      </c>
    </row>
    <row r="400" spans="1:7" x14ac:dyDescent="0.2">
      <c r="A400" s="219">
        <v>3315</v>
      </c>
      <c r="B400" s="220">
        <v>5169</v>
      </c>
      <c r="C400" s="221" t="s">
        <v>187</v>
      </c>
      <c r="D400" s="222">
        <v>523</v>
      </c>
      <c r="E400" s="223">
        <v>394.85</v>
      </c>
      <c r="F400" s="222">
        <v>154.154</v>
      </c>
      <c r="G400" s="224">
        <f t="shared" si="5"/>
        <v>39.041154868937568</v>
      </c>
    </row>
    <row r="401" spans="1:7" x14ac:dyDescent="0.2">
      <c r="A401" s="219">
        <v>3315</v>
      </c>
      <c r="B401" s="220">
        <v>5171</v>
      </c>
      <c r="C401" s="221" t="s">
        <v>223</v>
      </c>
      <c r="D401" s="222">
        <v>3900</v>
      </c>
      <c r="E401" s="223">
        <v>4160.2299999999996</v>
      </c>
      <c r="F401" s="222">
        <v>4051.3591200000001</v>
      </c>
      <c r="G401" s="224">
        <f t="shared" si="5"/>
        <v>97.383056225256794</v>
      </c>
    </row>
    <row r="402" spans="1:7" x14ac:dyDescent="0.2">
      <c r="A402" s="219">
        <v>3315</v>
      </c>
      <c r="B402" s="220">
        <v>5172</v>
      </c>
      <c r="C402" s="221" t="s">
        <v>252</v>
      </c>
      <c r="D402" s="222">
        <v>0</v>
      </c>
      <c r="E402" s="223">
        <v>1424.56</v>
      </c>
      <c r="F402" s="222">
        <v>16.818999999999999</v>
      </c>
      <c r="G402" s="224">
        <f t="shared" si="5"/>
        <v>1.1806452518672432</v>
      </c>
    </row>
    <row r="403" spans="1:7" x14ac:dyDescent="0.2">
      <c r="A403" s="219">
        <v>3315</v>
      </c>
      <c r="B403" s="220">
        <v>5179</v>
      </c>
      <c r="C403" s="221" t="s">
        <v>224</v>
      </c>
      <c r="D403" s="222">
        <v>0</v>
      </c>
      <c r="E403" s="223">
        <v>240.8</v>
      </c>
      <c r="F403" s="222">
        <v>0</v>
      </c>
      <c r="G403" s="224">
        <f t="shared" si="5"/>
        <v>0</v>
      </c>
    </row>
    <row r="404" spans="1:7" x14ac:dyDescent="0.2">
      <c r="A404" s="219">
        <v>3315</v>
      </c>
      <c r="B404" s="220">
        <v>5331</v>
      </c>
      <c r="C404" s="221" t="s">
        <v>199</v>
      </c>
      <c r="D404" s="222">
        <v>160043</v>
      </c>
      <c r="E404" s="223">
        <v>159794.95000000001</v>
      </c>
      <c r="F404" s="222">
        <v>157217.99546999999</v>
      </c>
      <c r="G404" s="224">
        <f t="shared" si="5"/>
        <v>98.38733668992667</v>
      </c>
    </row>
    <row r="405" spans="1:7" x14ac:dyDescent="0.2">
      <c r="A405" s="219">
        <v>3315</v>
      </c>
      <c r="B405" s="220">
        <v>5336</v>
      </c>
      <c r="C405" s="221" t="s">
        <v>233</v>
      </c>
      <c r="D405" s="222">
        <v>0</v>
      </c>
      <c r="E405" s="223">
        <v>4932.3599999999997</v>
      </c>
      <c r="F405" s="222">
        <v>4932.3507199999995</v>
      </c>
      <c r="G405" s="224">
        <f t="shared" si="5"/>
        <v>99.999811854771352</v>
      </c>
    </row>
    <row r="406" spans="1:7" x14ac:dyDescent="0.2">
      <c r="A406" s="219">
        <v>3315</v>
      </c>
      <c r="B406" s="220">
        <v>5651</v>
      </c>
      <c r="C406" s="221" t="s">
        <v>249</v>
      </c>
      <c r="D406" s="222">
        <v>21229</v>
      </c>
      <c r="E406" s="223">
        <v>17947</v>
      </c>
      <c r="F406" s="222">
        <v>8844.9542500000007</v>
      </c>
      <c r="G406" s="224">
        <f t="shared" si="5"/>
        <v>49.283747980163817</v>
      </c>
    </row>
    <row r="407" spans="1:7" x14ac:dyDescent="0.2">
      <c r="A407" s="225">
        <v>3315</v>
      </c>
      <c r="B407" s="226"/>
      <c r="C407" s="227" t="s">
        <v>274</v>
      </c>
      <c r="D407" s="228">
        <v>203845</v>
      </c>
      <c r="E407" s="229">
        <v>195788.29</v>
      </c>
      <c r="F407" s="228">
        <v>176804.21799999996</v>
      </c>
      <c r="G407" s="230">
        <f t="shared" si="5"/>
        <v>90.303775573094768</v>
      </c>
    </row>
    <row r="408" spans="1:7" x14ac:dyDescent="0.2">
      <c r="A408" s="219"/>
      <c r="B408" s="231"/>
      <c r="C408" s="232"/>
      <c r="D408" s="233"/>
      <c r="E408" s="233"/>
      <c r="F408" s="233"/>
      <c r="G408" s="224"/>
    </row>
    <row r="409" spans="1:7" x14ac:dyDescent="0.2">
      <c r="A409" s="234">
        <v>3316</v>
      </c>
      <c r="B409" s="235">
        <v>5212</v>
      </c>
      <c r="C409" s="236" t="s">
        <v>192</v>
      </c>
      <c r="D409" s="237">
        <v>0</v>
      </c>
      <c r="E409" s="238">
        <v>190</v>
      </c>
      <c r="F409" s="237">
        <v>190</v>
      </c>
      <c r="G409" s="239">
        <f t="shared" si="5"/>
        <v>100</v>
      </c>
    </row>
    <row r="410" spans="1:7" x14ac:dyDescent="0.2">
      <c r="A410" s="219">
        <v>3316</v>
      </c>
      <c r="B410" s="220">
        <v>5222</v>
      </c>
      <c r="C410" s="221" t="s">
        <v>189</v>
      </c>
      <c r="D410" s="222">
        <v>0</v>
      </c>
      <c r="E410" s="223">
        <v>80</v>
      </c>
      <c r="F410" s="222">
        <v>80</v>
      </c>
      <c r="G410" s="224">
        <f t="shared" si="5"/>
        <v>100</v>
      </c>
    </row>
    <row r="411" spans="1:7" x14ac:dyDescent="0.2">
      <c r="A411" s="219">
        <v>3316</v>
      </c>
      <c r="B411" s="220">
        <v>5331</v>
      </c>
      <c r="C411" s="221" t="s">
        <v>199</v>
      </c>
      <c r="D411" s="222">
        <v>0</v>
      </c>
      <c r="E411" s="223">
        <v>25</v>
      </c>
      <c r="F411" s="222">
        <v>25</v>
      </c>
      <c r="G411" s="224">
        <f t="shared" si="5"/>
        <v>100</v>
      </c>
    </row>
    <row r="412" spans="1:7" x14ac:dyDescent="0.2">
      <c r="A412" s="219">
        <v>3316</v>
      </c>
      <c r="B412" s="220">
        <v>5493</v>
      </c>
      <c r="C412" s="221" t="s">
        <v>190</v>
      </c>
      <c r="D412" s="222">
        <v>0</v>
      </c>
      <c r="E412" s="223">
        <v>15</v>
      </c>
      <c r="F412" s="222">
        <v>15</v>
      </c>
      <c r="G412" s="224">
        <f t="shared" si="5"/>
        <v>100</v>
      </c>
    </row>
    <row r="413" spans="1:7" x14ac:dyDescent="0.2">
      <c r="A413" s="225">
        <v>3316</v>
      </c>
      <c r="B413" s="226"/>
      <c r="C413" s="227" t="s">
        <v>275</v>
      </c>
      <c r="D413" s="228">
        <v>0</v>
      </c>
      <c r="E413" s="229">
        <v>310</v>
      </c>
      <c r="F413" s="228">
        <v>310</v>
      </c>
      <c r="G413" s="230">
        <f t="shared" si="5"/>
        <v>100</v>
      </c>
    </row>
    <row r="414" spans="1:7" x14ac:dyDescent="0.2">
      <c r="A414" s="219"/>
      <c r="B414" s="231"/>
      <c r="C414" s="232"/>
      <c r="D414" s="233"/>
      <c r="E414" s="233"/>
      <c r="F414" s="233"/>
      <c r="G414" s="224"/>
    </row>
    <row r="415" spans="1:7" x14ac:dyDescent="0.2">
      <c r="A415" s="234">
        <v>3317</v>
      </c>
      <c r="B415" s="235">
        <v>5332</v>
      </c>
      <c r="C415" s="236" t="s">
        <v>227</v>
      </c>
      <c r="D415" s="237">
        <v>0</v>
      </c>
      <c r="E415" s="238">
        <v>100</v>
      </c>
      <c r="F415" s="237">
        <v>100</v>
      </c>
      <c r="G415" s="239">
        <f t="shared" si="5"/>
        <v>100</v>
      </c>
    </row>
    <row r="416" spans="1:7" x14ac:dyDescent="0.2">
      <c r="A416" s="225">
        <v>3317</v>
      </c>
      <c r="B416" s="226"/>
      <c r="C416" s="227" t="s">
        <v>100</v>
      </c>
      <c r="D416" s="228">
        <v>0</v>
      </c>
      <c r="E416" s="229">
        <v>100</v>
      </c>
      <c r="F416" s="228">
        <v>100</v>
      </c>
      <c r="G416" s="230">
        <f t="shared" si="5"/>
        <v>100</v>
      </c>
    </row>
    <row r="417" spans="1:7" x14ac:dyDescent="0.2">
      <c r="A417" s="219"/>
      <c r="B417" s="231"/>
      <c r="C417" s="232"/>
      <c r="D417" s="233"/>
      <c r="E417" s="233"/>
      <c r="F417" s="233"/>
      <c r="G417" s="224"/>
    </row>
    <row r="418" spans="1:7" x14ac:dyDescent="0.2">
      <c r="A418" s="234">
        <v>3319</v>
      </c>
      <c r="B418" s="235">
        <v>5041</v>
      </c>
      <c r="C418" s="236" t="s">
        <v>201</v>
      </c>
      <c r="D418" s="237">
        <v>100</v>
      </c>
      <c r="E418" s="238">
        <v>1472.627</v>
      </c>
      <c r="F418" s="237">
        <v>1226.1941000000002</v>
      </c>
      <c r="G418" s="239">
        <f t="shared" si="5"/>
        <v>83.265762477531652</v>
      </c>
    </row>
    <row r="419" spans="1:7" x14ac:dyDescent="0.2">
      <c r="A419" s="219">
        <v>3319</v>
      </c>
      <c r="B419" s="220">
        <v>5042</v>
      </c>
      <c r="C419" s="221" t="s">
        <v>241</v>
      </c>
      <c r="D419" s="222">
        <v>15</v>
      </c>
      <c r="E419" s="223">
        <v>15</v>
      </c>
      <c r="F419" s="222">
        <v>2.4971199999999998</v>
      </c>
      <c r="G419" s="224">
        <f t="shared" si="5"/>
        <v>16.647466666666666</v>
      </c>
    </row>
    <row r="420" spans="1:7" x14ac:dyDescent="0.2">
      <c r="A420" s="219">
        <v>3319</v>
      </c>
      <c r="B420" s="220">
        <v>5139</v>
      </c>
      <c r="C420" s="221" t="s">
        <v>186</v>
      </c>
      <c r="D420" s="222">
        <v>700</v>
      </c>
      <c r="E420" s="223">
        <v>1276.346</v>
      </c>
      <c r="F420" s="222">
        <v>1114.009</v>
      </c>
      <c r="G420" s="224">
        <f t="shared" si="5"/>
        <v>87.2811134284904</v>
      </c>
    </row>
    <row r="421" spans="1:7" x14ac:dyDescent="0.2">
      <c r="A421" s="219">
        <v>3319</v>
      </c>
      <c r="B421" s="220">
        <v>5164</v>
      </c>
      <c r="C421" s="221" t="s">
        <v>205</v>
      </c>
      <c r="D421" s="222">
        <v>0</v>
      </c>
      <c r="E421" s="223">
        <v>4.3</v>
      </c>
      <c r="F421" s="222">
        <v>4.3</v>
      </c>
      <c r="G421" s="224">
        <f t="shared" si="5"/>
        <v>100</v>
      </c>
    </row>
    <row r="422" spans="1:7" x14ac:dyDescent="0.2">
      <c r="A422" s="219">
        <v>3319</v>
      </c>
      <c r="B422" s="220">
        <v>5166</v>
      </c>
      <c r="C422" s="221" t="s">
        <v>220</v>
      </c>
      <c r="D422" s="222">
        <v>0</v>
      </c>
      <c r="E422" s="223">
        <v>401.71699999999998</v>
      </c>
      <c r="F422" s="222">
        <v>401.71636999999998</v>
      </c>
      <c r="G422" s="224">
        <f t="shared" si="5"/>
        <v>99.99984317317913</v>
      </c>
    </row>
    <row r="423" spans="1:7" x14ac:dyDescent="0.2">
      <c r="A423" s="219">
        <v>3319</v>
      </c>
      <c r="B423" s="220">
        <v>5167</v>
      </c>
      <c r="C423" s="221" t="s">
        <v>221</v>
      </c>
      <c r="D423" s="222">
        <v>0</v>
      </c>
      <c r="E423" s="223">
        <v>82.66</v>
      </c>
      <c r="F423" s="222">
        <v>82.66</v>
      </c>
      <c r="G423" s="224">
        <f t="shared" si="5"/>
        <v>100</v>
      </c>
    </row>
    <row r="424" spans="1:7" x14ac:dyDescent="0.2">
      <c r="A424" s="219">
        <v>3319</v>
      </c>
      <c r="B424" s="220">
        <v>5168</v>
      </c>
      <c r="C424" s="221" t="s">
        <v>222</v>
      </c>
      <c r="D424" s="222">
        <v>174</v>
      </c>
      <c r="E424" s="223">
        <v>94</v>
      </c>
      <c r="F424" s="222">
        <v>73.14900999999999</v>
      </c>
      <c r="G424" s="224">
        <f t="shared" si="5"/>
        <v>77.818095744680832</v>
      </c>
    </row>
    <row r="425" spans="1:7" x14ac:dyDescent="0.2">
      <c r="A425" s="219">
        <v>3319</v>
      </c>
      <c r="B425" s="220">
        <v>5169</v>
      </c>
      <c r="C425" s="221" t="s">
        <v>187</v>
      </c>
      <c r="D425" s="222">
        <v>110</v>
      </c>
      <c r="E425" s="223">
        <v>656.68</v>
      </c>
      <c r="F425" s="222">
        <v>417.46579000000003</v>
      </c>
      <c r="G425" s="224">
        <f t="shared" si="5"/>
        <v>63.572179752695391</v>
      </c>
    </row>
    <row r="426" spans="1:7" x14ac:dyDescent="0.2">
      <c r="A426" s="219">
        <v>3319</v>
      </c>
      <c r="B426" s="220">
        <v>5173</v>
      </c>
      <c r="C426" s="221" t="s">
        <v>206</v>
      </c>
      <c r="D426" s="222">
        <v>0</v>
      </c>
      <c r="E426" s="223">
        <v>1.2</v>
      </c>
      <c r="F426" s="222">
        <v>1.2</v>
      </c>
      <c r="G426" s="224">
        <f t="shared" si="5"/>
        <v>100</v>
      </c>
    </row>
    <row r="427" spans="1:7" x14ac:dyDescent="0.2">
      <c r="A427" s="219">
        <v>3319</v>
      </c>
      <c r="B427" s="220">
        <v>5175</v>
      </c>
      <c r="C427" s="221" t="s">
        <v>188</v>
      </c>
      <c r="D427" s="222">
        <v>0</v>
      </c>
      <c r="E427" s="223">
        <v>6.25</v>
      </c>
      <c r="F427" s="222">
        <v>6.2489999999999997</v>
      </c>
      <c r="G427" s="224">
        <f t="shared" si="5"/>
        <v>99.983999999999995</v>
      </c>
    </row>
    <row r="428" spans="1:7" x14ac:dyDescent="0.2">
      <c r="A428" s="219">
        <v>3319</v>
      </c>
      <c r="B428" s="220">
        <v>5212</v>
      </c>
      <c r="C428" s="221" t="s">
        <v>192</v>
      </c>
      <c r="D428" s="222">
        <v>0</v>
      </c>
      <c r="E428" s="223">
        <v>879</v>
      </c>
      <c r="F428" s="222">
        <v>879</v>
      </c>
      <c r="G428" s="224">
        <f t="shared" si="5"/>
        <v>100</v>
      </c>
    </row>
    <row r="429" spans="1:7" x14ac:dyDescent="0.2">
      <c r="A429" s="219">
        <v>3319</v>
      </c>
      <c r="B429" s="220">
        <v>5213</v>
      </c>
      <c r="C429" s="221" t="s">
        <v>193</v>
      </c>
      <c r="D429" s="222">
        <v>800</v>
      </c>
      <c r="E429" s="223">
        <v>3061.1</v>
      </c>
      <c r="F429" s="222">
        <v>2933</v>
      </c>
      <c r="G429" s="224">
        <f t="shared" si="5"/>
        <v>95.815229819345987</v>
      </c>
    </row>
    <row r="430" spans="1:7" x14ac:dyDescent="0.2">
      <c r="A430" s="219">
        <v>3319</v>
      </c>
      <c r="B430" s="220">
        <v>5221</v>
      </c>
      <c r="C430" s="221" t="s">
        <v>208</v>
      </c>
      <c r="D430" s="222">
        <v>0</v>
      </c>
      <c r="E430" s="223">
        <v>790</v>
      </c>
      <c r="F430" s="222">
        <v>790</v>
      </c>
      <c r="G430" s="224">
        <f t="shared" si="5"/>
        <v>100</v>
      </c>
    </row>
    <row r="431" spans="1:7" x14ac:dyDescent="0.2">
      <c r="A431" s="219">
        <v>3319</v>
      </c>
      <c r="B431" s="220">
        <v>5222</v>
      </c>
      <c r="C431" s="221" t="s">
        <v>189</v>
      </c>
      <c r="D431" s="222">
        <v>0</v>
      </c>
      <c r="E431" s="223">
        <v>9040.52</v>
      </c>
      <c r="F431" s="222">
        <v>8851.3970000000008</v>
      </c>
      <c r="G431" s="224">
        <f t="shared" ref="G431:G495" si="6">F431/E431*100</f>
        <v>97.908051749235668</v>
      </c>
    </row>
    <row r="432" spans="1:7" x14ac:dyDescent="0.2">
      <c r="A432" s="219">
        <v>3319</v>
      </c>
      <c r="B432" s="220">
        <v>5223</v>
      </c>
      <c r="C432" s="221" t="s">
        <v>194</v>
      </c>
      <c r="D432" s="222">
        <v>1300</v>
      </c>
      <c r="E432" s="223">
        <v>2492</v>
      </c>
      <c r="F432" s="222">
        <v>2492</v>
      </c>
      <c r="G432" s="224">
        <f t="shared" si="6"/>
        <v>100</v>
      </c>
    </row>
    <row r="433" spans="1:7" x14ac:dyDescent="0.2">
      <c r="A433" s="219">
        <v>3319</v>
      </c>
      <c r="B433" s="220">
        <v>5229</v>
      </c>
      <c r="C433" s="221" t="s">
        <v>231</v>
      </c>
      <c r="D433" s="222">
        <v>19250</v>
      </c>
      <c r="E433" s="223">
        <v>0</v>
      </c>
      <c r="F433" s="222">
        <v>0</v>
      </c>
      <c r="G433" s="244" t="s">
        <v>204</v>
      </c>
    </row>
    <row r="434" spans="1:7" x14ac:dyDescent="0.2">
      <c r="A434" s="219">
        <v>3319</v>
      </c>
      <c r="B434" s="220">
        <v>5321</v>
      </c>
      <c r="C434" s="221" t="s">
        <v>195</v>
      </c>
      <c r="D434" s="222">
        <v>0</v>
      </c>
      <c r="E434" s="223">
        <v>4847.6400000000003</v>
      </c>
      <c r="F434" s="222">
        <v>4814.1099899999999</v>
      </c>
      <c r="G434" s="224">
        <f t="shared" si="6"/>
        <v>99.308323019036067</v>
      </c>
    </row>
    <row r="435" spans="1:7" x14ac:dyDescent="0.2">
      <c r="A435" s="219">
        <v>3319</v>
      </c>
      <c r="B435" s="220">
        <v>5329</v>
      </c>
      <c r="C435" s="221" t="s">
        <v>226</v>
      </c>
      <c r="D435" s="222">
        <v>0</v>
      </c>
      <c r="E435" s="223">
        <v>297.44</v>
      </c>
      <c r="F435" s="222">
        <v>297.43738999999999</v>
      </c>
      <c r="G435" s="224">
        <f t="shared" si="6"/>
        <v>99.999122512103284</v>
      </c>
    </row>
    <row r="436" spans="1:7" x14ac:dyDescent="0.2">
      <c r="A436" s="219">
        <v>3319</v>
      </c>
      <c r="B436" s="220">
        <v>5331</v>
      </c>
      <c r="C436" s="221" t="s">
        <v>199</v>
      </c>
      <c r="D436" s="222">
        <v>0</v>
      </c>
      <c r="E436" s="223">
        <v>90</v>
      </c>
      <c r="F436" s="222">
        <v>90</v>
      </c>
      <c r="G436" s="224">
        <f t="shared" si="6"/>
        <v>100</v>
      </c>
    </row>
    <row r="437" spans="1:7" x14ac:dyDescent="0.2">
      <c r="A437" s="219">
        <v>3319</v>
      </c>
      <c r="B437" s="220">
        <v>5339</v>
      </c>
      <c r="C437" s="221" t="s">
        <v>228</v>
      </c>
      <c r="D437" s="222">
        <v>0</v>
      </c>
      <c r="E437" s="223">
        <v>1030</v>
      </c>
      <c r="F437" s="222">
        <v>0</v>
      </c>
      <c r="G437" s="224">
        <f t="shared" si="6"/>
        <v>0</v>
      </c>
    </row>
    <row r="438" spans="1:7" x14ac:dyDescent="0.2">
      <c r="A438" s="219">
        <v>3319</v>
      </c>
      <c r="B438" s="220">
        <v>5493</v>
      </c>
      <c r="C438" s="221" t="s">
        <v>190</v>
      </c>
      <c r="D438" s="222">
        <v>0</v>
      </c>
      <c r="E438" s="223">
        <v>580</v>
      </c>
      <c r="F438" s="222">
        <v>580</v>
      </c>
      <c r="G438" s="224">
        <f t="shared" si="6"/>
        <v>100</v>
      </c>
    </row>
    <row r="439" spans="1:7" x14ac:dyDescent="0.2">
      <c r="A439" s="219">
        <v>3319</v>
      </c>
      <c r="B439" s="220">
        <v>5494</v>
      </c>
      <c r="C439" s="221" t="s">
        <v>230</v>
      </c>
      <c r="D439" s="222">
        <v>100</v>
      </c>
      <c r="E439" s="223">
        <v>110</v>
      </c>
      <c r="F439" s="222">
        <v>101.9</v>
      </c>
      <c r="G439" s="224">
        <f t="shared" si="6"/>
        <v>92.63636363636364</v>
      </c>
    </row>
    <row r="440" spans="1:7" x14ac:dyDescent="0.2">
      <c r="A440" s="225">
        <v>3319</v>
      </c>
      <c r="B440" s="226"/>
      <c r="C440" s="227" t="s">
        <v>101</v>
      </c>
      <c r="D440" s="228">
        <v>22549</v>
      </c>
      <c r="E440" s="229">
        <v>27228.48</v>
      </c>
      <c r="F440" s="228">
        <v>25158.284769999998</v>
      </c>
      <c r="G440" s="230">
        <f t="shared" si="6"/>
        <v>92.396948966670195</v>
      </c>
    </row>
    <row r="441" spans="1:7" x14ac:dyDescent="0.2">
      <c r="A441" s="219"/>
      <c r="B441" s="231"/>
      <c r="C441" s="232"/>
      <c r="D441" s="233"/>
      <c r="E441" s="233"/>
      <c r="F441" s="233"/>
      <c r="G441" s="224"/>
    </row>
    <row r="442" spans="1:7" x14ac:dyDescent="0.2">
      <c r="A442" s="234">
        <v>3322</v>
      </c>
      <c r="B442" s="235">
        <v>5011</v>
      </c>
      <c r="C442" s="236" t="s">
        <v>210</v>
      </c>
      <c r="D442" s="237">
        <v>0</v>
      </c>
      <c r="E442" s="238">
        <v>286.22000000000003</v>
      </c>
      <c r="F442" s="237">
        <v>276.85142999999999</v>
      </c>
      <c r="G442" s="239">
        <f t="shared" si="6"/>
        <v>96.72679407448814</v>
      </c>
    </row>
    <row r="443" spans="1:7" x14ac:dyDescent="0.2">
      <c r="A443" s="219">
        <v>3322</v>
      </c>
      <c r="B443" s="220">
        <v>5031</v>
      </c>
      <c r="C443" s="221" t="s">
        <v>212</v>
      </c>
      <c r="D443" s="222">
        <v>0</v>
      </c>
      <c r="E443" s="223">
        <v>71.819999999999993</v>
      </c>
      <c r="F443" s="222">
        <v>68.985830000000007</v>
      </c>
      <c r="G443" s="224">
        <f t="shared" si="6"/>
        <v>96.053787245892536</v>
      </c>
    </row>
    <row r="444" spans="1:7" x14ac:dyDescent="0.2">
      <c r="A444" s="219">
        <v>3322</v>
      </c>
      <c r="B444" s="220">
        <v>5032</v>
      </c>
      <c r="C444" s="221" t="s">
        <v>213</v>
      </c>
      <c r="D444" s="222">
        <v>0</v>
      </c>
      <c r="E444" s="223">
        <v>25.83</v>
      </c>
      <c r="F444" s="222">
        <v>24.8965</v>
      </c>
      <c r="G444" s="224">
        <f t="shared" si="6"/>
        <v>96.385985288424308</v>
      </c>
    </row>
    <row r="445" spans="1:7" x14ac:dyDescent="0.2">
      <c r="A445" s="219">
        <v>3322</v>
      </c>
      <c r="B445" s="220">
        <v>5038</v>
      </c>
      <c r="C445" s="221" t="s">
        <v>214</v>
      </c>
      <c r="D445" s="222">
        <v>0</v>
      </c>
      <c r="E445" s="223">
        <v>1.59</v>
      </c>
      <c r="F445" s="222">
        <v>1.1413700000000002</v>
      </c>
      <c r="G445" s="224">
        <f t="shared" si="6"/>
        <v>71.784276729559764</v>
      </c>
    </row>
    <row r="446" spans="1:7" x14ac:dyDescent="0.2">
      <c r="A446" s="219">
        <v>3322</v>
      </c>
      <c r="B446" s="220">
        <v>5137</v>
      </c>
      <c r="C446" s="221" t="s">
        <v>203</v>
      </c>
      <c r="D446" s="222">
        <v>10757</v>
      </c>
      <c r="E446" s="223">
        <v>3330.34</v>
      </c>
      <c r="F446" s="222">
        <v>2119.8393999999998</v>
      </c>
      <c r="G446" s="224">
        <f t="shared" si="6"/>
        <v>63.652341802939027</v>
      </c>
    </row>
    <row r="447" spans="1:7" x14ac:dyDescent="0.2">
      <c r="A447" s="219">
        <v>3322</v>
      </c>
      <c r="B447" s="220">
        <v>5139</v>
      </c>
      <c r="C447" s="221" t="s">
        <v>186</v>
      </c>
      <c r="D447" s="222">
        <v>80</v>
      </c>
      <c r="E447" s="223">
        <v>20.83</v>
      </c>
      <c r="F447" s="222">
        <v>19.013000000000002</v>
      </c>
      <c r="G447" s="224">
        <f t="shared" si="6"/>
        <v>91.277004320691319</v>
      </c>
    </row>
    <row r="448" spans="1:7" x14ac:dyDescent="0.2">
      <c r="A448" s="219">
        <v>3322</v>
      </c>
      <c r="B448" s="220">
        <v>5166</v>
      </c>
      <c r="C448" s="221" t="s">
        <v>220</v>
      </c>
      <c r="D448" s="222">
        <v>0</v>
      </c>
      <c r="E448" s="223">
        <v>150.59</v>
      </c>
      <c r="F448" s="222">
        <v>150.04</v>
      </c>
      <c r="G448" s="224">
        <f t="shared" si="6"/>
        <v>99.634769905040173</v>
      </c>
    </row>
    <row r="449" spans="1:7" x14ac:dyDescent="0.2">
      <c r="A449" s="219">
        <v>3322</v>
      </c>
      <c r="B449" s="220">
        <v>5169</v>
      </c>
      <c r="C449" s="221" t="s">
        <v>187</v>
      </c>
      <c r="D449" s="222">
        <v>1248</v>
      </c>
      <c r="E449" s="223">
        <v>904.27</v>
      </c>
      <c r="F449" s="222">
        <v>174.1645</v>
      </c>
      <c r="G449" s="224">
        <f t="shared" si="6"/>
        <v>19.26023201035089</v>
      </c>
    </row>
    <row r="450" spans="1:7" x14ac:dyDescent="0.2">
      <c r="A450" s="219">
        <v>3322</v>
      </c>
      <c r="B450" s="220">
        <v>5171</v>
      </c>
      <c r="C450" s="221" t="s">
        <v>223</v>
      </c>
      <c r="D450" s="222">
        <v>38126</v>
      </c>
      <c r="E450" s="223">
        <v>1169.1400000000001</v>
      </c>
      <c r="F450" s="222">
        <v>529.125</v>
      </c>
      <c r="G450" s="224">
        <f t="shared" si="6"/>
        <v>45.257625263013836</v>
      </c>
    </row>
    <row r="451" spans="1:7" x14ac:dyDescent="0.2">
      <c r="A451" s="219">
        <v>3322</v>
      </c>
      <c r="B451" s="220">
        <v>5175</v>
      </c>
      <c r="C451" s="221" t="s">
        <v>188</v>
      </c>
      <c r="D451" s="222">
        <v>15</v>
      </c>
      <c r="E451" s="223">
        <v>22.67</v>
      </c>
      <c r="F451" s="222">
        <v>15.026000000000002</v>
      </c>
      <c r="G451" s="224">
        <f t="shared" si="6"/>
        <v>66.281429201588011</v>
      </c>
    </row>
    <row r="452" spans="1:7" x14ac:dyDescent="0.2">
      <c r="A452" s="219">
        <v>3322</v>
      </c>
      <c r="B452" s="220">
        <v>5179</v>
      </c>
      <c r="C452" s="221" t="s">
        <v>224</v>
      </c>
      <c r="D452" s="222">
        <v>0</v>
      </c>
      <c r="E452" s="223">
        <v>183.33</v>
      </c>
      <c r="F452" s="222">
        <v>183.315</v>
      </c>
      <c r="G452" s="224">
        <f t="shared" si="6"/>
        <v>99.991818033055139</v>
      </c>
    </row>
    <row r="453" spans="1:7" x14ac:dyDescent="0.2">
      <c r="A453" s="219">
        <v>3322</v>
      </c>
      <c r="B453" s="220">
        <v>5213</v>
      </c>
      <c r="C453" s="221" t="s">
        <v>193</v>
      </c>
      <c r="D453" s="222">
        <v>0</v>
      </c>
      <c r="E453" s="223">
        <v>12753.3</v>
      </c>
      <c r="F453" s="222">
        <v>2885.2626600000003</v>
      </c>
      <c r="G453" s="224">
        <f t="shared" si="6"/>
        <v>22.623655524452499</v>
      </c>
    </row>
    <row r="454" spans="1:7" x14ac:dyDescent="0.2">
      <c r="A454" s="219">
        <v>3322</v>
      </c>
      <c r="B454" s="220">
        <v>5222</v>
      </c>
      <c r="C454" s="221" t="s">
        <v>189</v>
      </c>
      <c r="D454" s="222">
        <v>0</v>
      </c>
      <c r="E454" s="223">
        <v>9691</v>
      </c>
      <c r="F454" s="222">
        <v>9104.9106199999987</v>
      </c>
      <c r="G454" s="224">
        <f t="shared" si="6"/>
        <v>93.952230110411705</v>
      </c>
    </row>
    <row r="455" spans="1:7" x14ac:dyDescent="0.2">
      <c r="A455" s="219">
        <v>3322</v>
      </c>
      <c r="B455" s="220">
        <v>5223</v>
      </c>
      <c r="C455" s="221" t="s">
        <v>194</v>
      </c>
      <c r="D455" s="222">
        <v>0</v>
      </c>
      <c r="E455" s="223">
        <v>24741</v>
      </c>
      <c r="F455" s="222">
        <v>10047</v>
      </c>
      <c r="G455" s="224">
        <f t="shared" si="6"/>
        <v>40.608706196192557</v>
      </c>
    </row>
    <row r="456" spans="1:7" x14ac:dyDescent="0.2">
      <c r="A456" s="219">
        <v>3322</v>
      </c>
      <c r="B456" s="220">
        <v>5229</v>
      </c>
      <c r="C456" s="221" t="s">
        <v>231</v>
      </c>
      <c r="D456" s="222">
        <v>15000</v>
      </c>
      <c r="E456" s="223">
        <v>0</v>
      </c>
      <c r="F456" s="222">
        <v>0</v>
      </c>
      <c r="G456" s="244" t="s">
        <v>204</v>
      </c>
    </row>
    <row r="457" spans="1:7" x14ac:dyDescent="0.2">
      <c r="A457" s="219">
        <v>3322</v>
      </c>
      <c r="B457" s="220">
        <v>5321</v>
      </c>
      <c r="C457" s="221" t="s">
        <v>195</v>
      </c>
      <c r="D457" s="222">
        <v>0</v>
      </c>
      <c r="E457" s="223">
        <v>30696.400000000001</v>
      </c>
      <c r="F457" s="222">
        <v>13636.9</v>
      </c>
      <c r="G457" s="224">
        <f t="shared" si="6"/>
        <v>44.425079162377344</v>
      </c>
    </row>
    <row r="458" spans="1:7" x14ac:dyDescent="0.2">
      <c r="A458" s="219">
        <v>3322</v>
      </c>
      <c r="B458" s="220">
        <v>5331</v>
      </c>
      <c r="C458" s="221" t="s">
        <v>199</v>
      </c>
      <c r="D458" s="222">
        <v>25600</v>
      </c>
      <c r="E458" s="223">
        <v>29050.66</v>
      </c>
      <c r="F458" s="222">
        <v>17876.78385</v>
      </c>
      <c r="G458" s="224">
        <f t="shared" si="6"/>
        <v>61.536584194644803</v>
      </c>
    </row>
    <row r="459" spans="1:7" x14ac:dyDescent="0.2">
      <c r="A459" s="219">
        <v>3322</v>
      </c>
      <c r="B459" s="220">
        <v>5493</v>
      </c>
      <c r="C459" s="221" t="s">
        <v>190</v>
      </c>
      <c r="D459" s="222">
        <v>0</v>
      </c>
      <c r="E459" s="223">
        <v>2706.1</v>
      </c>
      <c r="F459" s="222">
        <v>2558.0430000000001</v>
      </c>
      <c r="G459" s="224">
        <f t="shared" si="6"/>
        <v>94.528768338198887</v>
      </c>
    </row>
    <row r="460" spans="1:7" x14ac:dyDescent="0.2">
      <c r="A460" s="225">
        <v>3322</v>
      </c>
      <c r="B460" s="226"/>
      <c r="C460" s="227" t="s">
        <v>102</v>
      </c>
      <c r="D460" s="228">
        <v>90826</v>
      </c>
      <c r="E460" s="229">
        <v>115805.09</v>
      </c>
      <c r="F460" s="228">
        <v>59671.298159999998</v>
      </c>
      <c r="G460" s="230">
        <f t="shared" si="6"/>
        <v>51.527353555875656</v>
      </c>
    </row>
    <row r="461" spans="1:7" x14ac:dyDescent="0.2">
      <c r="A461" s="219"/>
      <c r="B461" s="231"/>
      <c r="C461" s="232"/>
      <c r="D461" s="233"/>
      <c r="E461" s="233"/>
      <c r="F461" s="233"/>
      <c r="G461" s="224"/>
    </row>
    <row r="462" spans="1:7" x14ac:dyDescent="0.2">
      <c r="A462" s="234">
        <v>3329</v>
      </c>
      <c r="B462" s="235">
        <v>5041</v>
      </c>
      <c r="C462" s="236" t="s">
        <v>201</v>
      </c>
      <c r="D462" s="237">
        <v>900</v>
      </c>
      <c r="E462" s="238">
        <v>0</v>
      </c>
      <c r="F462" s="237">
        <v>0</v>
      </c>
      <c r="G462" s="245" t="s">
        <v>204</v>
      </c>
    </row>
    <row r="463" spans="1:7" x14ac:dyDescent="0.2">
      <c r="A463" s="219">
        <v>3329</v>
      </c>
      <c r="B463" s="220">
        <v>5139</v>
      </c>
      <c r="C463" s="221" t="s">
        <v>186</v>
      </c>
      <c r="D463" s="222">
        <v>1100</v>
      </c>
      <c r="E463" s="223">
        <v>0</v>
      </c>
      <c r="F463" s="222">
        <v>0</v>
      </c>
      <c r="G463" s="246" t="s">
        <v>204</v>
      </c>
    </row>
    <row r="464" spans="1:7" x14ac:dyDescent="0.2">
      <c r="A464" s="219">
        <v>3329</v>
      </c>
      <c r="B464" s="220">
        <v>5166</v>
      </c>
      <c r="C464" s="221" t="s">
        <v>220</v>
      </c>
      <c r="D464" s="222">
        <v>10</v>
      </c>
      <c r="E464" s="223">
        <v>60.06</v>
      </c>
      <c r="F464" s="222">
        <v>52.756</v>
      </c>
      <c r="G464" s="247">
        <f t="shared" si="6"/>
        <v>87.838827838827839</v>
      </c>
    </row>
    <row r="465" spans="1:7" x14ac:dyDescent="0.2">
      <c r="A465" s="219">
        <v>3329</v>
      </c>
      <c r="B465" s="220">
        <v>5169</v>
      </c>
      <c r="C465" s="221" t="s">
        <v>187</v>
      </c>
      <c r="D465" s="222">
        <v>500</v>
      </c>
      <c r="E465" s="223">
        <v>0</v>
      </c>
      <c r="F465" s="222">
        <v>0</v>
      </c>
      <c r="G465" s="246" t="s">
        <v>204</v>
      </c>
    </row>
    <row r="466" spans="1:7" x14ac:dyDescent="0.2">
      <c r="A466" s="219">
        <v>3329</v>
      </c>
      <c r="B466" s="220">
        <v>5179</v>
      </c>
      <c r="C466" s="221" t="s">
        <v>224</v>
      </c>
      <c r="D466" s="222">
        <v>100</v>
      </c>
      <c r="E466" s="223">
        <v>0</v>
      </c>
      <c r="F466" s="222">
        <v>0</v>
      </c>
      <c r="G466" s="246" t="s">
        <v>204</v>
      </c>
    </row>
    <row r="467" spans="1:7" x14ac:dyDescent="0.2">
      <c r="A467" s="225">
        <v>3329</v>
      </c>
      <c r="B467" s="226"/>
      <c r="C467" s="227" t="s">
        <v>276</v>
      </c>
      <c r="D467" s="228">
        <v>2610</v>
      </c>
      <c r="E467" s="229">
        <v>60.06</v>
      </c>
      <c r="F467" s="228">
        <v>52.756</v>
      </c>
      <c r="G467" s="248">
        <f t="shared" si="6"/>
        <v>87.838827838827839</v>
      </c>
    </row>
    <row r="468" spans="1:7" x14ac:dyDescent="0.2">
      <c r="A468" s="219"/>
      <c r="B468" s="231"/>
      <c r="C468" s="232"/>
      <c r="D468" s="233"/>
      <c r="E468" s="233"/>
      <c r="F468" s="233"/>
      <c r="G468" s="224"/>
    </row>
    <row r="469" spans="1:7" x14ac:dyDescent="0.2">
      <c r="A469" s="234">
        <v>3341</v>
      </c>
      <c r="B469" s="235">
        <v>5041</v>
      </c>
      <c r="C469" s="236" t="s">
        <v>201</v>
      </c>
      <c r="D469" s="237">
        <v>5500</v>
      </c>
      <c r="E469" s="238">
        <v>10371.379999999999</v>
      </c>
      <c r="F469" s="237">
        <v>8869.0759099999996</v>
      </c>
      <c r="G469" s="239">
        <f t="shared" si="6"/>
        <v>85.514906502316961</v>
      </c>
    </row>
    <row r="470" spans="1:7" x14ac:dyDescent="0.2">
      <c r="A470" s="219">
        <v>3341</v>
      </c>
      <c r="B470" s="220">
        <v>5179</v>
      </c>
      <c r="C470" s="221" t="s">
        <v>224</v>
      </c>
      <c r="D470" s="222">
        <v>3900</v>
      </c>
      <c r="E470" s="223">
        <v>0.02</v>
      </c>
      <c r="F470" s="222">
        <v>0</v>
      </c>
      <c r="G470" s="224">
        <f t="shared" si="6"/>
        <v>0</v>
      </c>
    </row>
    <row r="471" spans="1:7" x14ac:dyDescent="0.2">
      <c r="A471" s="225">
        <v>3341</v>
      </c>
      <c r="B471" s="226"/>
      <c r="C471" s="227" t="s">
        <v>277</v>
      </c>
      <c r="D471" s="228">
        <v>9400</v>
      </c>
      <c r="E471" s="229">
        <v>10371.4</v>
      </c>
      <c r="F471" s="228">
        <v>8869.0759099999996</v>
      </c>
      <c r="G471" s="230">
        <f t="shared" si="6"/>
        <v>85.514741597084281</v>
      </c>
    </row>
    <row r="472" spans="1:7" x14ac:dyDescent="0.2">
      <c r="A472" s="219"/>
      <c r="B472" s="231"/>
      <c r="C472" s="232"/>
      <c r="D472" s="233"/>
      <c r="E472" s="233"/>
      <c r="F472" s="233"/>
      <c r="G472" s="224"/>
    </row>
    <row r="473" spans="1:7" x14ac:dyDescent="0.2">
      <c r="A473" s="234">
        <v>3349</v>
      </c>
      <c r="B473" s="235">
        <v>5139</v>
      </c>
      <c r="C473" s="236" t="s">
        <v>186</v>
      </c>
      <c r="D473" s="237">
        <v>0</v>
      </c>
      <c r="E473" s="238">
        <v>605</v>
      </c>
      <c r="F473" s="237">
        <v>7.2279999999999998</v>
      </c>
      <c r="G473" s="239">
        <f t="shared" si="6"/>
        <v>1.1947107438016529</v>
      </c>
    </row>
    <row r="474" spans="1:7" x14ac:dyDescent="0.2">
      <c r="A474" s="219">
        <v>3349</v>
      </c>
      <c r="B474" s="220">
        <v>5166</v>
      </c>
      <c r="C474" s="221" t="s">
        <v>220</v>
      </c>
      <c r="D474" s="222">
        <v>4400</v>
      </c>
      <c r="E474" s="223">
        <v>781.71</v>
      </c>
      <c r="F474" s="222">
        <v>274.67</v>
      </c>
      <c r="G474" s="224">
        <f t="shared" si="6"/>
        <v>35.137071292423023</v>
      </c>
    </row>
    <row r="475" spans="1:7" x14ac:dyDescent="0.2">
      <c r="A475" s="219">
        <v>3349</v>
      </c>
      <c r="B475" s="220">
        <v>5169</v>
      </c>
      <c r="C475" s="221" t="s">
        <v>187</v>
      </c>
      <c r="D475" s="222">
        <v>11000</v>
      </c>
      <c r="E475" s="223">
        <v>15635.2</v>
      </c>
      <c r="F475" s="222">
        <v>9307.278620000001</v>
      </c>
      <c r="G475" s="224">
        <f t="shared" si="6"/>
        <v>59.527723470118708</v>
      </c>
    </row>
    <row r="476" spans="1:7" x14ac:dyDescent="0.2">
      <c r="A476" s="225">
        <v>3349</v>
      </c>
      <c r="B476" s="226"/>
      <c r="C476" s="227" t="s">
        <v>278</v>
      </c>
      <c r="D476" s="228">
        <v>15400</v>
      </c>
      <c r="E476" s="229">
        <v>17021.91</v>
      </c>
      <c r="F476" s="228">
        <v>9589.1766199999984</v>
      </c>
      <c r="G476" s="230">
        <f t="shared" si="6"/>
        <v>56.334316301754619</v>
      </c>
    </row>
    <row r="477" spans="1:7" x14ac:dyDescent="0.2">
      <c r="A477" s="219"/>
      <c r="B477" s="231"/>
      <c r="C477" s="232"/>
      <c r="D477" s="233"/>
      <c r="E477" s="233"/>
      <c r="F477" s="233"/>
      <c r="G477" s="224"/>
    </row>
    <row r="478" spans="1:7" x14ac:dyDescent="0.2">
      <c r="A478" s="234">
        <v>3391</v>
      </c>
      <c r="B478" s="235">
        <v>5175</v>
      </c>
      <c r="C478" s="236" t="s">
        <v>188</v>
      </c>
      <c r="D478" s="237">
        <v>50</v>
      </c>
      <c r="E478" s="238">
        <v>27.68</v>
      </c>
      <c r="F478" s="237">
        <v>27.68</v>
      </c>
      <c r="G478" s="239">
        <f t="shared" si="6"/>
        <v>100</v>
      </c>
    </row>
    <row r="479" spans="1:7" x14ac:dyDescent="0.2">
      <c r="A479" s="225">
        <v>3391</v>
      </c>
      <c r="B479" s="226"/>
      <c r="C479" s="227" t="s">
        <v>279</v>
      </c>
      <c r="D479" s="228">
        <v>50</v>
      </c>
      <c r="E479" s="229">
        <v>27.68</v>
      </c>
      <c r="F479" s="228">
        <v>27.68</v>
      </c>
      <c r="G479" s="230">
        <f t="shared" si="6"/>
        <v>100</v>
      </c>
    </row>
    <row r="480" spans="1:7" x14ac:dyDescent="0.2">
      <c r="A480" s="219"/>
      <c r="B480" s="231"/>
      <c r="C480" s="232"/>
      <c r="D480" s="233"/>
      <c r="E480" s="233"/>
      <c r="F480" s="233"/>
      <c r="G480" s="224"/>
    </row>
    <row r="481" spans="1:7" x14ac:dyDescent="0.2">
      <c r="A481" s="234">
        <v>3399</v>
      </c>
      <c r="B481" s="235">
        <v>5212</v>
      </c>
      <c r="C481" s="236" t="s">
        <v>192</v>
      </c>
      <c r="D481" s="237">
        <v>0</v>
      </c>
      <c r="E481" s="238">
        <v>185</v>
      </c>
      <c r="F481" s="237">
        <v>80</v>
      </c>
      <c r="G481" s="239">
        <f t="shared" si="6"/>
        <v>43.243243243243242</v>
      </c>
    </row>
    <row r="482" spans="1:7" x14ac:dyDescent="0.2">
      <c r="A482" s="219">
        <v>3399</v>
      </c>
      <c r="B482" s="220">
        <v>5213</v>
      </c>
      <c r="C482" s="221" t="s">
        <v>193</v>
      </c>
      <c r="D482" s="222">
        <v>0</v>
      </c>
      <c r="E482" s="223">
        <v>1040</v>
      </c>
      <c r="F482" s="222">
        <v>1040</v>
      </c>
      <c r="G482" s="224">
        <f t="shared" si="6"/>
        <v>100</v>
      </c>
    </row>
    <row r="483" spans="1:7" x14ac:dyDescent="0.2">
      <c r="A483" s="219">
        <v>3399</v>
      </c>
      <c r="B483" s="220">
        <v>5222</v>
      </c>
      <c r="C483" s="221" t="s">
        <v>189</v>
      </c>
      <c r="D483" s="222">
        <v>3587</v>
      </c>
      <c r="E483" s="223">
        <v>4955</v>
      </c>
      <c r="F483" s="222">
        <v>4955</v>
      </c>
      <c r="G483" s="224">
        <f t="shared" si="6"/>
        <v>100</v>
      </c>
    </row>
    <row r="484" spans="1:7" x14ac:dyDescent="0.2">
      <c r="A484" s="225">
        <v>3399</v>
      </c>
      <c r="B484" s="226"/>
      <c r="C484" s="227" t="s">
        <v>280</v>
      </c>
      <c r="D484" s="228">
        <v>3587</v>
      </c>
      <c r="E484" s="229">
        <v>6180</v>
      </c>
      <c r="F484" s="228">
        <v>6075</v>
      </c>
      <c r="G484" s="230">
        <f t="shared" si="6"/>
        <v>98.300970873786412</v>
      </c>
    </row>
    <row r="485" spans="1:7" x14ac:dyDescent="0.2">
      <c r="A485" s="219"/>
      <c r="B485" s="231"/>
      <c r="C485" s="232"/>
      <c r="D485" s="233"/>
      <c r="E485" s="233"/>
      <c r="F485" s="233"/>
      <c r="G485" s="224"/>
    </row>
    <row r="486" spans="1:7" x14ac:dyDescent="0.2">
      <c r="A486" s="234">
        <v>3419</v>
      </c>
      <c r="B486" s="235">
        <v>5021</v>
      </c>
      <c r="C486" s="236" t="s">
        <v>211</v>
      </c>
      <c r="D486" s="237">
        <v>0</v>
      </c>
      <c r="E486" s="238">
        <v>25</v>
      </c>
      <c r="F486" s="237">
        <v>24</v>
      </c>
      <c r="G486" s="239">
        <f t="shared" si="6"/>
        <v>96</v>
      </c>
    </row>
    <row r="487" spans="1:7" x14ac:dyDescent="0.2">
      <c r="A487" s="219">
        <v>3419</v>
      </c>
      <c r="B487" s="220">
        <v>5041</v>
      </c>
      <c r="C487" s="221" t="s">
        <v>201</v>
      </c>
      <c r="D487" s="222">
        <v>1200</v>
      </c>
      <c r="E487" s="223">
        <v>1197.9000000000001</v>
      </c>
      <c r="F487" s="222">
        <v>1197.9000000000001</v>
      </c>
      <c r="G487" s="224">
        <f t="shared" si="6"/>
        <v>100</v>
      </c>
    </row>
    <row r="488" spans="1:7" x14ac:dyDescent="0.2">
      <c r="A488" s="219">
        <v>3419</v>
      </c>
      <c r="B488" s="220">
        <v>5134</v>
      </c>
      <c r="C488" s="221" t="s">
        <v>202</v>
      </c>
      <c r="D488" s="222">
        <v>1730</v>
      </c>
      <c r="E488" s="223">
        <v>1446</v>
      </c>
      <c r="F488" s="222">
        <v>659.19600000000003</v>
      </c>
      <c r="G488" s="224">
        <f t="shared" si="6"/>
        <v>45.587551867219915</v>
      </c>
    </row>
    <row r="489" spans="1:7" x14ac:dyDescent="0.2">
      <c r="A489" s="219">
        <v>3419</v>
      </c>
      <c r="B489" s="220">
        <v>5139</v>
      </c>
      <c r="C489" s="221" t="s">
        <v>186</v>
      </c>
      <c r="D489" s="222">
        <v>30</v>
      </c>
      <c r="E489" s="223">
        <v>6.3</v>
      </c>
      <c r="F489" s="222">
        <v>4.8667499999999997</v>
      </c>
      <c r="G489" s="224">
        <f t="shared" si="6"/>
        <v>77.25</v>
      </c>
    </row>
    <row r="490" spans="1:7" x14ac:dyDescent="0.2">
      <c r="A490" s="219">
        <v>3419</v>
      </c>
      <c r="B490" s="220">
        <v>5164</v>
      </c>
      <c r="C490" s="221" t="s">
        <v>205</v>
      </c>
      <c r="D490" s="222">
        <v>140</v>
      </c>
      <c r="E490" s="223">
        <v>167.4</v>
      </c>
      <c r="F490" s="222">
        <v>165.625</v>
      </c>
      <c r="G490" s="224">
        <f t="shared" si="6"/>
        <v>98.939665471923533</v>
      </c>
    </row>
    <row r="491" spans="1:7" x14ac:dyDescent="0.2">
      <c r="A491" s="219">
        <v>3419</v>
      </c>
      <c r="B491" s="220">
        <v>5169</v>
      </c>
      <c r="C491" s="221" t="s">
        <v>187</v>
      </c>
      <c r="D491" s="222">
        <v>500</v>
      </c>
      <c r="E491" s="223">
        <v>401.24799999999999</v>
      </c>
      <c r="F491" s="222">
        <v>372.49400000000003</v>
      </c>
      <c r="G491" s="224">
        <f t="shared" si="6"/>
        <v>92.833858361910842</v>
      </c>
    </row>
    <row r="492" spans="1:7" x14ac:dyDescent="0.2">
      <c r="A492" s="219">
        <v>3419</v>
      </c>
      <c r="B492" s="220">
        <v>5173</v>
      </c>
      <c r="C492" s="221" t="s">
        <v>206</v>
      </c>
      <c r="D492" s="222">
        <v>750</v>
      </c>
      <c r="E492" s="223">
        <v>1067.1020000000001</v>
      </c>
      <c r="F492" s="222">
        <v>1021.552</v>
      </c>
      <c r="G492" s="224">
        <f t="shared" si="6"/>
        <v>95.731429610290292</v>
      </c>
    </row>
    <row r="493" spans="1:7" x14ac:dyDescent="0.2">
      <c r="A493" s="219">
        <v>3419</v>
      </c>
      <c r="B493" s="220">
        <v>5175</v>
      </c>
      <c r="C493" s="221" t="s">
        <v>188</v>
      </c>
      <c r="D493" s="222">
        <v>160</v>
      </c>
      <c r="E493" s="223">
        <v>160</v>
      </c>
      <c r="F493" s="222">
        <v>159.96799999999999</v>
      </c>
      <c r="G493" s="224">
        <f t="shared" si="6"/>
        <v>99.97999999999999</v>
      </c>
    </row>
    <row r="494" spans="1:7" x14ac:dyDescent="0.2">
      <c r="A494" s="219">
        <v>3419</v>
      </c>
      <c r="B494" s="220">
        <v>5194</v>
      </c>
      <c r="C494" s="221" t="s">
        <v>207</v>
      </c>
      <c r="D494" s="222">
        <v>20</v>
      </c>
      <c r="E494" s="223">
        <v>20</v>
      </c>
      <c r="F494" s="222">
        <v>20</v>
      </c>
      <c r="G494" s="224">
        <f t="shared" si="6"/>
        <v>100</v>
      </c>
    </row>
    <row r="495" spans="1:7" x14ac:dyDescent="0.2">
      <c r="A495" s="219">
        <v>3419</v>
      </c>
      <c r="B495" s="220">
        <v>5213</v>
      </c>
      <c r="C495" s="221" t="s">
        <v>193</v>
      </c>
      <c r="D495" s="222">
        <v>18000</v>
      </c>
      <c r="E495" s="223">
        <v>37440.5</v>
      </c>
      <c r="F495" s="222">
        <v>31030.064999999999</v>
      </c>
      <c r="G495" s="224">
        <f t="shared" si="6"/>
        <v>82.878340299942579</v>
      </c>
    </row>
    <row r="496" spans="1:7" x14ac:dyDescent="0.2">
      <c r="A496" s="219">
        <v>3419</v>
      </c>
      <c r="B496" s="220">
        <v>5221</v>
      </c>
      <c r="C496" s="221" t="s">
        <v>208</v>
      </c>
      <c r="D496" s="222">
        <v>0</v>
      </c>
      <c r="E496" s="223">
        <v>2874</v>
      </c>
      <c r="F496" s="222">
        <v>2874</v>
      </c>
      <c r="G496" s="224">
        <f t="shared" ref="G496:G564" si="7">F496/E496*100</f>
        <v>100</v>
      </c>
    </row>
    <row r="497" spans="1:7" x14ac:dyDescent="0.2">
      <c r="A497" s="219">
        <v>3419</v>
      </c>
      <c r="B497" s="220">
        <v>5222</v>
      </c>
      <c r="C497" s="221" t="s">
        <v>189</v>
      </c>
      <c r="D497" s="222">
        <v>121272</v>
      </c>
      <c r="E497" s="223">
        <v>114407.36</v>
      </c>
      <c r="F497" s="222">
        <v>114290.54</v>
      </c>
      <c r="G497" s="224">
        <f t="shared" si="7"/>
        <v>99.897891184623077</v>
      </c>
    </row>
    <row r="498" spans="1:7" x14ac:dyDescent="0.2">
      <c r="A498" s="219">
        <v>3419</v>
      </c>
      <c r="B498" s="220">
        <v>5229</v>
      </c>
      <c r="C498" s="221" t="s">
        <v>231</v>
      </c>
      <c r="D498" s="222">
        <v>2800</v>
      </c>
      <c r="E498" s="223">
        <v>0</v>
      </c>
      <c r="F498" s="222">
        <v>0</v>
      </c>
      <c r="G498" s="246" t="s">
        <v>204</v>
      </c>
    </row>
    <row r="499" spans="1:7" x14ac:dyDescent="0.2">
      <c r="A499" s="219">
        <v>3419</v>
      </c>
      <c r="B499" s="220">
        <v>5321</v>
      </c>
      <c r="C499" s="221" t="s">
        <v>195</v>
      </c>
      <c r="D499" s="222">
        <v>0</v>
      </c>
      <c r="E499" s="223">
        <v>215</v>
      </c>
      <c r="F499" s="222">
        <v>184.76400000000001</v>
      </c>
      <c r="G499" s="224">
        <f t="shared" si="7"/>
        <v>85.936744186046525</v>
      </c>
    </row>
    <row r="500" spans="1:7" x14ac:dyDescent="0.2">
      <c r="A500" s="219">
        <v>3419</v>
      </c>
      <c r="B500" s="220">
        <v>5331</v>
      </c>
      <c r="C500" s="221" t="s">
        <v>199</v>
      </c>
      <c r="D500" s="222">
        <v>800</v>
      </c>
      <c r="E500" s="223">
        <v>885</v>
      </c>
      <c r="F500" s="222">
        <v>885</v>
      </c>
      <c r="G500" s="224">
        <f t="shared" si="7"/>
        <v>100</v>
      </c>
    </row>
    <row r="501" spans="1:7" x14ac:dyDescent="0.2">
      <c r="A501" s="219">
        <v>3419</v>
      </c>
      <c r="B501" s="220">
        <v>5493</v>
      </c>
      <c r="C501" s="221" t="s">
        <v>190</v>
      </c>
      <c r="D501" s="222">
        <v>822</v>
      </c>
      <c r="E501" s="223">
        <v>514.96</v>
      </c>
      <c r="F501" s="222">
        <v>514.35500000000002</v>
      </c>
      <c r="G501" s="224">
        <f t="shared" si="7"/>
        <v>99.882515146807521</v>
      </c>
    </row>
    <row r="502" spans="1:7" x14ac:dyDescent="0.2">
      <c r="A502" s="219">
        <v>3419</v>
      </c>
      <c r="B502" s="220">
        <v>5494</v>
      </c>
      <c r="C502" s="221" t="s">
        <v>230</v>
      </c>
      <c r="D502" s="222">
        <v>130</v>
      </c>
      <c r="E502" s="223">
        <v>152.68</v>
      </c>
      <c r="F502" s="222">
        <v>62.234999999999999</v>
      </c>
      <c r="G502" s="224">
        <f t="shared" si="7"/>
        <v>40.76172386691119</v>
      </c>
    </row>
    <row r="503" spans="1:7" x14ac:dyDescent="0.2">
      <c r="A503" s="225">
        <v>3419</v>
      </c>
      <c r="B503" s="226"/>
      <c r="C503" s="227" t="s">
        <v>104</v>
      </c>
      <c r="D503" s="228">
        <v>148354</v>
      </c>
      <c r="E503" s="229">
        <v>160980.45000000001</v>
      </c>
      <c r="F503" s="228">
        <v>153466.56075</v>
      </c>
      <c r="G503" s="230">
        <f t="shared" si="7"/>
        <v>95.332421266060564</v>
      </c>
    </row>
    <row r="504" spans="1:7" x14ac:dyDescent="0.2">
      <c r="A504" s="219"/>
      <c r="B504" s="231"/>
      <c r="C504" s="232"/>
      <c r="D504" s="233"/>
      <c r="E504" s="233"/>
      <c r="F504" s="233"/>
      <c r="G504" s="224"/>
    </row>
    <row r="505" spans="1:7" x14ac:dyDescent="0.2">
      <c r="A505" s="234">
        <v>3421</v>
      </c>
      <c r="B505" s="235">
        <v>5213</v>
      </c>
      <c r="C505" s="236" t="s">
        <v>193</v>
      </c>
      <c r="D505" s="237">
        <v>0</v>
      </c>
      <c r="E505" s="238">
        <v>610</v>
      </c>
      <c r="F505" s="237">
        <v>610</v>
      </c>
      <c r="G505" s="239">
        <f t="shared" si="7"/>
        <v>100</v>
      </c>
    </row>
    <row r="506" spans="1:7" x14ac:dyDescent="0.2">
      <c r="A506" s="219">
        <v>3421</v>
      </c>
      <c r="B506" s="220">
        <v>5221</v>
      </c>
      <c r="C506" s="221" t="s">
        <v>208</v>
      </c>
      <c r="D506" s="222">
        <v>0</v>
      </c>
      <c r="E506" s="223">
        <v>268</v>
      </c>
      <c r="F506" s="222">
        <v>268</v>
      </c>
      <c r="G506" s="224">
        <f t="shared" si="7"/>
        <v>100</v>
      </c>
    </row>
    <row r="507" spans="1:7" x14ac:dyDescent="0.2">
      <c r="A507" s="219">
        <v>3421</v>
      </c>
      <c r="B507" s="220">
        <v>5222</v>
      </c>
      <c r="C507" s="221" t="s">
        <v>189</v>
      </c>
      <c r="D507" s="222">
        <v>2644</v>
      </c>
      <c r="E507" s="223">
        <v>5207.317</v>
      </c>
      <c r="F507" s="222">
        <v>5197.3450000000003</v>
      </c>
      <c r="G507" s="224">
        <f t="shared" si="7"/>
        <v>99.808500231501171</v>
      </c>
    </row>
    <row r="508" spans="1:7" x14ac:dyDescent="0.2">
      <c r="A508" s="219">
        <v>3421</v>
      </c>
      <c r="B508" s="220">
        <v>5321</v>
      </c>
      <c r="C508" s="221" t="s">
        <v>195</v>
      </c>
      <c r="D508" s="222">
        <v>1505</v>
      </c>
      <c r="E508" s="223">
        <v>1459</v>
      </c>
      <c r="F508" s="222">
        <v>1411.9159999999999</v>
      </c>
      <c r="G508" s="224">
        <f t="shared" si="7"/>
        <v>96.772858122001367</v>
      </c>
    </row>
    <row r="509" spans="1:7" x14ac:dyDescent="0.2">
      <c r="A509" s="219">
        <v>3421</v>
      </c>
      <c r="B509" s="220">
        <v>5331</v>
      </c>
      <c r="C509" s="221" t="s">
        <v>199</v>
      </c>
      <c r="D509" s="222">
        <v>0</v>
      </c>
      <c r="E509" s="223">
        <v>178</v>
      </c>
      <c r="F509" s="222">
        <v>178</v>
      </c>
      <c r="G509" s="224">
        <f t="shared" si="7"/>
        <v>100</v>
      </c>
    </row>
    <row r="510" spans="1:7" x14ac:dyDescent="0.2">
      <c r="A510" s="219">
        <v>3421</v>
      </c>
      <c r="B510" s="220">
        <v>5493</v>
      </c>
      <c r="C510" s="221" t="s">
        <v>190</v>
      </c>
      <c r="D510" s="222">
        <v>500</v>
      </c>
      <c r="E510" s="223">
        <v>484.1</v>
      </c>
      <c r="F510" s="222">
        <v>473.47980999999999</v>
      </c>
      <c r="G510" s="224">
        <f t="shared" si="7"/>
        <v>97.806199132410654</v>
      </c>
    </row>
    <row r="511" spans="1:7" x14ac:dyDescent="0.2">
      <c r="A511" s="225">
        <v>3421</v>
      </c>
      <c r="B511" s="226"/>
      <c r="C511" s="227" t="s">
        <v>105</v>
      </c>
      <c r="D511" s="228">
        <v>4649</v>
      </c>
      <c r="E511" s="229">
        <v>8206.4169999999995</v>
      </c>
      <c r="F511" s="228">
        <v>8138.7408100000002</v>
      </c>
      <c r="G511" s="230">
        <f t="shared" si="7"/>
        <v>99.175325967471565</v>
      </c>
    </row>
    <row r="512" spans="1:7" x14ac:dyDescent="0.2">
      <c r="A512" s="219"/>
      <c r="B512" s="231"/>
      <c r="C512" s="232"/>
      <c r="D512" s="233"/>
      <c r="E512" s="233"/>
      <c r="F512" s="233"/>
      <c r="G512" s="224"/>
    </row>
    <row r="513" spans="1:7" x14ac:dyDescent="0.2">
      <c r="A513" s="234">
        <v>3429</v>
      </c>
      <c r="B513" s="235">
        <v>5222</v>
      </c>
      <c r="C513" s="236" t="s">
        <v>189</v>
      </c>
      <c r="D513" s="237">
        <v>0</v>
      </c>
      <c r="E513" s="238">
        <v>53.33</v>
      </c>
      <c r="F513" s="237">
        <v>52.276000000000003</v>
      </c>
      <c r="G513" s="239">
        <f t="shared" si="7"/>
        <v>98.023626476654798</v>
      </c>
    </row>
    <row r="514" spans="1:7" x14ac:dyDescent="0.2">
      <c r="A514" s="225">
        <v>3429</v>
      </c>
      <c r="B514" s="226"/>
      <c r="C514" s="227" t="s">
        <v>281</v>
      </c>
      <c r="D514" s="228">
        <v>0</v>
      </c>
      <c r="E514" s="229">
        <v>53.33</v>
      </c>
      <c r="F514" s="228">
        <v>52.276000000000003</v>
      </c>
      <c r="G514" s="230">
        <f t="shared" si="7"/>
        <v>98.023626476654798</v>
      </c>
    </row>
    <row r="515" spans="1:7" x14ac:dyDescent="0.2">
      <c r="A515" s="219"/>
      <c r="B515" s="231"/>
      <c r="C515" s="232"/>
      <c r="D515" s="233"/>
      <c r="E515" s="233"/>
      <c r="F515" s="233"/>
      <c r="G515" s="224"/>
    </row>
    <row r="516" spans="1:7" x14ac:dyDescent="0.2">
      <c r="A516" s="234">
        <v>3521</v>
      </c>
      <c r="B516" s="235">
        <v>5339</v>
      </c>
      <c r="C516" s="236" t="s">
        <v>228</v>
      </c>
      <c r="D516" s="237">
        <v>0</v>
      </c>
      <c r="E516" s="238">
        <v>18</v>
      </c>
      <c r="F516" s="237">
        <v>18</v>
      </c>
      <c r="G516" s="239">
        <f t="shared" si="7"/>
        <v>100</v>
      </c>
    </row>
    <row r="517" spans="1:7" x14ac:dyDescent="0.2">
      <c r="A517" s="225">
        <v>3521</v>
      </c>
      <c r="B517" s="226"/>
      <c r="C517" s="227" t="s">
        <v>282</v>
      </c>
      <c r="D517" s="228">
        <v>0</v>
      </c>
      <c r="E517" s="229">
        <v>18</v>
      </c>
      <c r="F517" s="228">
        <v>18</v>
      </c>
      <c r="G517" s="230">
        <f t="shared" si="7"/>
        <v>100</v>
      </c>
    </row>
    <row r="518" spans="1:7" x14ac:dyDescent="0.2">
      <c r="A518" s="219"/>
      <c r="B518" s="231"/>
      <c r="C518" s="232"/>
      <c r="D518" s="233"/>
      <c r="E518" s="233"/>
      <c r="F518" s="233"/>
      <c r="G518" s="224"/>
    </row>
    <row r="519" spans="1:7" x14ac:dyDescent="0.2">
      <c r="A519" s="234">
        <v>3522</v>
      </c>
      <c r="B519" s="235">
        <v>5137</v>
      </c>
      <c r="C519" s="236" t="s">
        <v>203</v>
      </c>
      <c r="D519" s="237">
        <v>0</v>
      </c>
      <c r="E519" s="238">
        <v>8435.8700000000008</v>
      </c>
      <c r="F519" s="237">
        <v>8378.8434799999995</v>
      </c>
      <c r="G519" s="239">
        <f t="shared" si="7"/>
        <v>99.323999540059276</v>
      </c>
    </row>
    <row r="520" spans="1:7" x14ac:dyDescent="0.2">
      <c r="A520" s="219">
        <v>3522</v>
      </c>
      <c r="B520" s="220">
        <v>5139</v>
      </c>
      <c r="C520" s="221" t="s">
        <v>186</v>
      </c>
      <c r="D520" s="222">
        <v>0</v>
      </c>
      <c r="E520" s="223">
        <v>1977.1</v>
      </c>
      <c r="F520" s="222">
        <v>1977.09725</v>
      </c>
      <c r="G520" s="224">
        <f t="shared" si="7"/>
        <v>99.999860907389618</v>
      </c>
    </row>
    <row r="521" spans="1:7" x14ac:dyDescent="0.2">
      <c r="A521" s="219">
        <v>3522</v>
      </c>
      <c r="B521" s="220">
        <v>5166</v>
      </c>
      <c r="C521" s="221" t="s">
        <v>220</v>
      </c>
      <c r="D521" s="222">
        <v>0</v>
      </c>
      <c r="E521" s="223">
        <v>175.45</v>
      </c>
      <c r="F521" s="222">
        <v>175.45</v>
      </c>
      <c r="G521" s="224">
        <f t="shared" si="7"/>
        <v>100</v>
      </c>
    </row>
    <row r="522" spans="1:7" x14ac:dyDescent="0.2">
      <c r="A522" s="219">
        <v>3522</v>
      </c>
      <c r="B522" s="249">
        <v>5167</v>
      </c>
      <c r="C522" s="250" t="s">
        <v>221</v>
      </c>
      <c r="D522" s="251">
        <v>800</v>
      </c>
      <c r="E522" s="223">
        <v>0</v>
      </c>
      <c r="F522" s="222">
        <v>0</v>
      </c>
      <c r="G522" s="246" t="s">
        <v>204</v>
      </c>
    </row>
    <row r="523" spans="1:7" x14ac:dyDescent="0.2">
      <c r="A523" s="219">
        <v>3522</v>
      </c>
      <c r="B523" s="220">
        <v>5168</v>
      </c>
      <c r="C523" s="221" t="s">
        <v>222</v>
      </c>
      <c r="D523" s="222">
        <v>0</v>
      </c>
      <c r="E523" s="223">
        <v>2807.93</v>
      </c>
      <c r="F523" s="222">
        <v>2807.9027600000004</v>
      </c>
      <c r="G523" s="224">
        <f t="shared" si="7"/>
        <v>99.999029890346293</v>
      </c>
    </row>
    <row r="524" spans="1:7" x14ac:dyDescent="0.2">
      <c r="A524" s="219">
        <v>3522</v>
      </c>
      <c r="B524" s="220">
        <v>5169</v>
      </c>
      <c r="C524" s="221" t="s">
        <v>187</v>
      </c>
      <c r="D524" s="222">
        <v>1500</v>
      </c>
      <c r="E524" s="223">
        <v>25.41</v>
      </c>
      <c r="F524" s="222">
        <v>25.41</v>
      </c>
      <c r="G524" s="224">
        <f t="shared" si="7"/>
        <v>100</v>
      </c>
    </row>
    <row r="525" spans="1:7" x14ac:dyDescent="0.2">
      <c r="A525" s="219">
        <v>3522</v>
      </c>
      <c r="B525" s="220">
        <v>5171</v>
      </c>
      <c r="C525" s="221" t="s">
        <v>223</v>
      </c>
      <c r="D525" s="222">
        <v>1654</v>
      </c>
      <c r="E525" s="223">
        <v>5163.3090000000002</v>
      </c>
      <c r="F525" s="222">
        <v>0</v>
      </c>
      <c r="G525" s="224">
        <f t="shared" si="7"/>
        <v>0</v>
      </c>
    </row>
    <row r="526" spans="1:7" x14ac:dyDescent="0.2">
      <c r="A526" s="219">
        <v>3522</v>
      </c>
      <c r="B526" s="220">
        <v>5172</v>
      </c>
      <c r="C526" s="221" t="s">
        <v>252</v>
      </c>
      <c r="D526" s="222">
        <v>1000</v>
      </c>
      <c r="E526" s="223">
        <v>0</v>
      </c>
      <c r="F526" s="222">
        <v>0</v>
      </c>
      <c r="G526" s="246" t="s">
        <v>204</v>
      </c>
    </row>
    <row r="527" spans="1:7" x14ac:dyDescent="0.2">
      <c r="A527" s="219">
        <v>3522</v>
      </c>
      <c r="B527" s="220">
        <v>5331</v>
      </c>
      <c r="C527" s="221" t="s">
        <v>199</v>
      </c>
      <c r="D527" s="222">
        <v>107050</v>
      </c>
      <c r="E527" s="223">
        <v>188844.17</v>
      </c>
      <c r="F527" s="222">
        <v>181133.57091000004</v>
      </c>
      <c r="G527" s="224">
        <f t="shared" si="7"/>
        <v>95.916951479095175</v>
      </c>
    </row>
    <row r="528" spans="1:7" x14ac:dyDescent="0.2">
      <c r="A528" s="219">
        <v>3522</v>
      </c>
      <c r="B528" s="220">
        <v>5336</v>
      </c>
      <c r="C528" s="221" t="s">
        <v>233</v>
      </c>
      <c r="D528" s="222">
        <v>0</v>
      </c>
      <c r="E528" s="223">
        <v>21011.759999999998</v>
      </c>
      <c r="F528" s="222">
        <v>21011.687750000001</v>
      </c>
      <c r="G528" s="224">
        <f t="shared" si="7"/>
        <v>99.999656144939792</v>
      </c>
    </row>
    <row r="529" spans="1:7" x14ac:dyDescent="0.2">
      <c r="A529" s="219">
        <v>3522</v>
      </c>
      <c r="B529" s="220">
        <v>5363</v>
      </c>
      <c r="C529" s="221" t="s">
        <v>268</v>
      </c>
      <c r="D529" s="222">
        <v>0</v>
      </c>
      <c r="E529" s="223">
        <v>8169.6</v>
      </c>
      <c r="F529" s="222">
        <v>0</v>
      </c>
      <c r="G529" s="224">
        <f t="shared" si="7"/>
        <v>0</v>
      </c>
    </row>
    <row r="530" spans="1:7" x14ac:dyDescent="0.2">
      <c r="A530" s="219">
        <v>3522</v>
      </c>
      <c r="B530" s="220">
        <v>5613</v>
      </c>
      <c r="C530" s="221" t="s">
        <v>283</v>
      </c>
      <c r="D530" s="222">
        <v>0</v>
      </c>
      <c r="E530" s="223">
        <v>3000</v>
      </c>
      <c r="F530" s="222">
        <v>3000</v>
      </c>
      <c r="G530" s="224">
        <f t="shared" si="7"/>
        <v>100</v>
      </c>
    </row>
    <row r="531" spans="1:7" x14ac:dyDescent="0.2">
      <c r="A531" s="219">
        <v>3522</v>
      </c>
      <c r="B531" s="220">
        <v>5651</v>
      </c>
      <c r="C531" s="221" t="s">
        <v>249</v>
      </c>
      <c r="D531" s="222">
        <v>0</v>
      </c>
      <c r="E531" s="223">
        <v>995.83</v>
      </c>
      <c r="F531" s="222">
        <v>765.05061999999998</v>
      </c>
      <c r="G531" s="224">
        <f t="shared" si="7"/>
        <v>76.825424018155701</v>
      </c>
    </row>
    <row r="532" spans="1:7" x14ac:dyDescent="0.2">
      <c r="A532" s="219">
        <v>3522</v>
      </c>
      <c r="B532" s="220">
        <v>5904</v>
      </c>
      <c r="C532" s="221" t="s">
        <v>270</v>
      </c>
      <c r="D532" s="222">
        <v>0</v>
      </c>
      <c r="E532" s="223">
        <v>28.86</v>
      </c>
      <c r="F532" s="222">
        <v>28.84761</v>
      </c>
      <c r="G532" s="224">
        <f t="shared" si="7"/>
        <v>99.957068607068607</v>
      </c>
    </row>
    <row r="533" spans="1:7" x14ac:dyDescent="0.2">
      <c r="A533" s="225">
        <v>3522</v>
      </c>
      <c r="B533" s="226"/>
      <c r="C533" s="227" t="s">
        <v>107</v>
      </c>
      <c r="D533" s="228">
        <v>112004</v>
      </c>
      <c r="E533" s="229">
        <v>240635.28899999999</v>
      </c>
      <c r="F533" s="228">
        <v>219303.86038</v>
      </c>
      <c r="G533" s="230">
        <f t="shared" si="7"/>
        <v>91.135369750361093</v>
      </c>
    </row>
    <row r="534" spans="1:7" x14ac:dyDescent="0.2">
      <c r="A534" s="219"/>
      <c r="B534" s="231"/>
      <c r="C534" s="232"/>
      <c r="D534" s="233"/>
      <c r="E534" s="233"/>
      <c r="F534" s="233"/>
      <c r="G534" s="224"/>
    </row>
    <row r="535" spans="1:7" x14ac:dyDescent="0.2">
      <c r="A535" s="234">
        <v>3525</v>
      </c>
      <c r="B535" s="235">
        <v>5223</v>
      </c>
      <c r="C535" s="236" t="s">
        <v>194</v>
      </c>
      <c r="D535" s="237">
        <v>0</v>
      </c>
      <c r="E535" s="238">
        <v>115.5</v>
      </c>
      <c r="F535" s="237">
        <v>115.5</v>
      </c>
      <c r="G535" s="239">
        <f t="shared" si="7"/>
        <v>100</v>
      </c>
    </row>
    <row r="536" spans="1:7" x14ac:dyDescent="0.2">
      <c r="A536" s="225">
        <v>3525</v>
      </c>
      <c r="B536" s="226"/>
      <c r="C536" s="227" t="s">
        <v>284</v>
      </c>
      <c r="D536" s="228">
        <v>0</v>
      </c>
      <c r="E536" s="229">
        <v>115.5</v>
      </c>
      <c r="F536" s="228">
        <v>115.5</v>
      </c>
      <c r="G536" s="230">
        <f t="shared" si="7"/>
        <v>100</v>
      </c>
    </row>
    <row r="537" spans="1:7" x14ac:dyDescent="0.2">
      <c r="A537" s="219"/>
      <c r="B537" s="231"/>
      <c r="C537" s="232"/>
      <c r="D537" s="233"/>
      <c r="E537" s="233"/>
      <c r="F537" s="233"/>
      <c r="G537" s="224"/>
    </row>
    <row r="538" spans="1:7" x14ac:dyDescent="0.2">
      <c r="A538" s="234">
        <v>3526</v>
      </c>
      <c r="B538" s="235">
        <v>5331</v>
      </c>
      <c r="C538" s="236" t="s">
        <v>199</v>
      </c>
      <c r="D538" s="237">
        <v>10716</v>
      </c>
      <c r="E538" s="238">
        <v>10716</v>
      </c>
      <c r="F538" s="237">
        <v>10538.725</v>
      </c>
      <c r="G538" s="239">
        <f t="shared" si="7"/>
        <v>98.345698021649881</v>
      </c>
    </row>
    <row r="539" spans="1:7" x14ac:dyDescent="0.2">
      <c r="A539" s="225">
        <v>3526</v>
      </c>
      <c r="B539" s="226"/>
      <c r="C539" s="227" t="s">
        <v>108</v>
      </c>
      <c r="D539" s="228">
        <v>10716</v>
      </c>
      <c r="E539" s="229">
        <v>10716</v>
      </c>
      <c r="F539" s="228">
        <v>10538.725</v>
      </c>
      <c r="G539" s="230">
        <f t="shared" si="7"/>
        <v>98.345698021649881</v>
      </c>
    </row>
    <row r="540" spans="1:7" x14ac:dyDescent="0.2">
      <c r="A540" s="219"/>
      <c r="B540" s="231"/>
      <c r="C540" s="232"/>
      <c r="D540" s="233"/>
      <c r="E540" s="233"/>
      <c r="F540" s="233"/>
      <c r="G540" s="224"/>
    </row>
    <row r="541" spans="1:7" x14ac:dyDescent="0.2">
      <c r="A541" s="234">
        <v>3529</v>
      </c>
      <c r="B541" s="235">
        <v>5336</v>
      </c>
      <c r="C541" s="236" t="s">
        <v>233</v>
      </c>
      <c r="D541" s="237">
        <v>0</v>
      </c>
      <c r="E541" s="238">
        <v>530.87</v>
      </c>
      <c r="F541" s="237">
        <v>530.87</v>
      </c>
      <c r="G541" s="239">
        <f t="shared" si="7"/>
        <v>100</v>
      </c>
    </row>
    <row r="542" spans="1:7" x14ac:dyDescent="0.2">
      <c r="A542" s="225">
        <v>3529</v>
      </c>
      <c r="B542" s="226"/>
      <c r="C542" s="227" t="s">
        <v>285</v>
      </c>
      <c r="D542" s="228">
        <v>0</v>
      </c>
      <c r="E542" s="229">
        <v>530.87</v>
      </c>
      <c r="F542" s="228">
        <v>530.87</v>
      </c>
      <c r="G542" s="230">
        <f t="shared" si="7"/>
        <v>100</v>
      </c>
    </row>
    <row r="543" spans="1:7" x14ac:dyDescent="0.2">
      <c r="A543" s="219"/>
      <c r="B543" s="231"/>
      <c r="C543" s="232"/>
      <c r="D543" s="233"/>
      <c r="E543" s="233"/>
      <c r="F543" s="233"/>
      <c r="G543" s="224"/>
    </row>
    <row r="544" spans="1:7" x14ac:dyDescent="0.2">
      <c r="A544" s="234">
        <v>3531</v>
      </c>
      <c r="B544" s="235">
        <v>5319</v>
      </c>
      <c r="C544" s="236" t="s">
        <v>286</v>
      </c>
      <c r="D544" s="237">
        <v>0</v>
      </c>
      <c r="E544" s="238">
        <v>50</v>
      </c>
      <c r="F544" s="237">
        <v>50</v>
      </c>
      <c r="G544" s="239">
        <f t="shared" si="7"/>
        <v>100</v>
      </c>
    </row>
    <row r="545" spans="1:7" x14ac:dyDescent="0.2">
      <c r="A545" s="225">
        <v>3531</v>
      </c>
      <c r="B545" s="226"/>
      <c r="C545" s="227" t="s">
        <v>287</v>
      </c>
      <c r="D545" s="228">
        <v>0</v>
      </c>
      <c r="E545" s="229">
        <v>50</v>
      </c>
      <c r="F545" s="228">
        <v>50</v>
      </c>
      <c r="G545" s="230">
        <f t="shared" si="7"/>
        <v>100</v>
      </c>
    </row>
    <row r="546" spans="1:7" x14ac:dyDescent="0.2">
      <c r="A546" s="219"/>
      <c r="B546" s="231"/>
      <c r="C546" s="232"/>
      <c r="D546" s="233"/>
      <c r="E546" s="233"/>
      <c r="F546" s="233"/>
      <c r="G546" s="224"/>
    </row>
    <row r="547" spans="1:7" x14ac:dyDescent="0.2">
      <c r="A547" s="234">
        <v>3533</v>
      </c>
      <c r="B547" s="235">
        <v>5137</v>
      </c>
      <c r="C547" s="236" t="s">
        <v>203</v>
      </c>
      <c r="D547" s="237">
        <v>0</v>
      </c>
      <c r="E547" s="238">
        <v>2.36</v>
      </c>
      <c r="F547" s="237">
        <v>2.3595000000000002</v>
      </c>
      <c r="G547" s="239">
        <f t="shared" si="7"/>
        <v>99.978813559322049</v>
      </c>
    </row>
    <row r="548" spans="1:7" x14ac:dyDescent="0.2">
      <c r="A548" s="219">
        <v>3533</v>
      </c>
      <c r="B548" s="220">
        <v>5331</v>
      </c>
      <c r="C548" s="221" t="s">
        <v>199</v>
      </c>
      <c r="D548" s="222">
        <v>544774</v>
      </c>
      <c r="E548" s="223">
        <v>526404</v>
      </c>
      <c r="F548" s="222">
        <v>525207.02580000006</v>
      </c>
      <c r="G548" s="224">
        <f t="shared" si="7"/>
        <v>99.772613012059182</v>
      </c>
    </row>
    <row r="549" spans="1:7" x14ac:dyDescent="0.2">
      <c r="A549" s="219">
        <v>3533</v>
      </c>
      <c r="B549" s="220">
        <v>5336</v>
      </c>
      <c r="C549" s="221" t="s">
        <v>233</v>
      </c>
      <c r="D549" s="222">
        <v>0</v>
      </c>
      <c r="E549" s="223">
        <v>9882.99</v>
      </c>
      <c r="F549" s="222">
        <v>9882.99</v>
      </c>
      <c r="G549" s="224">
        <f t="shared" si="7"/>
        <v>100</v>
      </c>
    </row>
    <row r="550" spans="1:7" x14ac:dyDescent="0.2">
      <c r="A550" s="225">
        <v>3533</v>
      </c>
      <c r="B550" s="226"/>
      <c r="C550" s="227" t="s">
        <v>288</v>
      </c>
      <c r="D550" s="228">
        <v>544774</v>
      </c>
      <c r="E550" s="229">
        <v>536289.35</v>
      </c>
      <c r="F550" s="228">
        <v>535092.37529999996</v>
      </c>
      <c r="G550" s="230">
        <f t="shared" si="7"/>
        <v>99.776804312821056</v>
      </c>
    </row>
    <row r="551" spans="1:7" x14ac:dyDescent="0.2">
      <c r="A551" s="219"/>
      <c r="B551" s="231"/>
      <c r="C551" s="232"/>
      <c r="D551" s="233"/>
      <c r="E551" s="233"/>
      <c r="F551" s="233"/>
      <c r="G551" s="224"/>
    </row>
    <row r="552" spans="1:7" x14ac:dyDescent="0.2">
      <c r="A552" s="234">
        <v>3541</v>
      </c>
      <c r="B552" s="235">
        <v>5021</v>
      </c>
      <c r="C552" s="236" t="s">
        <v>211</v>
      </c>
      <c r="D552" s="237">
        <v>0</v>
      </c>
      <c r="E552" s="238">
        <v>21</v>
      </c>
      <c r="F552" s="237">
        <v>21</v>
      </c>
      <c r="G552" s="239">
        <f t="shared" si="7"/>
        <v>100</v>
      </c>
    </row>
    <row r="553" spans="1:7" x14ac:dyDescent="0.2">
      <c r="A553" s="219">
        <v>3541</v>
      </c>
      <c r="B553" s="220">
        <v>5136</v>
      </c>
      <c r="C553" s="221" t="s">
        <v>242</v>
      </c>
      <c r="D553" s="222">
        <v>0</v>
      </c>
      <c r="E553" s="223">
        <v>9.1</v>
      </c>
      <c r="F553" s="222">
        <v>9.0980000000000008</v>
      </c>
      <c r="G553" s="224">
        <f t="shared" si="7"/>
        <v>99.978021978021985</v>
      </c>
    </row>
    <row r="554" spans="1:7" x14ac:dyDescent="0.2">
      <c r="A554" s="219">
        <v>3541</v>
      </c>
      <c r="B554" s="220">
        <v>5137</v>
      </c>
      <c r="C554" s="221" t="s">
        <v>203</v>
      </c>
      <c r="D554" s="222">
        <v>0</v>
      </c>
      <c r="E554" s="223">
        <v>25</v>
      </c>
      <c r="F554" s="222">
        <v>24.388999999999999</v>
      </c>
      <c r="G554" s="224">
        <f t="shared" si="7"/>
        <v>97.555999999999997</v>
      </c>
    </row>
    <row r="555" spans="1:7" x14ac:dyDescent="0.2">
      <c r="A555" s="219">
        <v>3541</v>
      </c>
      <c r="B555" s="220">
        <v>5164</v>
      </c>
      <c r="C555" s="221" t="s">
        <v>205</v>
      </c>
      <c r="D555" s="222">
        <v>5</v>
      </c>
      <c r="E555" s="223">
        <v>8</v>
      </c>
      <c r="F555" s="222">
        <v>8</v>
      </c>
      <c r="G555" s="224">
        <f t="shared" si="7"/>
        <v>100</v>
      </c>
    </row>
    <row r="556" spans="1:7" x14ac:dyDescent="0.2">
      <c r="A556" s="219">
        <v>3541</v>
      </c>
      <c r="B556" s="220">
        <v>5166</v>
      </c>
      <c r="C556" s="221" t="s">
        <v>220</v>
      </c>
      <c r="D556" s="222">
        <v>0</v>
      </c>
      <c r="E556" s="223">
        <v>60</v>
      </c>
      <c r="F556" s="222">
        <v>60</v>
      </c>
      <c r="G556" s="224">
        <f t="shared" si="7"/>
        <v>100</v>
      </c>
    </row>
    <row r="557" spans="1:7" x14ac:dyDescent="0.2">
      <c r="A557" s="219">
        <v>3541</v>
      </c>
      <c r="B557" s="220">
        <v>5167</v>
      </c>
      <c r="C557" s="221" t="s">
        <v>221</v>
      </c>
      <c r="D557" s="222">
        <v>20</v>
      </c>
      <c r="E557" s="223">
        <v>89</v>
      </c>
      <c r="F557" s="222">
        <v>69</v>
      </c>
      <c r="G557" s="224">
        <f t="shared" si="7"/>
        <v>77.528089887640448</v>
      </c>
    </row>
    <row r="558" spans="1:7" x14ac:dyDescent="0.2">
      <c r="A558" s="219">
        <v>3541</v>
      </c>
      <c r="B558" s="220">
        <v>5169</v>
      </c>
      <c r="C558" s="221" t="s">
        <v>187</v>
      </c>
      <c r="D558" s="222">
        <v>0</v>
      </c>
      <c r="E558" s="223">
        <v>5.4</v>
      </c>
      <c r="F558" s="222">
        <v>5.4</v>
      </c>
      <c r="G558" s="224">
        <f t="shared" si="7"/>
        <v>100</v>
      </c>
    </row>
    <row r="559" spans="1:7" x14ac:dyDescent="0.2">
      <c r="A559" s="219">
        <v>3541</v>
      </c>
      <c r="B559" s="220">
        <v>5173</v>
      </c>
      <c r="C559" s="221" t="s">
        <v>206</v>
      </c>
      <c r="D559" s="222">
        <v>65</v>
      </c>
      <c r="E559" s="223">
        <v>161.5</v>
      </c>
      <c r="F559" s="222">
        <v>115.4</v>
      </c>
      <c r="G559" s="224">
        <f t="shared" si="7"/>
        <v>71.455108359133135</v>
      </c>
    </row>
    <row r="560" spans="1:7" x14ac:dyDescent="0.2">
      <c r="A560" s="219">
        <v>3541</v>
      </c>
      <c r="B560" s="220">
        <v>5175</v>
      </c>
      <c r="C560" s="221" t="s">
        <v>188</v>
      </c>
      <c r="D560" s="222">
        <v>30</v>
      </c>
      <c r="E560" s="223">
        <v>41</v>
      </c>
      <c r="F560" s="222">
        <v>23.966000000000001</v>
      </c>
      <c r="G560" s="224">
        <f t="shared" si="7"/>
        <v>58.453658536585372</v>
      </c>
    </row>
    <row r="561" spans="1:7" x14ac:dyDescent="0.2">
      <c r="A561" s="219">
        <v>3541</v>
      </c>
      <c r="B561" s="220">
        <v>5194</v>
      </c>
      <c r="C561" s="221" t="s">
        <v>207</v>
      </c>
      <c r="D561" s="222">
        <v>30</v>
      </c>
      <c r="E561" s="223">
        <v>30</v>
      </c>
      <c r="F561" s="222">
        <v>30</v>
      </c>
      <c r="G561" s="224">
        <f t="shared" si="7"/>
        <v>100</v>
      </c>
    </row>
    <row r="562" spans="1:7" x14ac:dyDescent="0.2">
      <c r="A562" s="219">
        <v>3541</v>
      </c>
      <c r="B562" s="220">
        <v>5213</v>
      </c>
      <c r="C562" s="221" t="s">
        <v>193</v>
      </c>
      <c r="D562" s="222">
        <v>0</v>
      </c>
      <c r="E562" s="223">
        <v>243.4</v>
      </c>
      <c r="F562" s="222">
        <v>243.4</v>
      </c>
      <c r="G562" s="224">
        <f t="shared" si="7"/>
        <v>100</v>
      </c>
    </row>
    <row r="563" spans="1:7" x14ac:dyDescent="0.2">
      <c r="A563" s="219">
        <v>3541</v>
      </c>
      <c r="B563" s="220">
        <v>5221</v>
      </c>
      <c r="C563" s="221" t="s">
        <v>208</v>
      </c>
      <c r="D563" s="222">
        <v>0</v>
      </c>
      <c r="E563" s="223">
        <v>203.1</v>
      </c>
      <c r="F563" s="222">
        <v>203.1</v>
      </c>
      <c r="G563" s="224">
        <f t="shared" si="7"/>
        <v>100</v>
      </c>
    </row>
    <row r="564" spans="1:7" x14ac:dyDescent="0.2">
      <c r="A564" s="219">
        <v>3541</v>
      </c>
      <c r="B564" s="220">
        <v>5321</v>
      </c>
      <c r="C564" s="221" t="s">
        <v>195</v>
      </c>
      <c r="D564" s="222">
        <v>2000</v>
      </c>
      <c r="E564" s="223">
        <v>1120</v>
      </c>
      <c r="F564" s="222">
        <v>1120</v>
      </c>
      <c r="G564" s="224">
        <f t="shared" si="7"/>
        <v>100</v>
      </c>
    </row>
    <row r="565" spans="1:7" x14ac:dyDescent="0.2">
      <c r="A565" s="219">
        <v>3541</v>
      </c>
      <c r="B565" s="220">
        <v>5323</v>
      </c>
      <c r="C565" s="221" t="s">
        <v>239</v>
      </c>
      <c r="D565" s="222">
        <v>50</v>
      </c>
      <c r="E565" s="223">
        <v>50</v>
      </c>
      <c r="F565" s="222">
        <v>50</v>
      </c>
      <c r="G565" s="224">
        <f t="shared" ref="G565:G632" si="8">F565/E565*100</f>
        <v>100</v>
      </c>
    </row>
    <row r="566" spans="1:7" x14ac:dyDescent="0.2">
      <c r="A566" s="219">
        <v>3541</v>
      </c>
      <c r="B566" s="220">
        <v>5331</v>
      </c>
      <c r="C566" s="221" t="s">
        <v>199</v>
      </c>
      <c r="D566" s="222">
        <v>0</v>
      </c>
      <c r="E566" s="223">
        <v>553.5</v>
      </c>
      <c r="F566" s="222">
        <v>553.5</v>
      </c>
      <c r="G566" s="224">
        <f t="shared" si="8"/>
        <v>100</v>
      </c>
    </row>
    <row r="567" spans="1:7" x14ac:dyDescent="0.2">
      <c r="A567" s="219">
        <v>3541</v>
      </c>
      <c r="B567" s="220">
        <v>5336</v>
      </c>
      <c r="C567" s="221" t="s">
        <v>233</v>
      </c>
      <c r="D567" s="222">
        <v>0</v>
      </c>
      <c r="E567" s="223">
        <v>357.6</v>
      </c>
      <c r="F567" s="222">
        <v>357.6</v>
      </c>
      <c r="G567" s="224">
        <f t="shared" si="8"/>
        <v>100</v>
      </c>
    </row>
    <row r="568" spans="1:7" x14ac:dyDescent="0.2">
      <c r="A568" s="225">
        <v>3541</v>
      </c>
      <c r="B568" s="226"/>
      <c r="C568" s="227" t="s">
        <v>109</v>
      </c>
      <c r="D568" s="228">
        <v>2200</v>
      </c>
      <c r="E568" s="229">
        <v>2977.6</v>
      </c>
      <c r="F568" s="228">
        <v>2893.8530000000001</v>
      </c>
      <c r="G568" s="230">
        <f t="shared" si="8"/>
        <v>97.187432831810867</v>
      </c>
    </row>
    <row r="569" spans="1:7" x14ac:dyDescent="0.2">
      <c r="A569" s="219"/>
      <c r="B569" s="231"/>
      <c r="C569" s="232"/>
      <c r="D569" s="233"/>
      <c r="E569" s="233"/>
      <c r="F569" s="233"/>
      <c r="G569" s="224"/>
    </row>
    <row r="570" spans="1:7" x14ac:dyDescent="0.2">
      <c r="A570" s="234">
        <v>3549</v>
      </c>
      <c r="B570" s="235">
        <v>5212</v>
      </c>
      <c r="C570" s="236" t="s">
        <v>192</v>
      </c>
      <c r="D570" s="237">
        <v>500</v>
      </c>
      <c r="E570" s="238">
        <v>97</v>
      </c>
      <c r="F570" s="237">
        <v>97</v>
      </c>
      <c r="G570" s="239">
        <f t="shared" si="8"/>
        <v>100</v>
      </c>
    </row>
    <row r="571" spans="1:7" x14ac:dyDescent="0.2">
      <c r="A571" s="219">
        <v>3549</v>
      </c>
      <c r="B571" s="220">
        <v>5213</v>
      </c>
      <c r="C571" s="221" t="s">
        <v>193</v>
      </c>
      <c r="D571" s="222">
        <v>500</v>
      </c>
      <c r="E571" s="223">
        <v>167.5</v>
      </c>
      <c r="F571" s="222">
        <v>167.5</v>
      </c>
      <c r="G571" s="224">
        <f t="shared" si="8"/>
        <v>100</v>
      </c>
    </row>
    <row r="572" spans="1:7" x14ac:dyDescent="0.2">
      <c r="A572" s="219">
        <v>3549</v>
      </c>
      <c r="B572" s="220">
        <v>5221</v>
      </c>
      <c r="C572" s="221" t="s">
        <v>208</v>
      </c>
      <c r="D572" s="222">
        <v>0</v>
      </c>
      <c r="E572" s="223">
        <v>1347</v>
      </c>
      <c r="F572" s="222">
        <v>1347</v>
      </c>
      <c r="G572" s="224">
        <f t="shared" si="8"/>
        <v>100</v>
      </c>
    </row>
    <row r="573" spans="1:7" x14ac:dyDescent="0.2">
      <c r="A573" s="219">
        <v>3549</v>
      </c>
      <c r="B573" s="220">
        <v>5222</v>
      </c>
      <c r="C573" s="221" t="s">
        <v>189</v>
      </c>
      <c r="D573" s="222">
        <v>0</v>
      </c>
      <c r="E573" s="223">
        <v>1875.5</v>
      </c>
      <c r="F573" s="222">
        <v>1874.68</v>
      </c>
      <c r="G573" s="224">
        <f t="shared" si="8"/>
        <v>99.956278325779792</v>
      </c>
    </row>
    <row r="574" spans="1:7" x14ac:dyDescent="0.2">
      <c r="A574" s="219">
        <v>3549</v>
      </c>
      <c r="B574" s="220">
        <v>5223</v>
      </c>
      <c r="C574" s="221" t="s">
        <v>194</v>
      </c>
      <c r="D574" s="222">
        <v>0</v>
      </c>
      <c r="E574" s="223">
        <v>1361.5</v>
      </c>
      <c r="F574" s="222">
        <v>1361.5</v>
      </c>
      <c r="G574" s="224">
        <f t="shared" si="8"/>
        <v>100</v>
      </c>
    </row>
    <row r="575" spans="1:7" x14ac:dyDescent="0.2">
      <c r="A575" s="219">
        <v>3549</v>
      </c>
      <c r="B575" s="220">
        <v>5229</v>
      </c>
      <c r="C575" s="221" t="s">
        <v>231</v>
      </c>
      <c r="D575" s="222">
        <v>4000</v>
      </c>
      <c r="E575" s="223">
        <v>0</v>
      </c>
      <c r="F575" s="222">
        <v>0</v>
      </c>
      <c r="G575" s="246" t="s">
        <v>204</v>
      </c>
    </row>
    <row r="576" spans="1:7" x14ac:dyDescent="0.2">
      <c r="A576" s="225">
        <v>3549</v>
      </c>
      <c r="B576" s="226"/>
      <c r="C576" s="227" t="s">
        <v>289</v>
      </c>
      <c r="D576" s="228">
        <v>5000</v>
      </c>
      <c r="E576" s="229">
        <v>4848.5</v>
      </c>
      <c r="F576" s="228">
        <v>4847.68</v>
      </c>
      <c r="G576" s="230">
        <f t="shared" si="8"/>
        <v>99.983087552851401</v>
      </c>
    </row>
    <row r="577" spans="1:7" x14ac:dyDescent="0.2">
      <c r="A577" s="219"/>
      <c r="B577" s="231"/>
      <c r="C577" s="232"/>
      <c r="D577" s="233"/>
      <c r="E577" s="233"/>
      <c r="F577" s="233"/>
      <c r="G577" s="224"/>
    </row>
    <row r="578" spans="1:7" x14ac:dyDescent="0.2">
      <c r="A578" s="234">
        <v>3599</v>
      </c>
      <c r="B578" s="235">
        <v>5021</v>
      </c>
      <c r="C578" s="236" t="s">
        <v>211</v>
      </c>
      <c r="D578" s="237">
        <v>3200</v>
      </c>
      <c r="E578" s="238">
        <v>3896.09</v>
      </c>
      <c r="F578" s="237">
        <v>2411.0500000000002</v>
      </c>
      <c r="G578" s="239">
        <f t="shared" si="8"/>
        <v>61.883837385686682</v>
      </c>
    </row>
    <row r="579" spans="1:7" x14ac:dyDescent="0.2">
      <c r="A579" s="219">
        <v>3599</v>
      </c>
      <c r="B579" s="220">
        <v>5041</v>
      </c>
      <c r="C579" s="221" t="s">
        <v>201</v>
      </c>
      <c r="D579" s="222">
        <v>350</v>
      </c>
      <c r="E579" s="223">
        <v>1464.41</v>
      </c>
      <c r="F579" s="222">
        <v>1456.84</v>
      </c>
      <c r="G579" s="224">
        <f t="shared" si="8"/>
        <v>99.483068266400792</v>
      </c>
    </row>
    <row r="580" spans="1:7" x14ac:dyDescent="0.2">
      <c r="A580" s="219">
        <v>3599</v>
      </c>
      <c r="B580" s="220">
        <v>5042</v>
      </c>
      <c r="C580" s="221" t="s">
        <v>241</v>
      </c>
      <c r="D580" s="222">
        <v>26</v>
      </c>
      <c r="E580" s="223">
        <v>6</v>
      </c>
      <c r="F580" s="222">
        <v>2.8538600000000001</v>
      </c>
      <c r="G580" s="224">
        <f t="shared" si="8"/>
        <v>47.564333333333337</v>
      </c>
    </row>
    <row r="581" spans="1:7" x14ac:dyDescent="0.2">
      <c r="A581" s="219">
        <v>3599</v>
      </c>
      <c r="B581" s="220">
        <v>5139</v>
      </c>
      <c r="C581" s="221" t="s">
        <v>186</v>
      </c>
      <c r="D581" s="222">
        <v>44</v>
      </c>
      <c r="E581" s="223">
        <v>44</v>
      </c>
      <c r="F581" s="222">
        <v>20.613599999999998</v>
      </c>
      <c r="G581" s="224">
        <f t="shared" si="8"/>
        <v>46.849090909090904</v>
      </c>
    </row>
    <row r="582" spans="1:7" x14ac:dyDescent="0.2">
      <c r="A582" s="219">
        <v>3599</v>
      </c>
      <c r="B582" s="220">
        <v>5162</v>
      </c>
      <c r="C582" s="221" t="s">
        <v>267</v>
      </c>
      <c r="D582" s="222">
        <v>50</v>
      </c>
      <c r="E582" s="223">
        <v>50</v>
      </c>
      <c r="F582" s="222">
        <v>29.228750000000002</v>
      </c>
      <c r="G582" s="224">
        <f t="shared" si="8"/>
        <v>58.45750000000001</v>
      </c>
    </row>
    <row r="583" spans="1:7" x14ac:dyDescent="0.2">
      <c r="A583" s="219">
        <v>3599</v>
      </c>
      <c r="B583" s="220">
        <v>5166</v>
      </c>
      <c r="C583" s="221" t="s">
        <v>220</v>
      </c>
      <c r="D583" s="222">
        <v>10050</v>
      </c>
      <c r="E583" s="223">
        <v>4398.2299999999996</v>
      </c>
      <c r="F583" s="222">
        <v>486.42</v>
      </c>
      <c r="G583" s="224">
        <f t="shared" si="8"/>
        <v>11.059448914677041</v>
      </c>
    </row>
    <row r="584" spans="1:7" x14ac:dyDescent="0.2">
      <c r="A584" s="219">
        <v>3599</v>
      </c>
      <c r="B584" s="220">
        <v>5167</v>
      </c>
      <c r="C584" s="221" t="s">
        <v>221</v>
      </c>
      <c r="D584" s="222">
        <v>0</v>
      </c>
      <c r="E584" s="223">
        <v>60</v>
      </c>
      <c r="F584" s="222">
        <v>56.75</v>
      </c>
      <c r="G584" s="224">
        <f t="shared" si="8"/>
        <v>94.583333333333329</v>
      </c>
    </row>
    <row r="585" spans="1:7" x14ac:dyDescent="0.2">
      <c r="A585" s="219">
        <v>3599</v>
      </c>
      <c r="B585" s="220">
        <v>5168</v>
      </c>
      <c r="C585" s="221" t="s">
        <v>222</v>
      </c>
      <c r="D585" s="222">
        <v>5018</v>
      </c>
      <c r="E585" s="223">
        <v>4578</v>
      </c>
      <c r="F585" s="222">
        <v>4294.5626700000003</v>
      </c>
      <c r="G585" s="224">
        <f t="shared" si="8"/>
        <v>93.808708387942346</v>
      </c>
    </row>
    <row r="586" spans="1:7" x14ac:dyDescent="0.2">
      <c r="A586" s="219">
        <v>3599</v>
      </c>
      <c r="B586" s="220">
        <v>5169</v>
      </c>
      <c r="C586" s="221" t="s">
        <v>187</v>
      </c>
      <c r="D586" s="222">
        <v>33502</v>
      </c>
      <c r="E586" s="223">
        <v>20118.53</v>
      </c>
      <c r="F586" s="222">
        <v>18366.480399999997</v>
      </c>
      <c r="G586" s="224">
        <f t="shared" si="8"/>
        <v>91.291363732837326</v>
      </c>
    </row>
    <row r="587" spans="1:7" x14ac:dyDescent="0.2">
      <c r="A587" s="219">
        <v>3599</v>
      </c>
      <c r="B587" s="220">
        <v>5175</v>
      </c>
      <c r="C587" s="221" t="s">
        <v>188</v>
      </c>
      <c r="D587" s="222">
        <v>230</v>
      </c>
      <c r="E587" s="223">
        <v>230</v>
      </c>
      <c r="F587" s="222">
        <v>228.79949999999999</v>
      </c>
      <c r="G587" s="224">
        <f t="shared" si="8"/>
        <v>99.478043478260872</v>
      </c>
    </row>
    <row r="588" spans="1:7" x14ac:dyDescent="0.2">
      <c r="A588" s="219">
        <v>3599</v>
      </c>
      <c r="B588" s="220">
        <v>5179</v>
      </c>
      <c r="C588" s="221" t="s">
        <v>224</v>
      </c>
      <c r="D588" s="222">
        <v>879</v>
      </c>
      <c r="E588" s="223">
        <v>0.54</v>
      </c>
      <c r="F588" s="222">
        <v>0</v>
      </c>
      <c r="G588" s="224">
        <f t="shared" si="8"/>
        <v>0</v>
      </c>
    </row>
    <row r="589" spans="1:7" x14ac:dyDescent="0.2">
      <c r="A589" s="219">
        <v>3599</v>
      </c>
      <c r="B589" s="220">
        <v>5192</v>
      </c>
      <c r="C589" s="221" t="s">
        <v>237</v>
      </c>
      <c r="D589" s="222">
        <v>0</v>
      </c>
      <c r="E589" s="223">
        <v>50</v>
      </c>
      <c r="F589" s="222">
        <v>0</v>
      </c>
      <c r="G589" s="224">
        <f t="shared" si="8"/>
        <v>0</v>
      </c>
    </row>
    <row r="590" spans="1:7" x14ac:dyDescent="0.2">
      <c r="A590" s="219">
        <v>3599</v>
      </c>
      <c r="B590" s="220">
        <v>5212</v>
      </c>
      <c r="C590" s="221" t="s">
        <v>192</v>
      </c>
      <c r="D590" s="222">
        <v>0</v>
      </c>
      <c r="E590" s="223">
        <v>103</v>
      </c>
      <c r="F590" s="222">
        <v>103</v>
      </c>
      <c r="G590" s="224">
        <f t="shared" si="8"/>
        <v>100</v>
      </c>
    </row>
    <row r="591" spans="1:7" x14ac:dyDescent="0.2">
      <c r="A591" s="219">
        <v>3599</v>
      </c>
      <c r="B591" s="220">
        <v>5213</v>
      </c>
      <c r="C591" s="221" t="s">
        <v>193</v>
      </c>
      <c r="D591" s="222">
        <v>0</v>
      </c>
      <c r="E591" s="223">
        <v>636.5</v>
      </c>
      <c r="F591" s="222">
        <v>636.5</v>
      </c>
      <c r="G591" s="224">
        <f t="shared" si="8"/>
        <v>100</v>
      </c>
    </row>
    <row r="592" spans="1:7" x14ac:dyDescent="0.2">
      <c r="A592" s="219">
        <v>3599</v>
      </c>
      <c r="B592" s="220">
        <v>5221</v>
      </c>
      <c r="C592" s="221" t="s">
        <v>208</v>
      </c>
      <c r="D592" s="222">
        <v>0</v>
      </c>
      <c r="E592" s="223">
        <v>200</v>
      </c>
      <c r="F592" s="222">
        <v>200</v>
      </c>
      <c r="G592" s="224">
        <f t="shared" si="8"/>
        <v>100</v>
      </c>
    </row>
    <row r="593" spans="1:7" x14ac:dyDescent="0.2">
      <c r="A593" s="219">
        <v>3599</v>
      </c>
      <c r="B593" s="220">
        <v>5222</v>
      </c>
      <c r="C593" s="221" t="s">
        <v>189</v>
      </c>
      <c r="D593" s="222">
        <v>0</v>
      </c>
      <c r="E593" s="223">
        <v>203</v>
      </c>
      <c r="F593" s="222">
        <v>203</v>
      </c>
      <c r="G593" s="224">
        <f t="shared" si="8"/>
        <v>100</v>
      </c>
    </row>
    <row r="594" spans="1:7" x14ac:dyDescent="0.2">
      <c r="A594" s="219">
        <v>3599</v>
      </c>
      <c r="B594" s="220">
        <v>5223</v>
      </c>
      <c r="C594" s="221" t="s">
        <v>194</v>
      </c>
      <c r="D594" s="222">
        <v>0</v>
      </c>
      <c r="E594" s="223">
        <v>104</v>
      </c>
      <c r="F594" s="222">
        <v>104</v>
      </c>
      <c r="G594" s="224">
        <f t="shared" si="8"/>
        <v>100</v>
      </c>
    </row>
    <row r="595" spans="1:7" x14ac:dyDescent="0.2">
      <c r="A595" s="219">
        <v>3599</v>
      </c>
      <c r="B595" s="220">
        <v>5229</v>
      </c>
      <c r="C595" s="221" t="s">
        <v>231</v>
      </c>
      <c r="D595" s="222">
        <v>1000</v>
      </c>
      <c r="E595" s="223">
        <v>10</v>
      </c>
      <c r="F595" s="222">
        <v>0</v>
      </c>
      <c r="G595" s="224">
        <f t="shared" si="8"/>
        <v>0</v>
      </c>
    </row>
    <row r="596" spans="1:7" x14ac:dyDescent="0.2">
      <c r="A596" s="219">
        <v>3599</v>
      </c>
      <c r="B596" s="220">
        <v>5321</v>
      </c>
      <c r="C596" s="221" t="s">
        <v>195</v>
      </c>
      <c r="D596" s="222">
        <v>5709</v>
      </c>
      <c r="E596" s="223">
        <v>5709</v>
      </c>
      <c r="F596" s="222">
        <v>5708.1</v>
      </c>
      <c r="G596" s="224">
        <f t="shared" si="8"/>
        <v>99.98423541776144</v>
      </c>
    </row>
    <row r="597" spans="1:7" x14ac:dyDescent="0.2">
      <c r="A597" s="219">
        <v>3599</v>
      </c>
      <c r="B597" s="220">
        <v>5332</v>
      </c>
      <c r="C597" s="221" t="s">
        <v>227</v>
      </c>
      <c r="D597" s="222">
        <v>350</v>
      </c>
      <c r="E597" s="223">
        <v>461</v>
      </c>
      <c r="F597" s="222">
        <v>461</v>
      </c>
      <c r="G597" s="224">
        <f t="shared" si="8"/>
        <v>100</v>
      </c>
    </row>
    <row r="598" spans="1:7" x14ac:dyDescent="0.2">
      <c r="A598" s="219">
        <v>3599</v>
      </c>
      <c r="B598" s="220">
        <v>5494</v>
      </c>
      <c r="C598" s="221" t="s">
        <v>230</v>
      </c>
      <c r="D598" s="222">
        <v>114</v>
      </c>
      <c r="E598" s="223">
        <v>140</v>
      </c>
      <c r="F598" s="222">
        <v>140</v>
      </c>
      <c r="G598" s="224">
        <f t="shared" si="8"/>
        <v>100</v>
      </c>
    </row>
    <row r="599" spans="1:7" x14ac:dyDescent="0.2">
      <c r="A599" s="225">
        <v>3599</v>
      </c>
      <c r="B599" s="226"/>
      <c r="C599" s="227" t="s">
        <v>110</v>
      </c>
      <c r="D599" s="228">
        <v>60522</v>
      </c>
      <c r="E599" s="229">
        <v>42462.3</v>
      </c>
      <c r="F599" s="228">
        <v>34909.198779999999</v>
      </c>
      <c r="G599" s="230">
        <f t="shared" si="8"/>
        <v>82.212218320722144</v>
      </c>
    </row>
    <row r="600" spans="1:7" x14ac:dyDescent="0.2">
      <c r="A600" s="219"/>
      <c r="B600" s="231"/>
      <c r="C600" s="232"/>
      <c r="D600" s="233"/>
      <c r="E600" s="233"/>
      <c r="F600" s="233"/>
      <c r="G600" s="224"/>
    </row>
    <row r="601" spans="1:7" x14ac:dyDescent="0.2">
      <c r="A601" s="234">
        <v>3635</v>
      </c>
      <c r="B601" s="235">
        <v>5166</v>
      </c>
      <c r="C601" s="236" t="s">
        <v>220</v>
      </c>
      <c r="D601" s="237">
        <v>100</v>
      </c>
      <c r="E601" s="238">
        <v>40</v>
      </c>
      <c r="F601" s="237">
        <v>0</v>
      </c>
      <c r="G601" s="239">
        <f t="shared" si="8"/>
        <v>0</v>
      </c>
    </row>
    <row r="602" spans="1:7" x14ac:dyDescent="0.2">
      <c r="A602" s="219">
        <v>3635</v>
      </c>
      <c r="B602" s="220">
        <v>5169</v>
      </c>
      <c r="C602" s="221" t="s">
        <v>187</v>
      </c>
      <c r="D602" s="222">
        <v>3645</v>
      </c>
      <c r="E602" s="223">
        <v>4405</v>
      </c>
      <c r="F602" s="222">
        <v>1044.5</v>
      </c>
      <c r="G602" s="224">
        <f t="shared" si="8"/>
        <v>23.711691259931897</v>
      </c>
    </row>
    <row r="603" spans="1:7" x14ac:dyDescent="0.2">
      <c r="A603" s="225">
        <v>3635</v>
      </c>
      <c r="B603" s="226"/>
      <c r="C603" s="227" t="s">
        <v>290</v>
      </c>
      <c r="D603" s="228">
        <v>3745</v>
      </c>
      <c r="E603" s="229">
        <v>4445</v>
      </c>
      <c r="F603" s="228">
        <v>1044.5</v>
      </c>
      <c r="G603" s="230">
        <f t="shared" si="8"/>
        <v>23.498312710911136</v>
      </c>
    </row>
    <row r="604" spans="1:7" x14ac:dyDescent="0.2">
      <c r="A604" s="219"/>
      <c r="B604" s="231"/>
      <c r="C604" s="232"/>
      <c r="D604" s="233"/>
      <c r="E604" s="233"/>
      <c r="F604" s="233"/>
      <c r="G604" s="224"/>
    </row>
    <row r="605" spans="1:7" x14ac:dyDescent="0.2">
      <c r="A605" s="234">
        <v>3636</v>
      </c>
      <c r="B605" s="235">
        <v>5011</v>
      </c>
      <c r="C605" s="236" t="s">
        <v>210</v>
      </c>
      <c r="D605" s="237">
        <v>0</v>
      </c>
      <c r="E605" s="238">
        <v>350</v>
      </c>
      <c r="F605" s="237">
        <v>335.64670999999998</v>
      </c>
      <c r="G605" s="239">
        <f t="shared" si="8"/>
        <v>95.899059999999992</v>
      </c>
    </row>
    <row r="606" spans="1:7" x14ac:dyDescent="0.2">
      <c r="A606" s="219">
        <v>3636</v>
      </c>
      <c r="B606" s="220">
        <v>5031</v>
      </c>
      <c r="C606" s="221" t="s">
        <v>212</v>
      </c>
      <c r="D606" s="222">
        <v>0</v>
      </c>
      <c r="E606" s="223">
        <v>87.5</v>
      </c>
      <c r="F606" s="222">
        <v>83.59999999999998</v>
      </c>
      <c r="G606" s="224">
        <f t="shared" si="8"/>
        <v>95.542857142857116</v>
      </c>
    </row>
    <row r="607" spans="1:7" x14ac:dyDescent="0.2">
      <c r="A607" s="219">
        <v>3636</v>
      </c>
      <c r="B607" s="220">
        <v>5032</v>
      </c>
      <c r="C607" s="221" t="s">
        <v>213</v>
      </c>
      <c r="D607" s="222">
        <v>0</v>
      </c>
      <c r="E607" s="223">
        <v>31.5</v>
      </c>
      <c r="F607" s="222">
        <v>30.187000000000005</v>
      </c>
      <c r="G607" s="224">
        <f t="shared" si="8"/>
        <v>95.83174603174605</v>
      </c>
    </row>
    <row r="608" spans="1:7" x14ac:dyDescent="0.2">
      <c r="A608" s="219">
        <v>3636</v>
      </c>
      <c r="B608" s="220">
        <v>5038</v>
      </c>
      <c r="C608" s="221" t="s">
        <v>214</v>
      </c>
      <c r="D608" s="222">
        <v>0</v>
      </c>
      <c r="E608" s="223">
        <v>2</v>
      </c>
      <c r="F608" s="222">
        <v>1.3919999999999997</v>
      </c>
      <c r="G608" s="224">
        <f t="shared" si="8"/>
        <v>69.59999999999998</v>
      </c>
    </row>
    <row r="609" spans="1:7" x14ac:dyDescent="0.2">
      <c r="A609" s="219">
        <v>3636</v>
      </c>
      <c r="B609" s="220">
        <v>5042</v>
      </c>
      <c r="C609" s="221" t="s">
        <v>241</v>
      </c>
      <c r="D609" s="222">
        <v>0</v>
      </c>
      <c r="E609" s="223">
        <v>586.98</v>
      </c>
      <c r="F609" s="222">
        <v>352.18259999999998</v>
      </c>
      <c r="G609" s="224">
        <f t="shared" si="8"/>
        <v>59.999080036798524</v>
      </c>
    </row>
    <row r="610" spans="1:7" x14ac:dyDescent="0.2">
      <c r="A610" s="219">
        <v>3636</v>
      </c>
      <c r="B610" s="220">
        <v>5139</v>
      </c>
      <c r="C610" s="221" t="s">
        <v>186</v>
      </c>
      <c r="D610" s="222">
        <v>0</v>
      </c>
      <c r="E610" s="223">
        <v>3</v>
      </c>
      <c r="F610" s="222">
        <v>0.87400000000000011</v>
      </c>
      <c r="G610" s="224">
        <f t="shared" si="8"/>
        <v>29.13333333333334</v>
      </c>
    </row>
    <row r="611" spans="1:7" x14ac:dyDescent="0.2">
      <c r="A611" s="219">
        <v>3636</v>
      </c>
      <c r="B611" s="220">
        <v>5164</v>
      </c>
      <c r="C611" s="221" t="s">
        <v>205</v>
      </c>
      <c r="D611" s="222">
        <v>22000</v>
      </c>
      <c r="E611" s="223">
        <v>0</v>
      </c>
      <c r="F611" s="222">
        <v>0</v>
      </c>
      <c r="G611" s="246" t="s">
        <v>204</v>
      </c>
    </row>
    <row r="612" spans="1:7" x14ac:dyDescent="0.2">
      <c r="A612" s="219">
        <v>3636</v>
      </c>
      <c r="B612" s="220">
        <v>5166</v>
      </c>
      <c r="C612" s="221" t="s">
        <v>220</v>
      </c>
      <c r="D612" s="222">
        <v>12629</v>
      </c>
      <c r="E612" s="223">
        <v>2847.52</v>
      </c>
      <c r="F612" s="222">
        <v>2622.5782000000004</v>
      </c>
      <c r="G612" s="224">
        <f t="shared" si="8"/>
        <v>92.100431252458293</v>
      </c>
    </row>
    <row r="613" spans="1:7" x14ac:dyDescent="0.2">
      <c r="A613" s="219">
        <v>3636</v>
      </c>
      <c r="B613" s="220">
        <v>5169</v>
      </c>
      <c r="C613" s="221" t="s">
        <v>187</v>
      </c>
      <c r="D613" s="222">
        <v>15209</v>
      </c>
      <c r="E613" s="223">
        <v>1910.37</v>
      </c>
      <c r="F613" s="222">
        <v>1562.5228399999999</v>
      </c>
      <c r="G613" s="224">
        <f t="shared" si="8"/>
        <v>81.791634081355966</v>
      </c>
    </row>
    <row r="614" spans="1:7" x14ac:dyDescent="0.2">
      <c r="A614" s="219">
        <v>3636</v>
      </c>
      <c r="B614" s="220">
        <v>5173</v>
      </c>
      <c r="C614" s="221" t="s">
        <v>206</v>
      </c>
      <c r="D614" s="222">
        <v>0</v>
      </c>
      <c r="E614" s="223">
        <v>10</v>
      </c>
      <c r="F614" s="222">
        <v>0.60399999999999998</v>
      </c>
      <c r="G614" s="224">
        <f t="shared" si="8"/>
        <v>6.0399999999999991</v>
      </c>
    </row>
    <row r="615" spans="1:7" x14ac:dyDescent="0.2">
      <c r="A615" s="219">
        <v>3636</v>
      </c>
      <c r="B615" s="220">
        <v>5175</v>
      </c>
      <c r="C615" s="221" t="s">
        <v>188</v>
      </c>
      <c r="D615" s="222">
        <v>0</v>
      </c>
      <c r="E615" s="223">
        <v>59.45</v>
      </c>
      <c r="F615" s="222">
        <v>8.2114000000000011</v>
      </c>
      <c r="G615" s="224">
        <f t="shared" si="8"/>
        <v>13.812279226240539</v>
      </c>
    </row>
    <row r="616" spans="1:7" x14ac:dyDescent="0.2">
      <c r="A616" s="219">
        <v>3636</v>
      </c>
      <c r="B616" s="220">
        <v>5179</v>
      </c>
      <c r="C616" s="221" t="s">
        <v>224</v>
      </c>
      <c r="D616" s="222">
        <v>5000</v>
      </c>
      <c r="E616" s="223">
        <v>5000</v>
      </c>
      <c r="F616" s="222">
        <v>5000</v>
      </c>
      <c r="G616" s="224">
        <f t="shared" si="8"/>
        <v>100</v>
      </c>
    </row>
    <row r="617" spans="1:7" x14ac:dyDescent="0.2">
      <c r="A617" s="219">
        <v>3636</v>
      </c>
      <c r="B617" s="220">
        <v>5212</v>
      </c>
      <c r="C617" s="221" t="s">
        <v>192</v>
      </c>
      <c r="D617" s="222">
        <v>303</v>
      </c>
      <c r="E617" s="223">
        <v>575.20000000000005</v>
      </c>
      <c r="F617" s="222">
        <v>539.27499999999998</v>
      </c>
      <c r="G617" s="224">
        <f t="shared" si="8"/>
        <v>93.754346314325446</v>
      </c>
    </row>
    <row r="618" spans="1:7" x14ac:dyDescent="0.2">
      <c r="A618" s="219">
        <v>3636</v>
      </c>
      <c r="B618" s="220">
        <v>5213</v>
      </c>
      <c r="C618" s="221" t="s">
        <v>193</v>
      </c>
      <c r="D618" s="222">
        <v>15815</v>
      </c>
      <c r="E618" s="223">
        <v>14569.125</v>
      </c>
      <c r="F618" s="222">
        <v>8255.5411999999997</v>
      </c>
      <c r="G618" s="224">
        <f t="shared" si="8"/>
        <v>56.664632913781709</v>
      </c>
    </row>
    <row r="619" spans="1:7" x14ac:dyDescent="0.2">
      <c r="A619" s="219">
        <v>3636</v>
      </c>
      <c r="B619" s="220">
        <v>5222</v>
      </c>
      <c r="C619" s="221" t="s">
        <v>189</v>
      </c>
      <c r="D619" s="222">
        <v>140</v>
      </c>
      <c r="E619" s="223">
        <v>80</v>
      </c>
      <c r="F619" s="222">
        <v>80</v>
      </c>
      <c r="G619" s="224">
        <f t="shared" si="8"/>
        <v>100</v>
      </c>
    </row>
    <row r="620" spans="1:7" x14ac:dyDescent="0.2">
      <c r="A620" s="219">
        <v>3636</v>
      </c>
      <c r="B620" s="220">
        <v>5321</v>
      </c>
      <c r="C620" s="221" t="s">
        <v>195</v>
      </c>
      <c r="D620" s="222">
        <v>653</v>
      </c>
      <c r="E620" s="223">
        <v>1654.91</v>
      </c>
      <c r="F620" s="222">
        <v>1654.91</v>
      </c>
      <c r="G620" s="224">
        <f t="shared" si="8"/>
        <v>100</v>
      </c>
    </row>
    <row r="621" spans="1:7" x14ac:dyDescent="0.2">
      <c r="A621" s="219">
        <v>3636</v>
      </c>
      <c r="B621" s="220">
        <v>5329</v>
      </c>
      <c r="C621" s="221" t="s">
        <v>226</v>
      </c>
      <c r="D621" s="222">
        <v>0</v>
      </c>
      <c r="E621" s="223">
        <v>1739.83</v>
      </c>
      <c r="F621" s="222">
        <v>1739.8161600000001</v>
      </c>
      <c r="G621" s="224">
        <f t="shared" si="8"/>
        <v>99.999204519981845</v>
      </c>
    </row>
    <row r="622" spans="1:7" x14ac:dyDescent="0.2">
      <c r="A622" s="219">
        <v>3636</v>
      </c>
      <c r="B622" s="220">
        <v>5331</v>
      </c>
      <c r="C622" s="221" t="s">
        <v>199</v>
      </c>
      <c r="D622" s="222">
        <v>6950</v>
      </c>
      <c r="E622" s="223">
        <v>6878.6580000000004</v>
      </c>
      <c r="F622" s="222">
        <v>6878.6580000000004</v>
      </c>
      <c r="G622" s="224">
        <f t="shared" si="8"/>
        <v>100</v>
      </c>
    </row>
    <row r="623" spans="1:7" x14ac:dyDescent="0.2">
      <c r="A623" s="219">
        <v>3636</v>
      </c>
      <c r="B623" s="220">
        <v>5332</v>
      </c>
      <c r="C623" s="221" t="s">
        <v>227</v>
      </c>
      <c r="D623" s="222">
        <v>34438</v>
      </c>
      <c r="E623" s="223">
        <v>27838</v>
      </c>
      <c r="F623" s="222">
        <v>27772.2</v>
      </c>
      <c r="G623" s="224">
        <f t="shared" si="8"/>
        <v>99.763632444859553</v>
      </c>
    </row>
    <row r="624" spans="1:7" x14ac:dyDescent="0.2">
      <c r="A624" s="219">
        <v>3636</v>
      </c>
      <c r="B624" s="249">
        <v>5532</v>
      </c>
      <c r="C624" s="250" t="s">
        <v>291</v>
      </c>
      <c r="D624" s="251">
        <v>0</v>
      </c>
      <c r="E624" s="223">
        <v>277.86</v>
      </c>
      <c r="F624" s="222">
        <v>277.85160999999999</v>
      </c>
      <c r="G624" s="224">
        <f t="shared" si="8"/>
        <v>99.996980493773833</v>
      </c>
    </row>
    <row r="625" spans="1:7" x14ac:dyDescent="0.2">
      <c r="A625" s="219">
        <v>3636</v>
      </c>
      <c r="B625" s="220">
        <v>5541</v>
      </c>
      <c r="C625" s="221" t="s">
        <v>292</v>
      </c>
      <c r="D625" s="222">
        <v>864</v>
      </c>
      <c r="E625" s="223">
        <v>823.2</v>
      </c>
      <c r="F625" s="222">
        <v>823.2</v>
      </c>
      <c r="G625" s="224">
        <f t="shared" si="8"/>
        <v>100</v>
      </c>
    </row>
    <row r="626" spans="1:7" x14ac:dyDescent="0.2">
      <c r="A626" s="225">
        <v>3636</v>
      </c>
      <c r="B626" s="226"/>
      <c r="C626" s="227" t="s">
        <v>111</v>
      </c>
      <c r="D626" s="228">
        <v>114001</v>
      </c>
      <c r="E626" s="229">
        <v>65325.103000000003</v>
      </c>
      <c r="F626" s="228">
        <v>58019.250719999989</v>
      </c>
      <c r="G626" s="230">
        <f t="shared" si="8"/>
        <v>88.816164162802764</v>
      </c>
    </row>
    <row r="627" spans="1:7" x14ac:dyDescent="0.2">
      <c r="A627" s="219"/>
      <c r="B627" s="231"/>
      <c r="C627" s="232"/>
      <c r="D627" s="233"/>
      <c r="E627" s="233"/>
      <c r="F627" s="233"/>
      <c r="G627" s="224"/>
    </row>
    <row r="628" spans="1:7" x14ac:dyDescent="0.2">
      <c r="A628" s="234">
        <v>3639</v>
      </c>
      <c r="B628" s="235">
        <v>5011</v>
      </c>
      <c r="C628" s="236" t="s">
        <v>210</v>
      </c>
      <c r="D628" s="237">
        <v>0</v>
      </c>
      <c r="E628" s="238">
        <v>3265.9</v>
      </c>
      <c r="F628" s="237">
        <v>3192.9168199999999</v>
      </c>
      <c r="G628" s="239">
        <f t="shared" si="8"/>
        <v>97.765296549190111</v>
      </c>
    </row>
    <row r="629" spans="1:7" x14ac:dyDescent="0.2">
      <c r="A629" s="219">
        <v>3639</v>
      </c>
      <c r="B629" s="220">
        <v>5021</v>
      </c>
      <c r="C629" s="221" t="s">
        <v>211</v>
      </c>
      <c r="D629" s="222">
        <v>0</v>
      </c>
      <c r="E629" s="223">
        <v>898</v>
      </c>
      <c r="F629" s="222">
        <v>833.255</v>
      </c>
      <c r="G629" s="224">
        <f t="shared" si="8"/>
        <v>92.79008908685968</v>
      </c>
    </row>
    <row r="630" spans="1:7" x14ac:dyDescent="0.2">
      <c r="A630" s="219">
        <v>3639</v>
      </c>
      <c r="B630" s="220">
        <v>5031</v>
      </c>
      <c r="C630" s="221" t="s">
        <v>212</v>
      </c>
      <c r="D630" s="222">
        <v>0</v>
      </c>
      <c r="E630" s="223">
        <v>909.35</v>
      </c>
      <c r="F630" s="222">
        <v>894.64550000000008</v>
      </c>
      <c r="G630" s="224">
        <f t="shared" si="8"/>
        <v>98.38296585473141</v>
      </c>
    </row>
    <row r="631" spans="1:7" x14ac:dyDescent="0.2">
      <c r="A631" s="219">
        <v>3639</v>
      </c>
      <c r="B631" s="220">
        <v>5032</v>
      </c>
      <c r="C631" s="221" t="s">
        <v>213</v>
      </c>
      <c r="D631" s="222">
        <v>0</v>
      </c>
      <c r="E631" s="223">
        <v>328.23</v>
      </c>
      <c r="F631" s="222">
        <v>322.91194000000002</v>
      </c>
      <c r="G631" s="224">
        <f t="shared" si="8"/>
        <v>98.379776376321487</v>
      </c>
    </row>
    <row r="632" spans="1:7" x14ac:dyDescent="0.2">
      <c r="A632" s="219">
        <v>3639</v>
      </c>
      <c r="B632" s="220">
        <v>5038</v>
      </c>
      <c r="C632" s="221" t="s">
        <v>214</v>
      </c>
      <c r="D632" s="222">
        <v>0</v>
      </c>
      <c r="E632" s="223">
        <v>12.04</v>
      </c>
      <c r="F632" s="222">
        <v>11.93017</v>
      </c>
      <c r="G632" s="224">
        <f t="shared" si="8"/>
        <v>99.087790697674421</v>
      </c>
    </row>
    <row r="633" spans="1:7" x14ac:dyDescent="0.2">
      <c r="A633" s="219">
        <v>3639</v>
      </c>
      <c r="B633" s="220">
        <v>5041</v>
      </c>
      <c r="C633" s="221" t="s">
        <v>201</v>
      </c>
      <c r="D633" s="222">
        <v>10</v>
      </c>
      <c r="E633" s="223">
        <v>545.91999999999996</v>
      </c>
      <c r="F633" s="222">
        <v>539.86350000000004</v>
      </c>
      <c r="G633" s="224">
        <f t="shared" ref="G633:G696" si="9">F633/E633*100</f>
        <v>98.890588364595558</v>
      </c>
    </row>
    <row r="634" spans="1:7" x14ac:dyDescent="0.2">
      <c r="A634" s="219">
        <v>3639</v>
      </c>
      <c r="B634" s="220">
        <v>5042</v>
      </c>
      <c r="C634" s="221" t="s">
        <v>241</v>
      </c>
      <c r="D634" s="222">
        <v>0</v>
      </c>
      <c r="E634" s="223">
        <v>1244.1300000000001</v>
      </c>
      <c r="F634" s="222">
        <v>746.47319999999991</v>
      </c>
      <c r="G634" s="224">
        <f t="shared" si="9"/>
        <v>59.999614188227902</v>
      </c>
    </row>
    <row r="635" spans="1:7" x14ac:dyDescent="0.2">
      <c r="A635" s="219">
        <v>3639</v>
      </c>
      <c r="B635" s="220">
        <v>5122</v>
      </c>
      <c r="C635" s="221" t="s">
        <v>293</v>
      </c>
      <c r="D635" s="222">
        <v>40</v>
      </c>
      <c r="E635" s="223">
        <v>40</v>
      </c>
      <c r="F635" s="222">
        <v>26.15</v>
      </c>
      <c r="G635" s="224">
        <f t="shared" si="9"/>
        <v>65.375</v>
      </c>
    </row>
    <row r="636" spans="1:7" x14ac:dyDescent="0.2">
      <c r="A636" s="219">
        <v>3639</v>
      </c>
      <c r="B636" s="220">
        <v>5137</v>
      </c>
      <c r="C636" s="221" t="s">
        <v>203</v>
      </c>
      <c r="D636" s="222">
        <v>100</v>
      </c>
      <c r="E636" s="223">
        <v>104.04</v>
      </c>
      <c r="F636" s="222">
        <v>104.032</v>
      </c>
      <c r="G636" s="224">
        <f t="shared" si="9"/>
        <v>99.992310649750081</v>
      </c>
    </row>
    <row r="637" spans="1:7" x14ac:dyDescent="0.2">
      <c r="A637" s="219">
        <v>3639</v>
      </c>
      <c r="B637" s="220">
        <v>5139</v>
      </c>
      <c r="C637" s="221" t="s">
        <v>186</v>
      </c>
      <c r="D637" s="222">
        <v>950</v>
      </c>
      <c r="E637" s="223">
        <v>700.3</v>
      </c>
      <c r="F637" s="222">
        <v>447.37067999999994</v>
      </c>
      <c r="G637" s="224">
        <f t="shared" si="9"/>
        <v>63.882718834785088</v>
      </c>
    </row>
    <row r="638" spans="1:7" x14ac:dyDescent="0.2">
      <c r="A638" s="219">
        <v>3639</v>
      </c>
      <c r="B638" s="220">
        <v>5141</v>
      </c>
      <c r="C638" s="221" t="s">
        <v>294</v>
      </c>
      <c r="D638" s="222">
        <v>3780</v>
      </c>
      <c r="E638" s="223">
        <v>3780</v>
      </c>
      <c r="F638" s="222">
        <v>3779.5709999999999</v>
      </c>
      <c r="G638" s="224">
        <f t="shared" si="9"/>
        <v>99.988650793650791</v>
      </c>
    </row>
    <row r="639" spans="1:7" x14ac:dyDescent="0.2">
      <c r="A639" s="219">
        <v>3639</v>
      </c>
      <c r="B639" s="220">
        <v>5151</v>
      </c>
      <c r="C639" s="221" t="s">
        <v>216</v>
      </c>
      <c r="D639" s="222">
        <v>170</v>
      </c>
      <c r="E639" s="223">
        <v>170</v>
      </c>
      <c r="F639" s="222">
        <v>112.17905999999999</v>
      </c>
      <c r="G639" s="224">
        <f t="shared" si="9"/>
        <v>65.987682352941164</v>
      </c>
    </row>
    <row r="640" spans="1:7" x14ac:dyDescent="0.2">
      <c r="A640" s="219">
        <v>3639</v>
      </c>
      <c r="B640" s="220">
        <v>5152</v>
      </c>
      <c r="C640" s="221" t="s">
        <v>217</v>
      </c>
      <c r="D640" s="222">
        <v>700</v>
      </c>
      <c r="E640" s="223">
        <v>700</v>
      </c>
      <c r="F640" s="222">
        <v>456.11320999999998</v>
      </c>
      <c r="G640" s="224">
        <f t="shared" si="9"/>
        <v>65.159030000000001</v>
      </c>
    </row>
    <row r="641" spans="1:7" x14ac:dyDescent="0.2">
      <c r="A641" s="219">
        <v>3639</v>
      </c>
      <c r="B641" s="220">
        <v>5154</v>
      </c>
      <c r="C641" s="221" t="s">
        <v>218</v>
      </c>
      <c r="D641" s="222">
        <v>700</v>
      </c>
      <c r="E641" s="223">
        <v>700</v>
      </c>
      <c r="F641" s="222">
        <v>529.90158999999994</v>
      </c>
      <c r="G641" s="224">
        <f t="shared" si="9"/>
        <v>75.700227142857131</v>
      </c>
    </row>
    <row r="642" spans="1:7" x14ac:dyDescent="0.2">
      <c r="A642" s="219">
        <v>3639</v>
      </c>
      <c r="B642" s="220">
        <v>5162</v>
      </c>
      <c r="C642" s="221" t="s">
        <v>267</v>
      </c>
      <c r="D642" s="222">
        <v>4</v>
      </c>
      <c r="E642" s="223">
        <v>4</v>
      </c>
      <c r="F642" s="222">
        <v>0.27979999999999999</v>
      </c>
      <c r="G642" s="224">
        <f t="shared" si="9"/>
        <v>6.9950000000000001</v>
      </c>
    </row>
    <row r="643" spans="1:7" x14ac:dyDescent="0.2">
      <c r="A643" s="219">
        <v>3639</v>
      </c>
      <c r="B643" s="220">
        <v>5164</v>
      </c>
      <c r="C643" s="221" t="s">
        <v>205</v>
      </c>
      <c r="D643" s="222">
        <v>623</v>
      </c>
      <c r="E643" s="223">
        <v>895.1</v>
      </c>
      <c r="F643" s="222">
        <v>615.7165</v>
      </c>
      <c r="G643" s="224">
        <f t="shared" si="9"/>
        <v>68.787453915763592</v>
      </c>
    </row>
    <row r="644" spans="1:7" x14ac:dyDescent="0.2">
      <c r="A644" s="219">
        <v>3639</v>
      </c>
      <c r="B644" s="220">
        <v>5166</v>
      </c>
      <c r="C644" s="221" t="s">
        <v>220</v>
      </c>
      <c r="D644" s="222">
        <v>10229</v>
      </c>
      <c r="E644" s="223">
        <v>15413.25</v>
      </c>
      <c r="F644" s="222">
        <v>6099.6756999999989</v>
      </c>
      <c r="G644" s="224">
        <f t="shared" si="9"/>
        <v>39.574234506025654</v>
      </c>
    </row>
    <row r="645" spans="1:7" x14ac:dyDescent="0.2">
      <c r="A645" s="219">
        <v>3639</v>
      </c>
      <c r="B645" s="220">
        <v>5167</v>
      </c>
      <c r="C645" s="221" t="s">
        <v>221</v>
      </c>
      <c r="D645" s="222">
        <v>100</v>
      </c>
      <c r="E645" s="223">
        <v>135.08000000000001</v>
      </c>
      <c r="F645" s="222">
        <v>96.64</v>
      </c>
      <c r="G645" s="224">
        <f t="shared" si="9"/>
        <v>71.542789458098895</v>
      </c>
    </row>
    <row r="646" spans="1:7" x14ac:dyDescent="0.2">
      <c r="A646" s="219">
        <v>3639</v>
      </c>
      <c r="B646" s="220">
        <v>5168</v>
      </c>
      <c r="C646" s="221" t="s">
        <v>222</v>
      </c>
      <c r="D646" s="222">
        <v>2000</v>
      </c>
      <c r="E646" s="223">
        <v>2408.5</v>
      </c>
      <c r="F646" s="222">
        <v>856.80100000000004</v>
      </c>
      <c r="G646" s="224">
        <f t="shared" si="9"/>
        <v>35.574050238737804</v>
      </c>
    </row>
    <row r="647" spans="1:7" x14ac:dyDescent="0.2">
      <c r="A647" s="219">
        <v>3639</v>
      </c>
      <c r="B647" s="220">
        <v>5169</v>
      </c>
      <c r="C647" s="221" t="s">
        <v>187</v>
      </c>
      <c r="D647" s="222">
        <v>54677</v>
      </c>
      <c r="E647" s="223">
        <v>33828.639999999999</v>
      </c>
      <c r="F647" s="222">
        <v>26801.337920000002</v>
      </c>
      <c r="G647" s="224">
        <f t="shared" si="9"/>
        <v>79.226767378174245</v>
      </c>
    </row>
    <row r="648" spans="1:7" x14ac:dyDescent="0.2">
      <c r="A648" s="219">
        <v>3639</v>
      </c>
      <c r="B648" s="220">
        <v>5173</v>
      </c>
      <c r="C648" s="221" t="s">
        <v>206</v>
      </c>
      <c r="D648" s="222">
        <v>22</v>
      </c>
      <c r="E648" s="223">
        <v>98.6</v>
      </c>
      <c r="F648" s="222">
        <v>68.069270000000003</v>
      </c>
      <c r="G648" s="224">
        <f t="shared" si="9"/>
        <v>69.035770791075052</v>
      </c>
    </row>
    <row r="649" spans="1:7" x14ac:dyDescent="0.2">
      <c r="A649" s="219">
        <v>3639</v>
      </c>
      <c r="B649" s="220">
        <v>5175</v>
      </c>
      <c r="C649" s="221" t="s">
        <v>188</v>
      </c>
      <c r="D649" s="222">
        <v>563</v>
      </c>
      <c r="E649" s="223">
        <v>506.5</v>
      </c>
      <c r="F649" s="222">
        <v>406.88186000000002</v>
      </c>
      <c r="G649" s="224">
        <f t="shared" si="9"/>
        <v>80.332055281342548</v>
      </c>
    </row>
    <row r="650" spans="1:7" x14ac:dyDescent="0.2">
      <c r="A650" s="219">
        <v>3639</v>
      </c>
      <c r="B650" s="220">
        <v>5176</v>
      </c>
      <c r="C650" s="221" t="s">
        <v>295</v>
      </c>
      <c r="D650" s="222">
        <v>0</v>
      </c>
      <c r="E650" s="223">
        <v>130</v>
      </c>
      <c r="F650" s="222">
        <v>121</v>
      </c>
      <c r="G650" s="224">
        <f t="shared" si="9"/>
        <v>93.07692307692308</v>
      </c>
    </row>
    <row r="651" spans="1:7" x14ac:dyDescent="0.2">
      <c r="A651" s="219">
        <v>3639</v>
      </c>
      <c r="B651" s="220">
        <v>5179</v>
      </c>
      <c r="C651" s="221" t="s">
        <v>224</v>
      </c>
      <c r="D651" s="222">
        <v>1149</v>
      </c>
      <c r="E651" s="223">
        <v>4999</v>
      </c>
      <c r="F651" s="222">
        <v>4837.1000000000004</v>
      </c>
      <c r="G651" s="224">
        <f t="shared" si="9"/>
        <v>96.761352270454097</v>
      </c>
    </row>
    <row r="652" spans="1:7" x14ac:dyDescent="0.2">
      <c r="A652" s="219">
        <v>3639</v>
      </c>
      <c r="B652" s="220">
        <v>5194</v>
      </c>
      <c r="C652" s="221" t="s">
        <v>207</v>
      </c>
      <c r="D652" s="222">
        <v>140</v>
      </c>
      <c r="E652" s="223">
        <v>130</v>
      </c>
      <c r="F652" s="222">
        <v>98.923000000000002</v>
      </c>
      <c r="G652" s="224">
        <f t="shared" si="9"/>
        <v>76.094615384615381</v>
      </c>
    </row>
    <row r="653" spans="1:7" x14ac:dyDescent="0.2">
      <c r="A653" s="219">
        <v>3639</v>
      </c>
      <c r="B653" s="220">
        <v>5212</v>
      </c>
      <c r="C653" s="221" t="s">
        <v>192</v>
      </c>
      <c r="D653" s="222">
        <v>0</v>
      </c>
      <c r="E653" s="223">
        <v>50</v>
      </c>
      <c r="F653" s="222">
        <v>0</v>
      </c>
      <c r="G653" s="224">
        <f t="shared" si="9"/>
        <v>0</v>
      </c>
    </row>
    <row r="654" spans="1:7" x14ac:dyDescent="0.2">
      <c r="A654" s="219">
        <v>3639</v>
      </c>
      <c r="B654" s="220">
        <v>5213</v>
      </c>
      <c r="C654" s="221" t="s">
        <v>193</v>
      </c>
      <c r="D654" s="222">
        <v>10886</v>
      </c>
      <c r="E654" s="223">
        <v>12856</v>
      </c>
      <c r="F654" s="222">
        <v>11356</v>
      </c>
      <c r="G654" s="224">
        <f t="shared" si="9"/>
        <v>88.332296204107024</v>
      </c>
    </row>
    <row r="655" spans="1:7" x14ac:dyDescent="0.2">
      <c r="A655" s="219">
        <v>3639</v>
      </c>
      <c r="B655" s="220">
        <v>5221</v>
      </c>
      <c r="C655" s="221" t="s">
        <v>208</v>
      </c>
      <c r="D655" s="222">
        <v>0</v>
      </c>
      <c r="E655" s="223">
        <v>389.07</v>
      </c>
      <c r="F655" s="222">
        <v>309.065</v>
      </c>
      <c r="G655" s="224">
        <f t="shared" si="9"/>
        <v>79.436862261289747</v>
      </c>
    </row>
    <row r="656" spans="1:7" x14ac:dyDescent="0.2">
      <c r="A656" s="219">
        <v>3639</v>
      </c>
      <c r="B656" s="220">
        <v>5222</v>
      </c>
      <c r="C656" s="221" t="s">
        <v>189</v>
      </c>
      <c r="D656" s="222">
        <v>5000</v>
      </c>
      <c r="E656" s="223">
        <v>1838.68</v>
      </c>
      <c r="F656" s="222">
        <v>293</v>
      </c>
      <c r="G656" s="224">
        <f t="shared" si="9"/>
        <v>15.935344921356625</v>
      </c>
    </row>
    <row r="657" spans="1:7" x14ac:dyDescent="0.2">
      <c r="A657" s="219">
        <v>3639</v>
      </c>
      <c r="B657" s="220">
        <v>5321</v>
      </c>
      <c r="C657" s="221" t="s">
        <v>195</v>
      </c>
      <c r="D657" s="222">
        <v>3700</v>
      </c>
      <c r="E657" s="223">
        <v>3656.78</v>
      </c>
      <c r="F657" s="222">
        <v>3520.61888</v>
      </c>
      <c r="G657" s="224">
        <f t="shared" si="9"/>
        <v>96.276474931497106</v>
      </c>
    </row>
    <row r="658" spans="1:7" x14ac:dyDescent="0.2">
      <c r="A658" s="219">
        <v>3639</v>
      </c>
      <c r="B658" s="220">
        <v>5329</v>
      </c>
      <c r="C658" s="221" t="s">
        <v>226</v>
      </c>
      <c r="D658" s="222">
        <v>0</v>
      </c>
      <c r="E658" s="223">
        <v>100</v>
      </c>
      <c r="F658" s="222">
        <v>100</v>
      </c>
      <c r="G658" s="224">
        <f t="shared" si="9"/>
        <v>100</v>
      </c>
    </row>
    <row r="659" spans="1:7" x14ac:dyDescent="0.2">
      <c r="A659" s="219">
        <v>3639</v>
      </c>
      <c r="B659" s="220">
        <v>5332</v>
      </c>
      <c r="C659" s="221" t="s">
        <v>227</v>
      </c>
      <c r="D659" s="222">
        <v>8188</v>
      </c>
      <c r="E659" s="223">
        <v>2363.5500000000002</v>
      </c>
      <c r="F659" s="222">
        <v>173.60915</v>
      </c>
      <c r="G659" s="224">
        <f t="shared" si="9"/>
        <v>7.3452708848977171</v>
      </c>
    </row>
    <row r="660" spans="1:7" x14ac:dyDescent="0.2">
      <c r="A660" s="219">
        <v>3639</v>
      </c>
      <c r="B660" s="220">
        <v>5362</v>
      </c>
      <c r="C660" s="221" t="s">
        <v>229</v>
      </c>
      <c r="D660" s="222">
        <v>900</v>
      </c>
      <c r="E660" s="223">
        <v>712.02</v>
      </c>
      <c r="F660" s="222">
        <v>711.81399999999996</v>
      </c>
      <c r="G660" s="224">
        <f t="shared" si="9"/>
        <v>99.971068228420549</v>
      </c>
    </row>
    <row r="661" spans="1:7" x14ac:dyDescent="0.2">
      <c r="A661" s="219">
        <v>3639</v>
      </c>
      <c r="B661" s="220">
        <v>5365</v>
      </c>
      <c r="C661" s="221" t="s">
        <v>296</v>
      </c>
      <c r="D661" s="222">
        <v>0</v>
      </c>
      <c r="E661" s="223">
        <v>1</v>
      </c>
      <c r="F661" s="222">
        <v>1</v>
      </c>
      <c r="G661" s="224">
        <f t="shared" si="9"/>
        <v>100</v>
      </c>
    </row>
    <row r="662" spans="1:7" x14ac:dyDescent="0.2">
      <c r="A662" s="219">
        <v>3639</v>
      </c>
      <c r="B662" s="220">
        <v>5494</v>
      </c>
      <c r="C662" s="221" t="s">
        <v>230</v>
      </c>
      <c r="D662" s="222">
        <v>0</v>
      </c>
      <c r="E662" s="223">
        <v>135</v>
      </c>
      <c r="F662" s="222">
        <v>93</v>
      </c>
      <c r="G662" s="224">
        <f t="shared" si="9"/>
        <v>68.888888888888886</v>
      </c>
    </row>
    <row r="663" spans="1:7" x14ac:dyDescent="0.2">
      <c r="A663" s="219">
        <v>3639</v>
      </c>
      <c r="B663" s="220">
        <v>5909</v>
      </c>
      <c r="C663" s="221" t="s">
        <v>244</v>
      </c>
      <c r="D663" s="222">
        <v>268</v>
      </c>
      <c r="E663" s="223">
        <v>5474.64</v>
      </c>
      <c r="F663" s="222">
        <v>0</v>
      </c>
      <c r="G663" s="224">
        <f t="shared" si="9"/>
        <v>0</v>
      </c>
    </row>
    <row r="664" spans="1:7" x14ac:dyDescent="0.2">
      <c r="A664" s="225">
        <v>3639</v>
      </c>
      <c r="B664" s="226"/>
      <c r="C664" s="227" t="s">
        <v>113</v>
      </c>
      <c r="D664" s="228">
        <v>104899</v>
      </c>
      <c r="E664" s="229">
        <v>99523.32</v>
      </c>
      <c r="F664" s="228">
        <v>68557.845749999993</v>
      </c>
      <c r="G664" s="230">
        <f t="shared" si="9"/>
        <v>68.88621254797367</v>
      </c>
    </row>
    <row r="665" spans="1:7" x14ac:dyDescent="0.2">
      <c r="A665" s="219"/>
      <c r="B665" s="231"/>
      <c r="C665" s="232"/>
      <c r="D665" s="233"/>
      <c r="E665" s="233"/>
      <c r="F665" s="233"/>
      <c r="G665" s="224"/>
    </row>
    <row r="666" spans="1:7" x14ac:dyDescent="0.2">
      <c r="A666" s="234">
        <v>3713</v>
      </c>
      <c r="B666" s="235">
        <v>5011</v>
      </c>
      <c r="C666" s="236" t="s">
        <v>210</v>
      </c>
      <c r="D666" s="237">
        <v>0</v>
      </c>
      <c r="E666" s="238">
        <v>8500</v>
      </c>
      <c r="F666" s="237">
        <v>7661.558</v>
      </c>
      <c r="G666" s="239">
        <f t="shared" si="9"/>
        <v>90.135976470588233</v>
      </c>
    </row>
    <row r="667" spans="1:7" x14ac:dyDescent="0.2">
      <c r="A667" s="219">
        <v>3713</v>
      </c>
      <c r="B667" s="220">
        <v>5021</v>
      </c>
      <c r="C667" s="221" t="s">
        <v>211</v>
      </c>
      <c r="D667" s="222">
        <v>0</v>
      </c>
      <c r="E667" s="223">
        <v>466.9</v>
      </c>
      <c r="F667" s="222">
        <v>175.72499999999999</v>
      </c>
      <c r="G667" s="224">
        <f t="shared" si="9"/>
        <v>37.636538873420434</v>
      </c>
    </row>
    <row r="668" spans="1:7" x14ac:dyDescent="0.2">
      <c r="A668" s="219">
        <v>3713</v>
      </c>
      <c r="B668" s="220">
        <v>5031</v>
      </c>
      <c r="C668" s="221" t="s">
        <v>212</v>
      </c>
      <c r="D668" s="222">
        <v>0</v>
      </c>
      <c r="E668" s="223">
        <v>2242.44</v>
      </c>
      <c r="F668" s="222">
        <v>1952.6569999999999</v>
      </c>
      <c r="G668" s="224">
        <f t="shared" si="9"/>
        <v>87.07733540250797</v>
      </c>
    </row>
    <row r="669" spans="1:7" x14ac:dyDescent="0.2">
      <c r="A669" s="219">
        <v>3713</v>
      </c>
      <c r="B669" s="220">
        <v>5032</v>
      </c>
      <c r="C669" s="221" t="s">
        <v>213</v>
      </c>
      <c r="D669" s="222">
        <v>0</v>
      </c>
      <c r="E669" s="223">
        <v>807.95</v>
      </c>
      <c r="F669" s="222">
        <v>705.36</v>
      </c>
      <c r="G669" s="224">
        <f t="shared" si="9"/>
        <v>87.302432081193132</v>
      </c>
    </row>
    <row r="670" spans="1:7" x14ac:dyDescent="0.2">
      <c r="A670" s="219">
        <v>3713</v>
      </c>
      <c r="B670" s="220">
        <v>5038</v>
      </c>
      <c r="C670" s="221" t="s">
        <v>214</v>
      </c>
      <c r="D670" s="222">
        <v>0</v>
      </c>
      <c r="E670" s="223">
        <v>153.30000000000001</v>
      </c>
      <c r="F670" s="222">
        <v>32.906999999999996</v>
      </c>
      <c r="G670" s="224">
        <f t="shared" si="9"/>
        <v>21.465753424657528</v>
      </c>
    </row>
    <row r="671" spans="1:7" x14ac:dyDescent="0.2">
      <c r="A671" s="219">
        <v>3713</v>
      </c>
      <c r="B671" s="220">
        <v>5139</v>
      </c>
      <c r="C671" s="221" t="s">
        <v>186</v>
      </c>
      <c r="D671" s="222">
        <v>0</v>
      </c>
      <c r="E671" s="223">
        <v>330</v>
      </c>
      <c r="F671" s="222">
        <v>127.42</v>
      </c>
      <c r="G671" s="224">
        <f t="shared" si="9"/>
        <v>38.612121212121217</v>
      </c>
    </row>
    <row r="672" spans="1:7" x14ac:dyDescent="0.2">
      <c r="A672" s="219">
        <v>3713</v>
      </c>
      <c r="B672" s="220">
        <v>5169</v>
      </c>
      <c r="C672" s="221" t="s">
        <v>187</v>
      </c>
      <c r="D672" s="222">
        <v>10821</v>
      </c>
      <c r="E672" s="223">
        <v>11580.44</v>
      </c>
      <c r="F672" s="222">
        <v>0</v>
      </c>
      <c r="G672" s="224">
        <f t="shared" si="9"/>
        <v>0</v>
      </c>
    </row>
    <row r="673" spans="1:7" x14ac:dyDescent="0.2">
      <c r="A673" s="219">
        <v>3713</v>
      </c>
      <c r="B673" s="220">
        <v>5175</v>
      </c>
      <c r="C673" s="221" t="s">
        <v>188</v>
      </c>
      <c r="D673" s="222">
        <v>0</v>
      </c>
      <c r="E673" s="223">
        <v>80</v>
      </c>
      <c r="F673" s="222">
        <v>27.831</v>
      </c>
      <c r="G673" s="224">
        <f t="shared" si="9"/>
        <v>34.78875</v>
      </c>
    </row>
    <row r="674" spans="1:7" x14ac:dyDescent="0.2">
      <c r="A674" s="219">
        <v>3713</v>
      </c>
      <c r="B674" s="220">
        <v>5424</v>
      </c>
      <c r="C674" s="221" t="s">
        <v>297</v>
      </c>
      <c r="D674" s="222">
        <v>0</v>
      </c>
      <c r="E674" s="223">
        <v>300</v>
      </c>
      <c r="F674" s="222">
        <v>50.692999999999998</v>
      </c>
      <c r="G674" s="224">
        <f t="shared" si="9"/>
        <v>16.897666666666666</v>
      </c>
    </row>
    <row r="675" spans="1:7" x14ac:dyDescent="0.2">
      <c r="A675" s="219">
        <v>3713</v>
      </c>
      <c r="B675" s="220">
        <v>5904</v>
      </c>
      <c r="C675" s="221" t="s">
        <v>270</v>
      </c>
      <c r="D675" s="222">
        <v>0</v>
      </c>
      <c r="E675" s="223">
        <v>2.6309999999999998</v>
      </c>
      <c r="F675" s="222">
        <v>2.6309999999999998</v>
      </c>
      <c r="G675" s="224">
        <f t="shared" si="9"/>
        <v>100</v>
      </c>
    </row>
    <row r="676" spans="1:7" x14ac:dyDescent="0.2">
      <c r="A676" s="225">
        <v>3713</v>
      </c>
      <c r="B676" s="226"/>
      <c r="C676" s="227" t="s">
        <v>298</v>
      </c>
      <c r="D676" s="228">
        <v>10821</v>
      </c>
      <c r="E676" s="229">
        <v>24463.661</v>
      </c>
      <c r="F676" s="228">
        <v>10736.781999999999</v>
      </c>
      <c r="G676" s="230">
        <f t="shared" si="9"/>
        <v>43.88869678990401</v>
      </c>
    </row>
    <row r="677" spans="1:7" x14ac:dyDescent="0.2">
      <c r="A677" s="219"/>
      <c r="B677" s="231"/>
      <c r="C677" s="232"/>
      <c r="D677" s="233"/>
      <c r="E677" s="233"/>
      <c r="F677" s="233"/>
      <c r="G677" s="224"/>
    </row>
    <row r="678" spans="1:7" x14ac:dyDescent="0.2">
      <c r="A678" s="234">
        <v>3716</v>
      </c>
      <c r="B678" s="235">
        <v>5339</v>
      </c>
      <c r="C678" s="236" t="s">
        <v>228</v>
      </c>
      <c r="D678" s="237">
        <v>2500</v>
      </c>
      <c r="E678" s="238">
        <v>2000</v>
      </c>
      <c r="F678" s="237">
        <v>2000</v>
      </c>
      <c r="G678" s="239">
        <f t="shared" si="9"/>
        <v>100</v>
      </c>
    </row>
    <row r="679" spans="1:7" x14ac:dyDescent="0.2">
      <c r="A679" s="225">
        <v>3716</v>
      </c>
      <c r="B679" s="226"/>
      <c r="C679" s="227" t="s">
        <v>115</v>
      </c>
      <c r="D679" s="228">
        <v>2500</v>
      </c>
      <c r="E679" s="229">
        <v>2000</v>
      </c>
      <c r="F679" s="228">
        <v>2000</v>
      </c>
      <c r="G679" s="230">
        <f t="shared" si="9"/>
        <v>100</v>
      </c>
    </row>
    <row r="680" spans="1:7" x14ac:dyDescent="0.2">
      <c r="A680" s="219"/>
      <c r="B680" s="231"/>
      <c r="C680" s="232"/>
      <c r="D680" s="233"/>
      <c r="E680" s="233"/>
      <c r="F680" s="233"/>
      <c r="G680" s="224"/>
    </row>
    <row r="681" spans="1:7" x14ac:dyDescent="0.2">
      <c r="A681" s="234">
        <v>3719</v>
      </c>
      <c r="B681" s="235">
        <v>5011</v>
      </c>
      <c r="C681" s="236" t="s">
        <v>210</v>
      </c>
      <c r="D681" s="237">
        <v>0</v>
      </c>
      <c r="E681" s="238">
        <v>360</v>
      </c>
      <c r="F681" s="237">
        <v>200.65242999999998</v>
      </c>
      <c r="G681" s="239">
        <f t="shared" si="9"/>
        <v>55.736786111111101</v>
      </c>
    </row>
    <row r="682" spans="1:7" x14ac:dyDescent="0.2">
      <c r="A682" s="219">
        <v>3719</v>
      </c>
      <c r="B682" s="220">
        <v>5031</v>
      </c>
      <c r="C682" s="221" t="s">
        <v>212</v>
      </c>
      <c r="D682" s="222">
        <v>0</v>
      </c>
      <c r="E682" s="223">
        <v>90</v>
      </c>
      <c r="F682" s="222">
        <v>49.974999999999994</v>
      </c>
      <c r="G682" s="224">
        <f t="shared" si="9"/>
        <v>55.527777777777779</v>
      </c>
    </row>
    <row r="683" spans="1:7" x14ac:dyDescent="0.2">
      <c r="A683" s="219">
        <v>3719</v>
      </c>
      <c r="B683" s="220">
        <v>5032</v>
      </c>
      <c r="C683" s="221" t="s">
        <v>213</v>
      </c>
      <c r="D683" s="222">
        <v>0</v>
      </c>
      <c r="E683" s="223">
        <v>32.6</v>
      </c>
      <c r="F683" s="222">
        <v>18.027999999999999</v>
      </c>
      <c r="G683" s="224">
        <f t="shared" si="9"/>
        <v>55.300613496932506</v>
      </c>
    </row>
    <row r="684" spans="1:7" x14ac:dyDescent="0.2">
      <c r="A684" s="219">
        <v>3719</v>
      </c>
      <c r="B684" s="220">
        <v>5038</v>
      </c>
      <c r="C684" s="221" t="s">
        <v>214</v>
      </c>
      <c r="D684" s="222">
        <v>0</v>
      </c>
      <c r="E684" s="223">
        <v>1.69</v>
      </c>
      <c r="F684" s="222">
        <v>0.81399999999999995</v>
      </c>
      <c r="G684" s="224">
        <f t="shared" si="9"/>
        <v>48.165680473372781</v>
      </c>
    </row>
    <row r="685" spans="1:7" x14ac:dyDescent="0.2">
      <c r="A685" s="219">
        <v>3719</v>
      </c>
      <c r="B685" s="220">
        <v>5139</v>
      </c>
      <c r="C685" s="221" t="s">
        <v>186</v>
      </c>
      <c r="D685" s="222">
        <v>0</v>
      </c>
      <c r="E685" s="223">
        <v>307.07</v>
      </c>
      <c r="F685" s="222">
        <v>23.7516</v>
      </c>
      <c r="G685" s="224">
        <f t="shared" si="9"/>
        <v>7.7349138632885008</v>
      </c>
    </row>
    <row r="686" spans="1:7" x14ac:dyDescent="0.2">
      <c r="A686" s="219">
        <v>3719</v>
      </c>
      <c r="B686" s="220">
        <v>5164</v>
      </c>
      <c r="C686" s="221" t="s">
        <v>205</v>
      </c>
      <c r="D686" s="222">
        <v>0</v>
      </c>
      <c r="E686" s="223">
        <v>20</v>
      </c>
      <c r="F686" s="222">
        <v>10</v>
      </c>
      <c r="G686" s="224">
        <f t="shared" si="9"/>
        <v>50</v>
      </c>
    </row>
    <row r="687" spans="1:7" x14ac:dyDescent="0.2">
      <c r="A687" s="219">
        <v>3719</v>
      </c>
      <c r="B687" s="220">
        <v>5166</v>
      </c>
      <c r="C687" s="221" t="s">
        <v>220</v>
      </c>
      <c r="D687" s="222">
        <v>150</v>
      </c>
      <c r="E687" s="223">
        <v>262.52999999999997</v>
      </c>
      <c r="F687" s="222">
        <v>112.53</v>
      </c>
      <c r="G687" s="224">
        <f t="shared" si="9"/>
        <v>42.863672723117361</v>
      </c>
    </row>
    <row r="688" spans="1:7" x14ac:dyDescent="0.2">
      <c r="A688" s="219">
        <v>3719</v>
      </c>
      <c r="B688" s="220">
        <v>5169</v>
      </c>
      <c r="C688" s="221" t="s">
        <v>187</v>
      </c>
      <c r="D688" s="222">
        <v>2550</v>
      </c>
      <c r="E688" s="223">
        <v>565</v>
      </c>
      <c r="F688" s="222">
        <v>91.5</v>
      </c>
      <c r="G688" s="224">
        <f t="shared" si="9"/>
        <v>16.194690265486724</v>
      </c>
    </row>
    <row r="689" spans="1:7" x14ac:dyDescent="0.2">
      <c r="A689" s="219">
        <v>3719</v>
      </c>
      <c r="B689" s="220">
        <v>5173</v>
      </c>
      <c r="C689" s="221" t="s">
        <v>206</v>
      </c>
      <c r="D689" s="222">
        <v>0</v>
      </c>
      <c r="E689" s="223">
        <v>55.47</v>
      </c>
      <c r="F689" s="222">
        <v>0</v>
      </c>
      <c r="G689" s="224">
        <f t="shared" si="9"/>
        <v>0</v>
      </c>
    </row>
    <row r="690" spans="1:7" x14ac:dyDescent="0.2">
      <c r="A690" s="219">
        <v>3719</v>
      </c>
      <c r="B690" s="220">
        <v>5175</v>
      </c>
      <c r="C690" s="221" t="s">
        <v>188</v>
      </c>
      <c r="D690" s="222">
        <v>50</v>
      </c>
      <c r="E690" s="223">
        <v>120</v>
      </c>
      <c r="F690" s="222">
        <v>53.653999999999982</v>
      </c>
      <c r="G690" s="224">
        <f t="shared" si="9"/>
        <v>44.711666666666652</v>
      </c>
    </row>
    <row r="691" spans="1:7" x14ac:dyDescent="0.2">
      <c r="A691" s="225">
        <v>3719</v>
      </c>
      <c r="B691" s="226"/>
      <c r="C691" s="227" t="s">
        <v>116</v>
      </c>
      <c r="D691" s="228">
        <v>2750</v>
      </c>
      <c r="E691" s="229">
        <v>1814.36</v>
      </c>
      <c r="F691" s="228">
        <v>560.90503000000001</v>
      </c>
      <c r="G691" s="230">
        <f t="shared" si="9"/>
        <v>30.91475947441522</v>
      </c>
    </row>
    <row r="692" spans="1:7" x14ac:dyDescent="0.2">
      <c r="A692" s="219"/>
      <c r="B692" s="231"/>
      <c r="C692" s="232"/>
      <c r="D692" s="233"/>
      <c r="E692" s="233"/>
      <c r="F692" s="233"/>
      <c r="G692" s="224"/>
    </row>
    <row r="693" spans="1:7" x14ac:dyDescent="0.2">
      <c r="A693" s="234">
        <v>3727</v>
      </c>
      <c r="B693" s="235">
        <v>5139</v>
      </c>
      <c r="C693" s="236" t="s">
        <v>186</v>
      </c>
      <c r="D693" s="237">
        <v>200</v>
      </c>
      <c r="E693" s="238">
        <v>399.98</v>
      </c>
      <c r="F693" s="237">
        <v>399.7475</v>
      </c>
      <c r="G693" s="239">
        <f t="shared" si="9"/>
        <v>99.941872093604673</v>
      </c>
    </row>
    <row r="694" spans="1:7" x14ac:dyDescent="0.2">
      <c r="A694" s="219">
        <v>3727</v>
      </c>
      <c r="B694" s="220">
        <v>5169</v>
      </c>
      <c r="C694" s="221" t="s">
        <v>187</v>
      </c>
      <c r="D694" s="222">
        <v>800</v>
      </c>
      <c r="E694" s="223">
        <v>0</v>
      </c>
      <c r="F694" s="222">
        <v>0</v>
      </c>
      <c r="G694" s="246" t="s">
        <v>204</v>
      </c>
    </row>
    <row r="695" spans="1:7" x14ac:dyDescent="0.2">
      <c r="A695" s="219">
        <v>3727</v>
      </c>
      <c r="B695" s="220">
        <v>5213</v>
      </c>
      <c r="C695" s="221" t="s">
        <v>193</v>
      </c>
      <c r="D695" s="222">
        <v>0</v>
      </c>
      <c r="E695" s="223">
        <v>800</v>
      </c>
      <c r="F695" s="222">
        <v>800</v>
      </c>
      <c r="G695" s="224">
        <f t="shared" si="9"/>
        <v>100</v>
      </c>
    </row>
    <row r="696" spans="1:7" x14ac:dyDescent="0.2">
      <c r="A696" s="219">
        <v>3727</v>
      </c>
      <c r="B696" s="220">
        <v>5321</v>
      </c>
      <c r="C696" s="221" t="s">
        <v>195</v>
      </c>
      <c r="D696" s="222">
        <v>330</v>
      </c>
      <c r="E696" s="223">
        <v>330</v>
      </c>
      <c r="F696" s="222">
        <v>330</v>
      </c>
      <c r="G696" s="224">
        <f t="shared" si="9"/>
        <v>100</v>
      </c>
    </row>
    <row r="697" spans="1:7" x14ac:dyDescent="0.2">
      <c r="A697" s="225">
        <v>3727</v>
      </c>
      <c r="B697" s="226"/>
      <c r="C697" s="227" t="s">
        <v>299</v>
      </c>
      <c r="D697" s="228">
        <v>1330</v>
      </c>
      <c r="E697" s="229">
        <v>1529.98</v>
      </c>
      <c r="F697" s="228">
        <v>1529.7474999999999</v>
      </c>
      <c r="G697" s="230">
        <f t="shared" ref="G697:G768" si="10">F697/E697*100</f>
        <v>99.984803722924482</v>
      </c>
    </row>
    <row r="698" spans="1:7" x14ac:dyDescent="0.2">
      <c r="A698" s="219"/>
      <c r="B698" s="231"/>
      <c r="C698" s="232"/>
      <c r="D698" s="233"/>
      <c r="E698" s="233"/>
      <c r="F698" s="233"/>
      <c r="G698" s="224"/>
    </row>
    <row r="699" spans="1:7" x14ac:dyDescent="0.2">
      <c r="A699" s="234">
        <v>3729</v>
      </c>
      <c r="B699" s="235">
        <v>5169</v>
      </c>
      <c r="C699" s="236" t="s">
        <v>187</v>
      </c>
      <c r="D699" s="237">
        <v>200</v>
      </c>
      <c r="E699" s="238">
        <v>21282.560000000001</v>
      </c>
      <c r="F699" s="237">
        <v>21282.558799999995</v>
      </c>
      <c r="G699" s="239">
        <f t="shared" si="10"/>
        <v>99.999994361580534</v>
      </c>
    </row>
    <row r="700" spans="1:7" x14ac:dyDescent="0.2">
      <c r="A700" s="219">
        <v>3729</v>
      </c>
      <c r="B700" s="220">
        <v>5213</v>
      </c>
      <c r="C700" s="221" t="s">
        <v>193</v>
      </c>
      <c r="D700" s="222">
        <v>150</v>
      </c>
      <c r="E700" s="223">
        <v>227</v>
      </c>
      <c r="F700" s="222">
        <v>227</v>
      </c>
      <c r="G700" s="224">
        <f t="shared" si="10"/>
        <v>100</v>
      </c>
    </row>
    <row r="701" spans="1:7" x14ac:dyDescent="0.2">
      <c r="A701" s="219">
        <v>3729</v>
      </c>
      <c r="B701" s="220">
        <v>5321</v>
      </c>
      <c r="C701" s="221" t="s">
        <v>195</v>
      </c>
      <c r="D701" s="222">
        <v>3000</v>
      </c>
      <c r="E701" s="223">
        <v>2607.1999999999998</v>
      </c>
      <c r="F701" s="222">
        <v>2390.9195700000005</v>
      </c>
      <c r="G701" s="224">
        <f t="shared" si="10"/>
        <v>91.704494093280175</v>
      </c>
    </row>
    <row r="702" spans="1:7" x14ac:dyDescent="0.2">
      <c r="A702" s="225">
        <v>3729</v>
      </c>
      <c r="B702" s="226"/>
      <c r="C702" s="227" t="s">
        <v>300</v>
      </c>
      <c r="D702" s="228">
        <v>3350</v>
      </c>
      <c r="E702" s="229">
        <v>24116.76</v>
      </c>
      <c r="F702" s="228">
        <v>23900.478369999997</v>
      </c>
      <c r="G702" s="230">
        <f t="shared" si="10"/>
        <v>99.103189524629343</v>
      </c>
    </row>
    <row r="703" spans="1:7" x14ac:dyDescent="0.2">
      <c r="A703" s="219"/>
      <c r="B703" s="231"/>
      <c r="C703" s="232"/>
      <c r="D703" s="233"/>
      <c r="E703" s="233"/>
      <c r="F703" s="233"/>
      <c r="G703" s="224"/>
    </row>
    <row r="704" spans="1:7" x14ac:dyDescent="0.2">
      <c r="A704" s="234">
        <v>3741</v>
      </c>
      <c r="B704" s="235">
        <v>5169</v>
      </c>
      <c r="C704" s="236" t="s">
        <v>187</v>
      </c>
      <c r="D704" s="237">
        <v>29970</v>
      </c>
      <c r="E704" s="238">
        <v>1736.84</v>
      </c>
      <c r="F704" s="237">
        <v>463.0154</v>
      </c>
      <c r="G704" s="239">
        <f t="shared" si="10"/>
        <v>26.658494737569384</v>
      </c>
    </row>
    <row r="705" spans="1:7" x14ac:dyDescent="0.2">
      <c r="A705" s="219">
        <v>3741</v>
      </c>
      <c r="B705" s="220">
        <v>5171</v>
      </c>
      <c r="C705" s="221" t="s">
        <v>223</v>
      </c>
      <c r="D705" s="222">
        <v>0</v>
      </c>
      <c r="E705" s="223">
        <v>18</v>
      </c>
      <c r="F705" s="222">
        <v>18</v>
      </c>
      <c r="G705" s="224">
        <f t="shared" si="10"/>
        <v>100</v>
      </c>
    </row>
    <row r="706" spans="1:7" x14ac:dyDescent="0.2">
      <c r="A706" s="219">
        <v>3741</v>
      </c>
      <c r="B706" s="220">
        <v>5221</v>
      </c>
      <c r="C706" s="221" t="s">
        <v>208</v>
      </c>
      <c r="D706" s="222">
        <v>0</v>
      </c>
      <c r="E706" s="223">
        <v>405</v>
      </c>
      <c r="F706" s="222">
        <v>200</v>
      </c>
      <c r="G706" s="224">
        <f t="shared" si="10"/>
        <v>49.382716049382715</v>
      </c>
    </row>
    <row r="707" spans="1:7" x14ac:dyDescent="0.2">
      <c r="A707" s="219">
        <v>3741</v>
      </c>
      <c r="B707" s="220">
        <v>5222</v>
      </c>
      <c r="C707" s="221" t="s">
        <v>189</v>
      </c>
      <c r="D707" s="222">
        <v>1000</v>
      </c>
      <c r="E707" s="223">
        <v>1330</v>
      </c>
      <c r="F707" s="222">
        <v>1330</v>
      </c>
      <c r="G707" s="224">
        <f t="shared" si="10"/>
        <v>100</v>
      </c>
    </row>
    <row r="708" spans="1:7" x14ac:dyDescent="0.2">
      <c r="A708" s="219">
        <v>3741</v>
      </c>
      <c r="B708" s="220">
        <v>5362</v>
      </c>
      <c r="C708" s="221" t="s">
        <v>229</v>
      </c>
      <c r="D708" s="222">
        <v>0</v>
      </c>
      <c r="E708" s="223">
        <v>1.5</v>
      </c>
      <c r="F708" s="222">
        <v>0.74199999999999999</v>
      </c>
      <c r="G708" s="224">
        <f t="shared" si="10"/>
        <v>49.466666666666661</v>
      </c>
    </row>
    <row r="709" spans="1:7" x14ac:dyDescent="0.2">
      <c r="A709" s="219">
        <v>3741</v>
      </c>
      <c r="B709" s="220">
        <v>5811</v>
      </c>
      <c r="C709" s="221" t="s">
        <v>301</v>
      </c>
      <c r="D709" s="222">
        <v>0</v>
      </c>
      <c r="E709" s="223">
        <v>3898.1959999999999</v>
      </c>
      <c r="F709" s="222">
        <v>3898.1959999999999</v>
      </c>
      <c r="G709" s="224">
        <f t="shared" si="10"/>
        <v>100</v>
      </c>
    </row>
    <row r="710" spans="1:7" x14ac:dyDescent="0.2">
      <c r="A710" s="225">
        <v>3741</v>
      </c>
      <c r="B710" s="226"/>
      <c r="C710" s="227" t="s">
        <v>302</v>
      </c>
      <c r="D710" s="228">
        <v>30970</v>
      </c>
      <c r="E710" s="229">
        <v>7389.5360000000001</v>
      </c>
      <c r="F710" s="228">
        <v>5909.9534000000003</v>
      </c>
      <c r="G710" s="230">
        <f t="shared" si="10"/>
        <v>79.97732739917636</v>
      </c>
    </row>
    <row r="711" spans="1:7" x14ac:dyDescent="0.2">
      <c r="A711" s="219"/>
      <c r="B711" s="231"/>
      <c r="C711" s="232"/>
      <c r="D711" s="233"/>
      <c r="E711" s="233"/>
      <c r="F711" s="233"/>
      <c r="G711" s="224"/>
    </row>
    <row r="712" spans="1:7" x14ac:dyDescent="0.2">
      <c r="A712" s="234">
        <v>3742</v>
      </c>
      <c r="B712" s="235">
        <v>5139</v>
      </c>
      <c r="C712" s="236" t="s">
        <v>186</v>
      </c>
      <c r="D712" s="237">
        <v>100</v>
      </c>
      <c r="E712" s="238">
        <v>28</v>
      </c>
      <c r="F712" s="237">
        <v>18.128</v>
      </c>
      <c r="G712" s="239">
        <f t="shared" si="10"/>
        <v>64.742857142857147</v>
      </c>
    </row>
    <row r="713" spans="1:7" x14ac:dyDescent="0.2">
      <c r="A713" s="219">
        <v>3742</v>
      </c>
      <c r="B713" s="220">
        <v>5169</v>
      </c>
      <c r="C713" s="221" t="s">
        <v>187</v>
      </c>
      <c r="D713" s="222">
        <v>3900</v>
      </c>
      <c r="E713" s="223">
        <v>3312</v>
      </c>
      <c r="F713" s="222">
        <v>3047.62617</v>
      </c>
      <c r="G713" s="224">
        <f t="shared" si="10"/>
        <v>92.01769836956521</v>
      </c>
    </row>
    <row r="714" spans="1:7" x14ac:dyDescent="0.2">
      <c r="A714" s="219">
        <v>3742</v>
      </c>
      <c r="B714" s="220">
        <v>5192</v>
      </c>
      <c r="C714" s="221" t="s">
        <v>237</v>
      </c>
      <c r="D714" s="222">
        <v>0</v>
      </c>
      <c r="E714" s="223">
        <v>660</v>
      </c>
      <c r="F714" s="222">
        <v>610.36810000000014</v>
      </c>
      <c r="G714" s="224">
        <f t="shared" si="10"/>
        <v>92.480015151515175</v>
      </c>
    </row>
    <row r="715" spans="1:7" x14ac:dyDescent="0.2">
      <c r="A715" s="225">
        <v>3742</v>
      </c>
      <c r="B715" s="226"/>
      <c r="C715" s="227" t="s">
        <v>303</v>
      </c>
      <c r="D715" s="228">
        <v>4000</v>
      </c>
      <c r="E715" s="229">
        <v>4000</v>
      </c>
      <c r="F715" s="228">
        <v>3676.1222699999998</v>
      </c>
      <c r="G715" s="230">
        <f t="shared" si="10"/>
        <v>91.903056750000005</v>
      </c>
    </row>
    <row r="716" spans="1:7" x14ac:dyDescent="0.2">
      <c r="A716" s="219"/>
      <c r="B716" s="231"/>
      <c r="C716" s="232"/>
      <c r="D716" s="233"/>
      <c r="E716" s="233"/>
      <c r="F716" s="233"/>
      <c r="G716" s="224"/>
    </row>
    <row r="717" spans="1:7" x14ac:dyDescent="0.2">
      <c r="A717" s="234">
        <v>3744</v>
      </c>
      <c r="B717" s="235">
        <v>5169</v>
      </c>
      <c r="C717" s="236" t="s">
        <v>187</v>
      </c>
      <c r="D717" s="237">
        <v>100</v>
      </c>
      <c r="E717" s="238">
        <v>100</v>
      </c>
      <c r="F717" s="237">
        <v>0</v>
      </c>
      <c r="G717" s="239">
        <f t="shared" si="10"/>
        <v>0</v>
      </c>
    </row>
    <row r="718" spans="1:7" x14ac:dyDescent="0.2">
      <c r="A718" s="225">
        <v>3744</v>
      </c>
      <c r="B718" s="226"/>
      <c r="C718" s="227" t="s">
        <v>304</v>
      </c>
      <c r="D718" s="228">
        <v>100</v>
      </c>
      <c r="E718" s="229">
        <v>100</v>
      </c>
      <c r="F718" s="228">
        <v>0</v>
      </c>
      <c r="G718" s="230">
        <f t="shared" si="10"/>
        <v>0</v>
      </c>
    </row>
    <row r="719" spans="1:7" x14ac:dyDescent="0.2">
      <c r="A719" s="219"/>
      <c r="B719" s="231"/>
      <c r="C719" s="232"/>
      <c r="D719" s="233"/>
      <c r="E719" s="233"/>
      <c r="F719" s="233"/>
      <c r="G719" s="224"/>
    </row>
    <row r="720" spans="1:7" x14ac:dyDescent="0.2">
      <c r="A720" s="234">
        <v>3749</v>
      </c>
      <c r="B720" s="235">
        <v>5139</v>
      </c>
      <c r="C720" s="236" t="s">
        <v>186</v>
      </c>
      <c r="D720" s="237">
        <v>0</v>
      </c>
      <c r="E720" s="238">
        <v>310</v>
      </c>
      <c r="F720" s="237">
        <v>309.89850000000001</v>
      </c>
      <c r="G720" s="239">
        <f t="shared" si="10"/>
        <v>99.96725806451613</v>
      </c>
    </row>
    <row r="721" spans="1:7" x14ac:dyDescent="0.2">
      <c r="A721" s="219">
        <v>3749</v>
      </c>
      <c r="B721" s="220">
        <v>5169</v>
      </c>
      <c r="C721" s="221" t="s">
        <v>187</v>
      </c>
      <c r="D721" s="222">
        <v>1700</v>
      </c>
      <c r="E721" s="223">
        <v>735.25</v>
      </c>
      <c r="F721" s="222">
        <v>231.8485</v>
      </c>
      <c r="G721" s="224">
        <f t="shared" si="10"/>
        <v>31.533287997279835</v>
      </c>
    </row>
    <row r="722" spans="1:7" x14ac:dyDescent="0.2">
      <c r="A722" s="225">
        <v>3749</v>
      </c>
      <c r="B722" s="226"/>
      <c r="C722" s="227" t="s">
        <v>305</v>
      </c>
      <c r="D722" s="228">
        <v>1700</v>
      </c>
      <c r="E722" s="229">
        <v>1045.25</v>
      </c>
      <c r="F722" s="228">
        <v>541.74699999999996</v>
      </c>
      <c r="G722" s="230">
        <f t="shared" si="10"/>
        <v>51.829418799330298</v>
      </c>
    </row>
    <row r="723" spans="1:7" x14ac:dyDescent="0.2">
      <c r="A723" s="219"/>
      <c r="B723" s="231"/>
      <c r="C723" s="232"/>
      <c r="D723" s="233"/>
      <c r="E723" s="233"/>
      <c r="F723" s="233"/>
      <c r="G723" s="224"/>
    </row>
    <row r="724" spans="1:7" x14ac:dyDescent="0.2">
      <c r="A724" s="234">
        <v>3769</v>
      </c>
      <c r="B724" s="235">
        <v>5139</v>
      </c>
      <c r="C724" s="236" t="s">
        <v>186</v>
      </c>
      <c r="D724" s="237">
        <v>100</v>
      </c>
      <c r="E724" s="238">
        <v>100</v>
      </c>
      <c r="F724" s="237">
        <v>0</v>
      </c>
      <c r="G724" s="239">
        <f t="shared" si="10"/>
        <v>0</v>
      </c>
    </row>
    <row r="725" spans="1:7" x14ac:dyDescent="0.2">
      <c r="A725" s="219">
        <v>3769</v>
      </c>
      <c r="B725" s="220">
        <v>5164</v>
      </c>
      <c r="C725" s="221" t="s">
        <v>205</v>
      </c>
      <c r="D725" s="222">
        <v>50</v>
      </c>
      <c r="E725" s="223">
        <v>50</v>
      </c>
      <c r="F725" s="222">
        <v>0</v>
      </c>
      <c r="G725" s="224">
        <f t="shared" si="10"/>
        <v>0</v>
      </c>
    </row>
    <row r="726" spans="1:7" x14ac:dyDescent="0.2">
      <c r="A726" s="219">
        <v>3769</v>
      </c>
      <c r="B726" s="220">
        <v>5166</v>
      </c>
      <c r="C726" s="221" t="s">
        <v>220</v>
      </c>
      <c r="D726" s="222">
        <v>800</v>
      </c>
      <c r="E726" s="223">
        <v>956.57</v>
      </c>
      <c r="F726" s="222">
        <v>457.56299999999999</v>
      </c>
      <c r="G726" s="224">
        <f t="shared" si="10"/>
        <v>47.833718389663069</v>
      </c>
    </row>
    <row r="727" spans="1:7" x14ac:dyDescent="0.2">
      <c r="A727" s="219">
        <v>3769</v>
      </c>
      <c r="B727" s="220">
        <v>5168</v>
      </c>
      <c r="C727" s="221" t="s">
        <v>222</v>
      </c>
      <c r="D727" s="222">
        <v>0</v>
      </c>
      <c r="E727" s="223">
        <v>175</v>
      </c>
      <c r="F727" s="222">
        <v>0</v>
      </c>
      <c r="G727" s="224">
        <f t="shared" si="10"/>
        <v>0</v>
      </c>
    </row>
    <row r="728" spans="1:7" x14ac:dyDescent="0.2">
      <c r="A728" s="219">
        <v>3769</v>
      </c>
      <c r="B728" s="220">
        <v>5169</v>
      </c>
      <c r="C728" s="221" t="s">
        <v>187</v>
      </c>
      <c r="D728" s="222">
        <v>3100</v>
      </c>
      <c r="E728" s="223">
        <v>1680.75</v>
      </c>
      <c r="F728" s="222">
        <v>639.14599999999996</v>
      </c>
      <c r="G728" s="224">
        <f t="shared" si="10"/>
        <v>38.02742823144429</v>
      </c>
    </row>
    <row r="729" spans="1:7" x14ac:dyDescent="0.2">
      <c r="A729" s="219">
        <v>3769</v>
      </c>
      <c r="B729" s="220">
        <v>5229</v>
      </c>
      <c r="C729" s="221" t="s">
        <v>231</v>
      </c>
      <c r="D729" s="222">
        <v>3000</v>
      </c>
      <c r="E729" s="223">
        <v>0</v>
      </c>
      <c r="F729" s="222">
        <v>0</v>
      </c>
      <c r="G729" s="246" t="s">
        <v>204</v>
      </c>
    </row>
    <row r="730" spans="1:7" x14ac:dyDescent="0.2">
      <c r="A730" s="219">
        <v>3769</v>
      </c>
      <c r="B730" s="220">
        <v>5332</v>
      </c>
      <c r="C730" s="221" t="s">
        <v>227</v>
      </c>
      <c r="D730" s="222">
        <v>0</v>
      </c>
      <c r="E730" s="223">
        <v>200</v>
      </c>
      <c r="F730" s="222">
        <v>200</v>
      </c>
      <c r="G730" s="224">
        <f t="shared" si="10"/>
        <v>100</v>
      </c>
    </row>
    <row r="731" spans="1:7" x14ac:dyDescent="0.2">
      <c r="A731" s="225">
        <v>3769</v>
      </c>
      <c r="B731" s="226"/>
      <c r="C731" s="227" t="s">
        <v>117</v>
      </c>
      <c r="D731" s="228">
        <v>7050</v>
      </c>
      <c r="E731" s="229">
        <v>3162.32</v>
      </c>
      <c r="F731" s="228">
        <v>1296.7090000000001</v>
      </c>
      <c r="G731" s="230">
        <f t="shared" si="10"/>
        <v>41.004990007336382</v>
      </c>
    </row>
    <row r="732" spans="1:7" x14ac:dyDescent="0.2">
      <c r="A732" s="219"/>
      <c r="B732" s="231"/>
      <c r="C732" s="232"/>
      <c r="D732" s="233"/>
      <c r="E732" s="233"/>
      <c r="F732" s="233"/>
      <c r="G732" s="224"/>
    </row>
    <row r="733" spans="1:7" x14ac:dyDescent="0.2">
      <c r="A733" s="234">
        <v>3792</v>
      </c>
      <c r="B733" s="235">
        <v>5041</v>
      </c>
      <c r="C733" s="236" t="s">
        <v>201</v>
      </c>
      <c r="D733" s="237">
        <v>0</v>
      </c>
      <c r="E733" s="238">
        <v>1490.72</v>
      </c>
      <c r="F733" s="237">
        <v>1100.9185</v>
      </c>
      <c r="G733" s="239">
        <f t="shared" si="10"/>
        <v>73.851461038961048</v>
      </c>
    </row>
    <row r="734" spans="1:7" x14ac:dyDescent="0.2">
      <c r="A734" s="219">
        <v>3792</v>
      </c>
      <c r="B734" s="220">
        <v>5139</v>
      </c>
      <c r="C734" s="221" t="s">
        <v>186</v>
      </c>
      <c r="D734" s="222">
        <v>600</v>
      </c>
      <c r="E734" s="223">
        <v>25.6</v>
      </c>
      <c r="F734" s="222">
        <v>13.12</v>
      </c>
      <c r="G734" s="224">
        <f t="shared" si="10"/>
        <v>51.249999999999993</v>
      </c>
    </row>
    <row r="735" spans="1:7" x14ac:dyDescent="0.2">
      <c r="A735" s="219">
        <v>3792</v>
      </c>
      <c r="B735" s="220">
        <v>5166</v>
      </c>
      <c r="C735" s="221" t="s">
        <v>220</v>
      </c>
      <c r="D735" s="222">
        <v>0</v>
      </c>
      <c r="E735" s="223">
        <v>196.4</v>
      </c>
      <c r="F735" s="222">
        <v>0</v>
      </c>
      <c r="G735" s="224">
        <f t="shared" si="10"/>
        <v>0</v>
      </c>
    </row>
    <row r="736" spans="1:7" x14ac:dyDescent="0.2">
      <c r="A736" s="219">
        <v>3792</v>
      </c>
      <c r="B736" s="220">
        <v>5169</v>
      </c>
      <c r="C736" s="221" t="s">
        <v>187</v>
      </c>
      <c r="D736" s="222">
        <v>600</v>
      </c>
      <c r="E736" s="223">
        <v>339.98</v>
      </c>
      <c r="F736" s="222">
        <v>242.84032999999999</v>
      </c>
      <c r="G736" s="224">
        <f t="shared" si="10"/>
        <v>71.427828107535731</v>
      </c>
    </row>
    <row r="737" spans="1:7" x14ac:dyDescent="0.2">
      <c r="A737" s="219">
        <v>3792</v>
      </c>
      <c r="B737" s="220">
        <v>5175</v>
      </c>
      <c r="C737" s="221" t="s">
        <v>188</v>
      </c>
      <c r="D737" s="222">
        <v>0</v>
      </c>
      <c r="E737" s="223">
        <v>18</v>
      </c>
      <c r="F737" s="222">
        <v>17.407</v>
      </c>
      <c r="G737" s="224">
        <f t="shared" si="10"/>
        <v>96.705555555555549</v>
      </c>
    </row>
    <row r="738" spans="1:7" x14ac:dyDescent="0.2">
      <c r="A738" s="219">
        <v>3792</v>
      </c>
      <c r="B738" s="220">
        <v>5179</v>
      </c>
      <c r="C738" s="221" t="s">
        <v>224</v>
      </c>
      <c r="D738" s="222">
        <v>1113</v>
      </c>
      <c r="E738" s="223">
        <v>58.57</v>
      </c>
      <c r="F738" s="222">
        <v>58.564</v>
      </c>
      <c r="G738" s="224">
        <f t="shared" si="10"/>
        <v>99.989755847703606</v>
      </c>
    </row>
    <row r="739" spans="1:7" x14ac:dyDescent="0.2">
      <c r="A739" s="219">
        <v>3792</v>
      </c>
      <c r="B739" s="220">
        <v>5194</v>
      </c>
      <c r="C739" s="221" t="s">
        <v>207</v>
      </c>
      <c r="D739" s="222">
        <v>0</v>
      </c>
      <c r="E739" s="223">
        <v>160</v>
      </c>
      <c r="F739" s="222">
        <v>160</v>
      </c>
      <c r="G739" s="224">
        <f t="shared" si="10"/>
        <v>100</v>
      </c>
    </row>
    <row r="740" spans="1:7" x14ac:dyDescent="0.2">
      <c r="A740" s="219">
        <v>3792</v>
      </c>
      <c r="B740" s="220">
        <v>5212</v>
      </c>
      <c r="C740" s="221" t="s">
        <v>192</v>
      </c>
      <c r="D740" s="222">
        <v>0</v>
      </c>
      <c r="E740" s="223">
        <v>50</v>
      </c>
      <c r="F740" s="222">
        <v>50</v>
      </c>
      <c r="G740" s="224">
        <f t="shared" si="10"/>
        <v>100</v>
      </c>
    </row>
    <row r="741" spans="1:7" x14ac:dyDescent="0.2">
      <c r="A741" s="219">
        <v>3792</v>
      </c>
      <c r="B741" s="220">
        <v>5213</v>
      </c>
      <c r="C741" s="221" t="s">
        <v>193</v>
      </c>
      <c r="D741" s="222">
        <v>0</v>
      </c>
      <c r="E741" s="223">
        <v>70</v>
      </c>
      <c r="F741" s="222">
        <v>70</v>
      </c>
      <c r="G741" s="224">
        <f t="shared" si="10"/>
        <v>100</v>
      </c>
    </row>
    <row r="742" spans="1:7" x14ac:dyDescent="0.2">
      <c r="A742" s="219">
        <v>3792</v>
      </c>
      <c r="B742" s="220">
        <v>5221</v>
      </c>
      <c r="C742" s="221" t="s">
        <v>208</v>
      </c>
      <c r="D742" s="222">
        <v>0</v>
      </c>
      <c r="E742" s="223">
        <v>450.3</v>
      </c>
      <c r="F742" s="222">
        <v>450.3</v>
      </c>
      <c r="G742" s="224">
        <f t="shared" si="10"/>
        <v>100</v>
      </c>
    </row>
    <row r="743" spans="1:7" x14ac:dyDescent="0.2">
      <c r="A743" s="219">
        <v>3792</v>
      </c>
      <c r="B743" s="220">
        <v>5222</v>
      </c>
      <c r="C743" s="221" t="s">
        <v>189</v>
      </c>
      <c r="D743" s="222">
        <v>0</v>
      </c>
      <c r="E743" s="223">
        <v>1245.9000000000001</v>
      </c>
      <c r="F743" s="222">
        <v>1240.2956899999999</v>
      </c>
      <c r="G743" s="224">
        <f t="shared" si="10"/>
        <v>99.550179789710242</v>
      </c>
    </row>
    <row r="744" spans="1:7" x14ac:dyDescent="0.2">
      <c r="A744" s="219">
        <v>3792</v>
      </c>
      <c r="B744" s="220">
        <v>5321</v>
      </c>
      <c r="C744" s="221" t="s">
        <v>195</v>
      </c>
      <c r="D744" s="222">
        <v>5000</v>
      </c>
      <c r="E744" s="223">
        <v>2637.1</v>
      </c>
      <c r="F744" s="222">
        <v>2635.8040899999996</v>
      </c>
      <c r="G744" s="224">
        <f t="shared" si="10"/>
        <v>99.950858518827488</v>
      </c>
    </row>
    <row r="745" spans="1:7" x14ac:dyDescent="0.2">
      <c r="A745" s="219">
        <v>3792</v>
      </c>
      <c r="B745" s="220">
        <v>5331</v>
      </c>
      <c r="C745" s="221" t="s">
        <v>199</v>
      </c>
      <c r="D745" s="222">
        <v>1400</v>
      </c>
      <c r="E745" s="223">
        <v>1982</v>
      </c>
      <c r="F745" s="222">
        <v>1982</v>
      </c>
      <c r="G745" s="224">
        <f t="shared" si="10"/>
        <v>100</v>
      </c>
    </row>
    <row r="746" spans="1:7" x14ac:dyDescent="0.2">
      <c r="A746" s="225">
        <v>3792</v>
      </c>
      <c r="B746" s="226"/>
      <c r="C746" s="227" t="s">
        <v>306</v>
      </c>
      <c r="D746" s="228">
        <v>8713</v>
      </c>
      <c r="E746" s="229">
        <v>8724.57</v>
      </c>
      <c r="F746" s="228">
        <v>8021.2496100000008</v>
      </c>
      <c r="G746" s="230">
        <f t="shared" si="10"/>
        <v>91.938624023877395</v>
      </c>
    </row>
    <row r="747" spans="1:7" x14ac:dyDescent="0.2">
      <c r="A747" s="219"/>
      <c r="B747" s="231"/>
      <c r="C747" s="232"/>
      <c r="D747" s="233"/>
      <c r="E747" s="233"/>
      <c r="F747" s="233"/>
      <c r="G747" s="224"/>
    </row>
    <row r="748" spans="1:7" x14ac:dyDescent="0.2">
      <c r="A748" s="234">
        <v>3799</v>
      </c>
      <c r="B748" s="235">
        <v>5161</v>
      </c>
      <c r="C748" s="236" t="s">
        <v>307</v>
      </c>
      <c r="D748" s="237">
        <v>0</v>
      </c>
      <c r="E748" s="238">
        <v>5</v>
      </c>
      <c r="F748" s="237">
        <v>2.851</v>
      </c>
      <c r="G748" s="239">
        <f t="shared" si="10"/>
        <v>57.02</v>
      </c>
    </row>
    <row r="749" spans="1:7" x14ac:dyDescent="0.2">
      <c r="A749" s="219">
        <v>3799</v>
      </c>
      <c r="B749" s="220">
        <v>5169</v>
      </c>
      <c r="C749" s="221" t="s">
        <v>187</v>
      </c>
      <c r="D749" s="222">
        <v>0</v>
      </c>
      <c r="E749" s="223">
        <v>235</v>
      </c>
      <c r="F749" s="222">
        <v>188.518</v>
      </c>
      <c r="G749" s="224">
        <f t="shared" si="10"/>
        <v>80.220425531914898</v>
      </c>
    </row>
    <row r="750" spans="1:7" x14ac:dyDescent="0.2">
      <c r="A750" s="219">
        <v>3799</v>
      </c>
      <c r="B750" s="220">
        <v>5175</v>
      </c>
      <c r="C750" s="221" t="s">
        <v>188</v>
      </c>
      <c r="D750" s="222">
        <v>0</v>
      </c>
      <c r="E750" s="223">
        <v>5</v>
      </c>
      <c r="F750" s="222">
        <v>3.5569999999999999</v>
      </c>
      <c r="G750" s="224">
        <f t="shared" si="10"/>
        <v>71.14</v>
      </c>
    </row>
    <row r="751" spans="1:7" x14ac:dyDescent="0.2">
      <c r="A751" s="219">
        <v>3799</v>
      </c>
      <c r="B751" s="220">
        <v>5213</v>
      </c>
      <c r="C751" s="221" t="s">
        <v>193</v>
      </c>
      <c r="D751" s="222">
        <v>250</v>
      </c>
      <c r="E751" s="223">
        <v>275</v>
      </c>
      <c r="F751" s="222">
        <v>275</v>
      </c>
      <c r="G751" s="224">
        <f t="shared" si="10"/>
        <v>100</v>
      </c>
    </row>
    <row r="752" spans="1:7" x14ac:dyDescent="0.2">
      <c r="A752" s="219">
        <v>3799</v>
      </c>
      <c r="B752" s="220">
        <v>5222</v>
      </c>
      <c r="C752" s="221" t="s">
        <v>189</v>
      </c>
      <c r="D752" s="222">
        <v>490</v>
      </c>
      <c r="E752" s="223">
        <v>1042.5</v>
      </c>
      <c r="F752" s="222">
        <v>1040</v>
      </c>
      <c r="G752" s="224">
        <f t="shared" si="10"/>
        <v>99.760191846522787</v>
      </c>
    </row>
    <row r="753" spans="1:14" x14ac:dyDescent="0.2">
      <c r="A753" s="225">
        <v>3799</v>
      </c>
      <c r="B753" s="226"/>
      <c r="C753" s="227" t="s">
        <v>308</v>
      </c>
      <c r="D753" s="228">
        <v>740</v>
      </c>
      <c r="E753" s="229">
        <v>1562.5</v>
      </c>
      <c r="F753" s="228">
        <v>1509.9259999999999</v>
      </c>
      <c r="G753" s="230">
        <f t="shared" si="10"/>
        <v>96.635263999999992</v>
      </c>
    </row>
    <row r="754" spans="1:14" x14ac:dyDescent="0.2">
      <c r="A754" s="219"/>
      <c r="B754" s="231"/>
      <c r="C754" s="232"/>
      <c r="D754" s="233"/>
      <c r="E754" s="233"/>
      <c r="F754" s="233"/>
      <c r="G754" s="224"/>
    </row>
    <row r="755" spans="1:14" x14ac:dyDescent="0.2">
      <c r="A755" s="234">
        <v>3900</v>
      </c>
      <c r="B755" s="235">
        <v>5212</v>
      </c>
      <c r="C755" s="236" t="s">
        <v>192</v>
      </c>
      <c r="D755" s="237">
        <v>0</v>
      </c>
      <c r="E755" s="238">
        <v>200</v>
      </c>
      <c r="F755" s="237">
        <v>200</v>
      </c>
      <c r="G755" s="239">
        <f t="shared" si="10"/>
        <v>100</v>
      </c>
    </row>
    <row r="756" spans="1:14" x14ac:dyDescent="0.2">
      <c r="A756" s="219">
        <v>3900</v>
      </c>
      <c r="B756" s="220">
        <v>5213</v>
      </c>
      <c r="C756" s="221" t="s">
        <v>193</v>
      </c>
      <c r="D756" s="222">
        <v>5000</v>
      </c>
      <c r="E756" s="223">
        <v>2088</v>
      </c>
      <c r="F756" s="222">
        <v>518.93299999999999</v>
      </c>
      <c r="G756" s="224">
        <f t="shared" si="10"/>
        <v>24.853113026819923</v>
      </c>
    </row>
    <row r="757" spans="1:14" x14ac:dyDescent="0.2">
      <c r="A757" s="219">
        <v>3900</v>
      </c>
      <c r="B757" s="220">
        <v>5221</v>
      </c>
      <c r="C757" s="221" t="s">
        <v>208</v>
      </c>
      <c r="D757" s="222">
        <v>1080</v>
      </c>
      <c r="E757" s="223">
        <v>1315.1</v>
      </c>
      <c r="F757" s="222">
        <v>1315.1</v>
      </c>
      <c r="G757" s="224">
        <f t="shared" si="10"/>
        <v>100</v>
      </c>
    </row>
    <row r="758" spans="1:14" x14ac:dyDescent="0.2">
      <c r="A758" s="219">
        <v>3900</v>
      </c>
      <c r="B758" s="220">
        <v>5222</v>
      </c>
      <c r="C758" s="221" t="s">
        <v>189</v>
      </c>
      <c r="D758" s="222">
        <v>960</v>
      </c>
      <c r="E758" s="223">
        <v>1878.4</v>
      </c>
      <c r="F758" s="222">
        <v>1870.5519999999999</v>
      </c>
      <c r="G758" s="224">
        <f t="shared" si="10"/>
        <v>99.582197614991472</v>
      </c>
    </row>
    <row r="759" spans="1:14" x14ac:dyDescent="0.2">
      <c r="A759" s="219">
        <v>3900</v>
      </c>
      <c r="B759" s="220">
        <v>5223</v>
      </c>
      <c r="C759" s="221" t="s">
        <v>194</v>
      </c>
      <c r="D759" s="222">
        <v>120</v>
      </c>
      <c r="E759" s="223">
        <v>408</v>
      </c>
      <c r="F759" s="222">
        <v>408</v>
      </c>
      <c r="G759" s="224">
        <f t="shared" si="10"/>
        <v>100</v>
      </c>
    </row>
    <row r="760" spans="1:14" x14ac:dyDescent="0.2">
      <c r="A760" s="219">
        <v>3900</v>
      </c>
      <c r="B760" s="220">
        <v>5229</v>
      </c>
      <c r="C760" s="221" t="s">
        <v>231</v>
      </c>
      <c r="D760" s="222">
        <v>3000</v>
      </c>
      <c r="E760" s="223">
        <v>0</v>
      </c>
      <c r="F760" s="222">
        <v>0</v>
      </c>
      <c r="G760" s="246" t="s">
        <v>204</v>
      </c>
    </row>
    <row r="761" spans="1:14" x14ac:dyDescent="0.2">
      <c r="A761" s="219">
        <v>3900</v>
      </c>
      <c r="B761" s="220">
        <v>5321</v>
      </c>
      <c r="C761" s="221" t="s">
        <v>195</v>
      </c>
      <c r="D761" s="222">
        <v>8740</v>
      </c>
      <c r="E761" s="223">
        <v>19198.62</v>
      </c>
      <c r="F761" s="222">
        <v>10202.462099999999</v>
      </c>
      <c r="G761" s="224">
        <f t="shared" si="10"/>
        <v>53.141642993090123</v>
      </c>
    </row>
    <row r="762" spans="1:14" x14ac:dyDescent="0.2">
      <c r="A762" s="225">
        <v>3900</v>
      </c>
      <c r="B762" s="226"/>
      <c r="C762" s="227" t="s">
        <v>309</v>
      </c>
      <c r="D762" s="228">
        <v>18900</v>
      </c>
      <c r="E762" s="229">
        <v>25088.12</v>
      </c>
      <c r="F762" s="228">
        <v>14515.047100000002</v>
      </c>
      <c r="G762" s="230">
        <f t="shared" si="10"/>
        <v>57.856256666501928</v>
      </c>
    </row>
    <row r="763" spans="1:14" customFormat="1" x14ac:dyDescent="0.2">
      <c r="A763" s="219"/>
      <c r="B763" s="231"/>
      <c r="C763" s="240"/>
      <c r="D763" s="233"/>
      <c r="E763" s="233"/>
      <c r="F763" s="233"/>
      <c r="G763" s="224"/>
    </row>
    <row r="764" spans="1:14" customFormat="1" x14ac:dyDescent="0.2">
      <c r="A764" s="1075" t="s">
        <v>310</v>
      </c>
      <c r="B764" s="1076"/>
      <c r="C764" s="1076"/>
      <c r="D764" s="241">
        <v>2614881</v>
      </c>
      <c r="E764" s="242">
        <v>18280369.454</v>
      </c>
      <c r="F764" s="241">
        <v>17984779.455910001</v>
      </c>
      <c r="G764" s="243">
        <f>F764/E764*100</f>
        <v>98.383019561864927</v>
      </c>
      <c r="H764" s="132"/>
      <c r="I764" s="132"/>
      <c r="J764" s="132"/>
      <c r="K764" s="132"/>
      <c r="L764" s="132"/>
      <c r="M764" s="132"/>
      <c r="N764" s="132"/>
    </row>
    <row r="765" spans="1:14" x14ac:dyDescent="0.2">
      <c r="A765" s="219"/>
      <c r="B765" s="231"/>
      <c r="C765" s="232"/>
      <c r="D765" s="233"/>
      <c r="E765" s="233"/>
      <c r="F765" s="233"/>
      <c r="G765" s="224"/>
    </row>
    <row r="766" spans="1:14" x14ac:dyDescent="0.2">
      <c r="A766" s="234">
        <v>4229</v>
      </c>
      <c r="B766" s="235">
        <v>5011</v>
      </c>
      <c r="C766" s="236" t="s">
        <v>210</v>
      </c>
      <c r="D766" s="237">
        <v>0</v>
      </c>
      <c r="E766" s="238">
        <v>885.8</v>
      </c>
      <c r="F766" s="237">
        <v>843.35109999999986</v>
      </c>
      <c r="G766" s="239">
        <f t="shared" si="10"/>
        <v>95.207846014901776</v>
      </c>
    </row>
    <row r="767" spans="1:14" x14ac:dyDescent="0.2">
      <c r="A767" s="219">
        <v>4229</v>
      </c>
      <c r="B767" s="220">
        <v>5021</v>
      </c>
      <c r="C767" s="221" t="s">
        <v>211</v>
      </c>
      <c r="D767" s="222">
        <v>0</v>
      </c>
      <c r="E767" s="223">
        <v>220</v>
      </c>
      <c r="F767" s="222">
        <v>210.00001</v>
      </c>
      <c r="G767" s="224">
        <f t="shared" si="10"/>
        <v>95.454550000000012</v>
      </c>
    </row>
    <row r="768" spans="1:14" x14ac:dyDescent="0.2">
      <c r="A768" s="219">
        <v>4229</v>
      </c>
      <c r="B768" s="220">
        <v>5031</v>
      </c>
      <c r="C768" s="221" t="s">
        <v>212</v>
      </c>
      <c r="D768" s="222">
        <v>0</v>
      </c>
      <c r="E768" s="223">
        <v>281.45</v>
      </c>
      <c r="F768" s="222">
        <v>262.56200000000001</v>
      </c>
      <c r="G768" s="224">
        <f t="shared" si="10"/>
        <v>93.289038905667084</v>
      </c>
    </row>
    <row r="769" spans="1:7" x14ac:dyDescent="0.2">
      <c r="A769" s="219">
        <v>4229</v>
      </c>
      <c r="B769" s="220">
        <v>5032</v>
      </c>
      <c r="C769" s="221" t="s">
        <v>213</v>
      </c>
      <c r="D769" s="222">
        <v>0</v>
      </c>
      <c r="E769" s="223">
        <v>102.5</v>
      </c>
      <c r="F769" s="222">
        <v>94.775999999999996</v>
      </c>
      <c r="G769" s="224">
        <f t="shared" ref="G769:G836" si="11">F769/E769*100</f>
        <v>92.464390243902443</v>
      </c>
    </row>
    <row r="770" spans="1:7" x14ac:dyDescent="0.2">
      <c r="A770" s="219">
        <v>4229</v>
      </c>
      <c r="B770" s="220">
        <v>5038</v>
      </c>
      <c r="C770" s="221" t="s">
        <v>214</v>
      </c>
      <c r="D770" s="222">
        <v>0</v>
      </c>
      <c r="E770" s="223">
        <v>7.69</v>
      </c>
      <c r="F770" s="222">
        <v>4.3959999999999999</v>
      </c>
      <c r="G770" s="224">
        <f t="shared" si="11"/>
        <v>57.165149544863461</v>
      </c>
    </row>
    <row r="771" spans="1:7" x14ac:dyDescent="0.2">
      <c r="A771" s="219">
        <v>4229</v>
      </c>
      <c r="B771" s="220">
        <v>5139</v>
      </c>
      <c r="C771" s="221" t="s">
        <v>186</v>
      </c>
      <c r="D771" s="222">
        <v>0</v>
      </c>
      <c r="E771" s="223">
        <v>30</v>
      </c>
      <c r="F771" s="222">
        <v>26.388000000000002</v>
      </c>
      <c r="G771" s="224">
        <f t="shared" si="11"/>
        <v>87.960000000000008</v>
      </c>
    </row>
    <row r="772" spans="1:7" x14ac:dyDescent="0.2">
      <c r="A772" s="219">
        <v>4229</v>
      </c>
      <c r="B772" s="220">
        <v>5164</v>
      </c>
      <c r="C772" s="221" t="s">
        <v>205</v>
      </c>
      <c r="D772" s="222">
        <v>0</v>
      </c>
      <c r="E772" s="223">
        <v>10</v>
      </c>
      <c r="F772" s="222">
        <v>4.95</v>
      </c>
      <c r="G772" s="224">
        <f t="shared" si="11"/>
        <v>49.5</v>
      </c>
    </row>
    <row r="773" spans="1:7" x14ac:dyDescent="0.2">
      <c r="A773" s="219">
        <v>4229</v>
      </c>
      <c r="B773" s="220">
        <v>5167</v>
      </c>
      <c r="C773" s="221" t="s">
        <v>221</v>
      </c>
      <c r="D773" s="222">
        <v>0</v>
      </c>
      <c r="E773" s="223">
        <v>332</v>
      </c>
      <c r="F773" s="222">
        <v>89.828209999999999</v>
      </c>
      <c r="G773" s="224">
        <f t="shared" si="11"/>
        <v>27.056689759036146</v>
      </c>
    </row>
    <row r="774" spans="1:7" x14ac:dyDescent="0.2">
      <c r="A774" s="219">
        <v>4229</v>
      </c>
      <c r="B774" s="220">
        <v>5169</v>
      </c>
      <c r="C774" s="221" t="s">
        <v>187</v>
      </c>
      <c r="D774" s="222">
        <v>9602</v>
      </c>
      <c r="E774" s="223">
        <v>801.26</v>
      </c>
      <c r="F774" s="222">
        <v>0</v>
      </c>
      <c r="G774" s="224">
        <f t="shared" si="11"/>
        <v>0</v>
      </c>
    </row>
    <row r="775" spans="1:7" x14ac:dyDescent="0.2">
      <c r="A775" s="219">
        <v>4229</v>
      </c>
      <c r="B775" s="220">
        <v>5173</v>
      </c>
      <c r="C775" s="221" t="s">
        <v>206</v>
      </c>
      <c r="D775" s="222">
        <v>0</v>
      </c>
      <c r="E775" s="223">
        <v>20</v>
      </c>
      <c r="F775" s="222">
        <v>0</v>
      </c>
      <c r="G775" s="224">
        <f t="shared" si="11"/>
        <v>0</v>
      </c>
    </row>
    <row r="776" spans="1:7" x14ac:dyDescent="0.2">
      <c r="A776" s="219">
        <v>4229</v>
      </c>
      <c r="B776" s="220">
        <v>5175</v>
      </c>
      <c r="C776" s="221" t="s">
        <v>188</v>
      </c>
      <c r="D776" s="222">
        <v>0</v>
      </c>
      <c r="E776" s="223">
        <v>50</v>
      </c>
      <c r="F776" s="222">
        <v>4.95</v>
      </c>
      <c r="G776" s="224">
        <f t="shared" si="11"/>
        <v>9.9</v>
      </c>
    </row>
    <row r="777" spans="1:7" x14ac:dyDescent="0.2">
      <c r="A777" s="219">
        <v>4229</v>
      </c>
      <c r="B777" s="220">
        <v>5212</v>
      </c>
      <c r="C777" s="221" t="s">
        <v>192</v>
      </c>
      <c r="D777" s="222">
        <v>0</v>
      </c>
      <c r="E777" s="223">
        <v>900</v>
      </c>
      <c r="F777" s="222">
        <v>673.60700000000008</v>
      </c>
      <c r="G777" s="224">
        <f t="shared" si="11"/>
        <v>74.845222222222233</v>
      </c>
    </row>
    <row r="778" spans="1:7" x14ac:dyDescent="0.2">
      <c r="A778" s="219">
        <v>4229</v>
      </c>
      <c r="B778" s="220">
        <v>5213</v>
      </c>
      <c r="C778" s="221" t="s">
        <v>193</v>
      </c>
      <c r="D778" s="222">
        <v>0</v>
      </c>
      <c r="E778" s="223">
        <v>3345.12</v>
      </c>
      <c r="F778" s="222">
        <v>2532.0509999999999</v>
      </c>
      <c r="G778" s="224">
        <f t="shared" si="11"/>
        <v>75.693876452862668</v>
      </c>
    </row>
    <row r="779" spans="1:7" x14ac:dyDescent="0.2">
      <c r="A779" s="219">
        <v>4229</v>
      </c>
      <c r="B779" s="220">
        <v>5221</v>
      </c>
      <c r="C779" s="221" t="s">
        <v>208</v>
      </c>
      <c r="D779" s="222">
        <v>0</v>
      </c>
      <c r="E779" s="223">
        <v>3486</v>
      </c>
      <c r="F779" s="222">
        <v>2115.6424400000001</v>
      </c>
      <c r="G779" s="224">
        <f t="shared" si="11"/>
        <v>60.689685599541022</v>
      </c>
    </row>
    <row r="780" spans="1:7" x14ac:dyDescent="0.2">
      <c r="A780" s="219">
        <v>4229</v>
      </c>
      <c r="B780" s="220">
        <v>5222</v>
      </c>
      <c r="C780" s="221" t="s">
        <v>189</v>
      </c>
      <c r="D780" s="222">
        <v>0</v>
      </c>
      <c r="E780" s="223">
        <v>1565.1</v>
      </c>
      <c r="F780" s="222">
        <v>994.40479999999991</v>
      </c>
      <c r="G780" s="224">
        <f t="shared" si="11"/>
        <v>63.536182991502145</v>
      </c>
    </row>
    <row r="781" spans="1:7" x14ac:dyDescent="0.2">
      <c r="A781" s="219">
        <v>4229</v>
      </c>
      <c r="B781" s="220">
        <v>5321</v>
      </c>
      <c r="C781" s="221" t="s">
        <v>195</v>
      </c>
      <c r="D781" s="222">
        <v>0</v>
      </c>
      <c r="E781" s="223">
        <v>990</v>
      </c>
      <c r="F781" s="222">
        <v>658.97500000000002</v>
      </c>
      <c r="G781" s="224">
        <f t="shared" si="11"/>
        <v>66.563131313131322</v>
      </c>
    </row>
    <row r="782" spans="1:7" x14ac:dyDescent="0.2">
      <c r="A782" s="219">
        <v>4229</v>
      </c>
      <c r="B782" s="220">
        <v>5331</v>
      </c>
      <c r="C782" s="221" t="s">
        <v>199</v>
      </c>
      <c r="D782" s="222">
        <v>0</v>
      </c>
      <c r="E782" s="223">
        <v>42</v>
      </c>
      <c r="F782" s="222">
        <v>26.628299999999999</v>
      </c>
      <c r="G782" s="224">
        <f t="shared" si="11"/>
        <v>63.400714285714287</v>
      </c>
    </row>
    <row r="783" spans="1:7" x14ac:dyDescent="0.2">
      <c r="A783" s="219">
        <v>4229</v>
      </c>
      <c r="B783" s="220">
        <v>5336</v>
      </c>
      <c r="C783" s="221" t="s">
        <v>233</v>
      </c>
      <c r="D783" s="222">
        <v>0</v>
      </c>
      <c r="E783" s="223">
        <v>798</v>
      </c>
      <c r="F783" s="222">
        <v>505.93770000000001</v>
      </c>
      <c r="G783" s="224">
        <f t="shared" si="11"/>
        <v>63.400714285714287</v>
      </c>
    </row>
    <row r="784" spans="1:7" x14ac:dyDescent="0.2">
      <c r="A784" s="225">
        <v>4229</v>
      </c>
      <c r="B784" s="226"/>
      <c r="C784" s="227" t="s">
        <v>311</v>
      </c>
      <c r="D784" s="228">
        <v>9602</v>
      </c>
      <c r="E784" s="229">
        <v>13866.92</v>
      </c>
      <c r="F784" s="228">
        <v>9048.4475599999987</v>
      </c>
      <c r="G784" s="230">
        <f t="shared" si="11"/>
        <v>65.252035491659271</v>
      </c>
    </row>
    <row r="785" spans="1:7" x14ac:dyDescent="0.2">
      <c r="A785" s="219"/>
      <c r="B785" s="231"/>
      <c r="C785" s="232"/>
      <c r="D785" s="233"/>
      <c r="E785" s="233"/>
      <c r="F785" s="233"/>
      <c r="G785" s="224"/>
    </row>
    <row r="786" spans="1:7" x14ac:dyDescent="0.2">
      <c r="A786" s="234">
        <v>4312</v>
      </c>
      <c r="B786" s="235">
        <v>5011</v>
      </c>
      <c r="C786" s="236" t="s">
        <v>210</v>
      </c>
      <c r="D786" s="237">
        <v>0</v>
      </c>
      <c r="E786" s="238">
        <v>200</v>
      </c>
      <c r="F786" s="237">
        <v>87.826989999999995</v>
      </c>
      <c r="G786" s="239">
        <f t="shared" si="11"/>
        <v>43.913494999999998</v>
      </c>
    </row>
    <row r="787" spans="1:7" x14ac:dyDescent="0.2">
      <c r="A787" s="219">
        <v>4312</v>
      </c>
      <c r="B787" s="220">
        <v>5021</v>
      </c>
      <c r="C787" s="221" t="s">
        <v>211</v>
      </c>
      <c r="D787" s="222">
        <v>0</v>
      </c>
      <c r="E787" s="223">
        <v>200</v>
      </c>
      <c r="F787" s="222">
        <v>187.75</v>
      </c>
      <c r="G787" s="224">
        <f t="shared" si="11"/>
        <v>93.875</v>
      </c>
    </row>
    <row r="788" spans="1:7" x14ac:dyDescent="0.2">
      <c r="A788" s="219">
        <v>4312</v>
      </c>
      <c r="B788" s="220">
        <v>5031</v>
      </c>
      <c r="C788" s="221" t="s">
        <v>212</v>
      </c>
      <c r="D788" s="222">
        <v>0</v>
      </c>
      <c r="E788" s="223">
        <v>100</v>
      </c>
      <c r="F788" s="222">
        <v>62.228999999999999</v>
      </c>
      <c r="G788" s="224">
        <f t="shared" si="11"/>
        <v>62.228999999999999</v>
      </c>
    </row>
    <row r="789" spans="1:7" x14ac:dyDescent="0.2">
      <c r="A789" s="219">
        <v>4312</v>
      </c>
      <c r="B789" s="220">
        <v>5032</v>
      </c>
      <c r="C789" s="221" t="s">
        <v>213</v>
      </c>
      <c r="D789" s="222">
        <v>0</v>
      </c>
      <c r="E789" s="223">
        <v>36</v>
      </c>
      <c r="F789" s="222">
        <v>22.546999999999997</v>
      </c>
      <c r="G789" s="224">
        <f t="shared" si="11"/>
        <v>62.630555555555546</v>
      </c>
    </row>
    <row r="790" spans="1:7" x14ac:dyDescent="0.2">
      <c r="A790" s="219">
        <v>4312</v>
      </c>
      <c r="B790" s="220">
        <v>5038</v>
      </c>
      <c r="C790" s="221" t="s">
        <v>214</v>
      </c>
      <c r="D790" s="222">
        <v>0</v>
      </c>
      <c r="E790" s="223">
        <v>2</v>
      </c>
      <c r="F790" s="222">
        <v>1.034</v>
      </c>
      <c r="G790" s="224">
        <f t="shared" si="11"/>
        <v>51.7</v>
      </c>
    </row>
    <row r="791" spans="1:7" x14ac:dyDescent="0.2">
      <c r="A791" s="219">
        <v>4312</v>
      </c>
      <c r="B791" s="220">
        <v>5136</v>
      </c>
      <c r="C791" s="221" t="s">
        <v>242</v>
      </c>
      <c r="D791" s="222">
        <v>0</v>
      </c>
      <c r="E791" s="223">
        <v>1.2</v>
      </c>
      <c r="F791" s="222">
        <v>0.78500000000000003</v>
      </c>
      <c r="G791" s="224">
        <f t="shared" si="11"/>
        <v>65.416666666666671</v>
      </c>
    </row>
    <row r="792" spans="1:7" x14ac:dyDescent="0.2">
      <c r="A792" s="219">
        <v>4312</v>
      </c>
      <c r="B792" s="220">
        <v>5137</v>
      </c>
      <c r="C792" s="221" t="s">
        <v>203</v>
      </c>
      <c r="D792" s="222">
        <v>0</v>
      </c>
      <c r="E792" s="223">
        <v>20</v>
      </c>
      <c r="F792" s="222">
        <v>15.477999999999998</v>
      </c>
      <c r="G792" s="224">
        <f t="shared" si="11"/>
        <v>77.389999999999986</v>
      </c>
    </row>
    <row r="793" spans="1:7" x14ac:dyDescent="0.2">
      <c r="A793" s="219">
        <v>4312</v>
      </c>
      <c r="B793" s="220">
        <v>5139</v>
      </c>
      <c r="C793" s="221" t="s">
        <v>186</v>
      </c>
      <c r="D793" s="222">
        <v>0</v>
      </c>
      <c r="E793" s="223">
        <v>50</v>
      </c>
      <c r="F793" s="222">
        <v>0</v>
      </c>
      <c r="G793" s="224">
        <f t="shared" si="11"/>
        <v>0</v>
      </c>
    </row>
    <row r="794" spans="1:7" x14ac:dyDescent="0.2">
      <c r="A794" s="219">
        <v>4312</v>
      </c>
      <c r="B794" s="220">
        <v>5162</v>
      </c>
      <c r="C794" s="221" t="s">
        <v>267</v>
      </c>
      <c r="D794" s="222">
        <v>0</v>
      </c>
      <c r="E794" s="223">
        <v>4</v>
      </c>
      <c r="F794" s="222">
        <v>1.41418</v>
      </c>
      <c r="G794" s="224">
        <f t="shared" si="11"/>
        <v>35.354500000000002</v>
      </c>
    </row>
    <row r="795" spans="1:7" x14ac:dyDescent="0.2">
      <c r="A795" s="219">
        <v>4312</v>
      </c>
      <c r="B795" s="220">
        <v>5164</v>
      </c>
      <c r="C795" s="221" t="s">
        <v>205</v>
      </c>
      <c r="D795" s="222">
        <v>0</v>
      </c>
      <c r="E795" s="223">
        <v>100</v>
      </c>
      <c r="F795" s="222">
        <v>6.2830000000000004</v>
      </c>
      <c r="G795" s="224">
        <f t="shared" si="11"/>
        <v>6.2829999999999995</v>
      </c>
    </row>
    <row r="796" spans="1:7" x14ac:dyDescent="0.2">
      <c r="A796" s="219">
        <v>4312</v>
      </c>
      <c r="B796" s="220">
        <v>5169</v>
      </c>
      <c r="C796" s="221" t="s">
        <v>187</v>
      </c>
      <c r="D796" s="222">
        <v>1715</v>
      </c>
      <c r="E796" s="223">
        <v>9652.48</v>
      </c>
      <c r="F796" s="222">
        <v>0</v>
      </c>
      <c r="G796" s="224">
        <f t="shared" si="11"/>
        <v>0</v>
      </c>
    </row>
    <row r="797" spans="1:7" x14ac:dyDescent="0.2">
      <c r="A797" s="219">
        <v>4312</v>
      </c>
      <c r="B797" s="220">
        <v>5173</v>
      </c>
      <c r="C797" s="221" t="s">
        <v>206</v>
      </c>
      <c r="D797" s="222">
        <v>0</v>
      </c>
      <c r="E797" s="223">
        <v>40</v>
      </c>
      <c r="F797" s="222">
        <v>0</v>
      </c>
      <c r="G797" s="224">
        <f t="shared" si="11"/>
        <v>0</v>
      </c>
    </row>
    <row r="798" spans="1:7" x14ac:dyDescent="0.2">
      <c r="A798" s="219">
        <v>4312</v>
      </c>
      <c r="B798" s="220">
        <v>5175</v>
      </c>
      <c r="C798" s="221" t="s">
        <v>188</v>
      </c>
      <c r="D798" s="222">
        <v>0</v>
      </c>
      <c r="E798" s="223">
        <v>20</v>
      </c>
      <c r="F798" s="222">
        <v>8.2799999999999994</v>
      </c>
      <c r="G798" s="224">
        <f t="shared" si="11"/>
        <v>41.4</v>
      </c>
    </row>
    <row r="799" spans="1:7" x14ac:dyDescent="0.2">
      <c r="A799" s="219">
        <v>4312</v>
      </c>
      <c r="B799" s="220">
        <v>5221</v>
      </c>
      <c r="C799" s="221" t="s">
        <v>208</v>
      </c>
      <c r="D799" s="222">
        <v>0</v>
      </c>
      <c r="E799" s="223">
        <v>15628.6</v>
      </c>
      <c r="F799" s="222">
        <v>15628.6</v>
      </c>
      <c r="G799" s="224">
        <f t="shared" si="11"/>
        <v>100</v>
      </c>
    </row>
    <row r="800" spans="1:7" x14ac:dyDescent="0.2">
      <c r="A800" s="219">
        <v>4312</v>
      </c>
      <c r="B800" s="220">
        <v>5222</v>
      </c>
      <c r="C800" s="221" t="s">
        <v>189</v>
      </c>
      <c r="D800" s="222">
        <v>0</v>
      </c>
      <c r="E800" s="223">
        <v>11067.9</v>
      </c>
      <c r="F800" s="222">
        <v>11067.9</v>
      </c>
      <c r="G800" s="224">
        <f t="shared" si="11"/>
        <v>100</v>
      </c>
    </row>
    <row r="801" spans="1:7" x14ac:dyDescent="0.2">
      <c r="A801" s="219">
        <v>4312</v>
      </c>
      <c r="B801" s="220">
        <v>5223</v>
      </c>
      <c r="C801" s="221" t="s">
        <v>194</v>
      </c>
      <c r="D801" s="222">
        <v>0</v>
      </c>
      <c r="E801" s="223">
        <v>14668</v>
      </c>
      <c r="F801" s="222">
        <v>14668</v>
      </c>
      <c r="G801" s="224">
        <f t="shared" si="11"/>
        <v>100</v>
      </c>
    </row>
    <row r="802" spans="1:7" x14ac:dyDescent="0.2">
      <c r="A802" s="219">
        <v>4312</v>
      </c>
      <c r="B802" s="220">
        <v>5321</v>
      </c>
      <c r="C802" s="221" t="s">
        <v>195</v>
      </c>
      <c r="D802" s="222">
        <v>0</v>
      </c>
      <c r="E802" s="223">
        <v>3359</v>
      </c>
      <c r="F802" s="222">
        <v>3359</v>
      </c>
      <c r="G802" s="224">
        <f t="shared" si="11"/>
        <v>100</v>
      </c>
    </row>
    <row r="803" spans="1:7" x14ac:dyDescent="0.2">
      <c r="A803" s="219">
        <v>4312</v>
      </c>
      <c r="B803" s="220">
        <v>5331</v>
      </c>
      <c r="C803" s="221" t="s">
        <v>199</v>
      </c>
      <c r="D803" s="222">
        <v>4400</v>
      </c>
      <c r="E803" s="223">
        <v>4400</v>
      </c>
      <c r="F803" s="222">
        <v>4400</v>
      </c>
      <c r="G803" s="224">
        <f t="shared" si="11"/>
        <v>100</v>
      </c>
    </row>
    <row r="804" spans="1:7" x14ac:dyDescent="0.2">
      <c r="A804" s="219">
        <v>4312</v>
      </c>
      <c r="B804" s="220">
        <v>5336</v>
      </c>
      <c r="C804" s="221" t="s">
        <v>233</v>
      </c>
      <c r="D804" s="222">
        <v>0</v>
      </c>
      <c r="E804" s="223">
        <v>7022</v>
      </c>
      <c r="F804" s="222">
        <v>7022</v>
      </c>
      <c r="G804" s="224">
        <f t="shared" si="11"/>
        <v>100</v>
      </c>
    </row>
    <row r="805" spans="1:7" x14ac:dyDescent="0.2">
      <c r="A805" s="219">
        <v>4312</v>
      </c>
      <c r="B805" s="220">
        <v>5621</v>
      </c>
      <c r="C805" s="221" t="s">
        <v>312</v>
      </c>
      <c r="D805" s="222">
        <v>1267</v>
      </c>
      <c r="E805" s="223">
        <v>1267</v>
      </c>
      <c r="F805" s="222">
        <v>1267</v>
      </c>
      <c r="G805" s="224">
        <f t="shared" si="11"/>
        <v>100</v>
      </c>
    </row>
    <row r="806" spans="1:7" x14ac:dyDescent="0.2">
      <c r="A806" s="219">
        <v>4312</v>
      </c>
      <c r="B806" s="220">
        <v>5622</v>
      </c>
      <c r="C806" s="221" t="s">
        <v>313</v>
      </c>
      <c r="D806" s="222">
        <v>1568</v>
      </c>
      <c r="E806" s="223">
        <v>1568</v>
      </c>
      <c r="F806" s="222">
        <v>1568</v>
      </c>
      <c r="G806" s="224">
        <f t="shared" si="11"/>
        <v>100</v>
      </c>
    </row>
    <row r="807" spans="1:7" x14ac:dyDescent="0.2">
      <c r="A807" s="219">
        <v>4312</v>
      </c>
      <c r="B807" s="220">
        <v>5623</v>
      </c>
      <c r="C807" s="221" t="s">
        <v>314</v>
      </c>
      <c r="D807" s="222">
        <v>993</v>
      </c>
      <c r="E807" s="223">
        <v>993</v>
      </c>
      <c r="F807" s="222">
        <v>993</v>
      </c>
      <c r="G807" s="224">
        <f t="shared" si="11"/>
        <v>100</v>
      </c>
    </row>
    <row r="808" spans="1:7" x14ac:dyDescent="0.2">
      <c r="A808" s="225">
        <v>4312</v>
      </c>
      <c r="B808" s="226"/>
      <c r="C808" s="227" t="s">
        <v>315</v>
      </c>
      <c r="D808" s="228">
        <v>9943</v>
      </c>
      <c r="E808" s="229">
        <v>70399.179999999993</v>
      </c>
      <c r="F808" s="228">
        <v>60367.12717</v>
      </c>
      <c r="G808" s="230">
        <f t="shared" si="11"/>
        <v>85.749758974465337</v>
      </c>
    </row>
    <row r="809" spans="1:7" x14ac:dyDescent="0.2">
      <c r="A809" s="219"/>
      <c r="B809" s="231"/>
      <c r="C809" s="232"/>
      <c r="D809" s="233"/>
      <c r="E809" s="233"/>
      <c r="F809" s="233"/>
      <c r="G809" s="224"/>
    </row>
    <row r="810" spans="1:7" x14ac:dyDescent="0.2">
      <c r="A810" s="234">
        <v>4319</v>
      </c>
      <c r="B810" s="235">
        <v>5011</v>
      </c>
      <c r="C810" s="236" t="s">
        <v>210</v>
      </c>
      <c r="D810" s="237">
        <v>0</v>
      </c>
      <c r="E810" s="238">
        <v>42.59</v>
      </c>
      <c r="F810" s="237">
        <v>31.620710000000003</v>
      </c>
      <c r="G810" s="239">
        <f t="shared" si="11"/>
        <v>74.244447053298899</v>
      </c>
    </row>
    <row r="811" spans="1:7" x14ac:dyDescent="0.2">
      <c r="A811" s="219">
        <v>4319</v>
      </c>
      <c r="B811" s="220">
        <v>5021</v>
      </c>
      <c r="C811" s="221" t="s">
        <v>211</v>
      </c>
      <c r="D811" s="222">
        <v>0</v>
      </c>
      <c r="E811" s="223">
        <v>624</v>
      </c>
      <c r="F811" s="222">
        <v>569</v>
      </c>
      <c r="G811" s="224">
        <f t="shared" si="11"/>
        <v>91.185897435897431</v>
      </c>
    </row>
    <row r="812" spans="1:7" x14ac:dyDescent="0.2">
      <c r="A812" s="219">
        <v>4319</v>
      </c>
      <c r="B812" s="220">
        <v>5031</v>
      </c>
      <c r="C812" s="221" t="s">
        <v>212</v>
      </c>
      <c r="D812" s="222">
        <v>0</v>
      </c>
      <c r="E812" s="223">
        <v>14.66</v>
      </c>
      <c r="F812" s="222">
        <v>11.874000000000001</v>
      </c>
      <c r="G812" s="224">
        <f t="shared" si="11"/>
        <v>80.995907230559354</v>
      </c>
    </row>
    <row r="813" spans="1:7" x14ac:dyDescent="0.2">
      <c r="A813" s="219">
        <v>4319</v>
      </c>
      <c r="B813" s="220">
        <v>5032</v>
      </c>
      <c r="C813" s="221" t="s">
        <v>213</v>
      </c>
      <c r="D813" s="222">
        <v>0</v>
      </c>
      <c r="E813" s="223">
        <v>5.29</v>
      </c>
      <c r="F813" s="222">
        <v>4.28</v>
      </c>
      <c r="G813" s="224">
        <f t="shared" si="11"/>
        <v>80.907372400756145</v>
      </c>
    </row>
    <row r="814" spans="1:7" x14ac:dyDescent="0.2">
      <c r="A814" s="219">
        <v>4319</v>
      </c>
      <c r="B814" s="220">
        <v>5038</v>
      </c>
      <c r="C814" s="221" t="s">
        <v>214</v>
      </c>
      <c r="D814" s="222">
        <v>0</v>
      </c>
      <c r="E814" s="223">
        <v>0.28999999999999998</v>
      </c>
      <c r="F814" s="222">
        <v>0.19400000000000001</v>
      </c>
      <c r="G814" s="224">
        <f t="shared" si="11"/>
        <v>66.896551724137936</v>
      </c>
    </row>
    <row r="815" spans="1:7" x14ac:dyDescent="0.2">
      <c r="A815" s="219">
        <v>4319</v>
      </c>
      <c r="B815" s="220">
        <v>5137</v>
      </c>
      <c r="C815" s="221" t="s">
        <v>203</v>
      </c>
      <c r="D815" s="222">
        <v>0</v>
      </c>
      <c r="E815" s="223">
        <v>260</v>
      </c>
      <c r="F815" s="222">
        <v>131.46299999999999</v>
      </c>
      <c r="G815" s="224">
        <f t="shared" si="11"/>
        <v>50.562692307692302</v>
      </c>
    </row>
    <row r="816" spans="1:7" x14ac:dyDescent="0.2">
      <c r="A816" s="219">
        <v>4319</v>
      </c>
      <c r="B816" s="220">
        <v>5139</v>
      </c>
      <c r="C816" s="221" t="s">
        <v>186</v>
      </c>
      <c r="D816" s="222">
        <v>0</v>
      </c>
      <c r="E816" s="223">
        <v>20</v>
      </c>
      <c r="F816" s="222">
        <v>9.3219999999999992</v>
      </c>
      <c r="G816" s="224">
        <f t="shared" si="11"/>
        <v>46.61</v>
      </c>
    </row>
    <row r="817" spans="1:7" x14ac:dyDescent="0.2">
      <c r="A817" s="219">
        <v>4319</v>
      </c>
      <c r="B817" s="220">
        <v>5164</v>
      </c>
      <c r="C817" s="221" t="s">
        <v>205</v>
      </c>
      <c r="D817" s="222">
        <v>0</v>
      </c>
      <c r="E817" s="223">
        <v>327.05</v>
      </c>
      <c r="F817" s="222">
        <v>137.2055</v>
      </c>
      <c r="G817" s="224">
        <f t="shared" si="11"/>
        <v>41.952453753248733</v>
      </c>
    </row>
    <row r="818" spans="1:7" x14ac:dyDescent="0.2">
      <c r="A818" s="219">
        <v>4319</v>
      </c>
      <c r="B818" s="220">
        <v>5167</v>
      </c>
      <c r="C818" s="221" t="s">
        <v>221</v>
      </c>
      <c r="D818" s="222">
        <v>0</v>
      </c>
      <c r="E818" s="223">
        <v>677.74</v>
      </c>
      <c r="F818" s="222">
        <v>528.64</v>
      </c>
      <c r="G818" s="224">
        <f t="shared" si="11"/>
        <v>78.00041313778145</v>
      </c>
    </row>
    <row r="819" spans="1:7" x14ac:dyDescent="0.2">
      <c r="A819" s="219">
        <v>4319</v>
      </c>
      <c r="B819" s="220">
        <v>5169</v>
      </c>
      <c r="C819" s="221" t="s">
        <v>187</v>
      </c>
      <c r="D819" s="222">
        <v>663</v>
      </c>
      <c r="E819" s="223">
        <v>6738.35</v>
      </c>
      <c r="F819" s="222">
        <v>576.15882000000011</v>
      </c>
      <c r="G819" s="224">
        <f t="shared" si="11"/>
        <v>8.5504436546038729</v>
      </c>
    </row>
    <row r="820" spans="1:7" x14ac:dyDescent="0.2">
      <c r="A820" s="219">
        <v>4319</v>
      </c>
      <c r="B820" s="220">
        <v>5173</v>
      </c>
      <c r="C820" s="221" t="s">
        <v>206</v>
      </c>
      <c r="D820" s="222">
        <v>0</v>
      </c>
      <c r="E820" s="223">
        <v>1020</v>
      </c>
      <c r="F820" s="222">
        <v>90.896000000000015</v>
      </c>
      <c r="G820" s="224">
        <f t="shared" si="11"/>
        <v>8.9113725490196103</v>
      </c>
    </row>
    <row r="821" spans="1:7" x14ac:dyDescent="0.2">
      <c r="A821" s="219">
        <v>4319</v>
      </c>
      <c r="B821" s="220">
        <v>5175</v>
      </c>
      <c r="C821" s="221" t="s">
        <v>188</v>
      </c>
      <c r="D821" s="222">
        <v>0</v>
      </c>
      <c r="E821" s="223">
        <v>41</v>
      </c>
      <c r="F821" s="222">
        <v>17.3505</v>
      </c>
      <c r="G821" s="224">
        <f t="shared" si="11"/>
        <v>42.318292682926831</v>
      </c>
    </row>
    <row r="822" spans="1:7" x14ac:dyDescent="0.2">
      <c r="A822" s="219">
        <v>4319</v>
      </c>
      <c r="B822" s="220">
        <v>5194</v>
      </c>
      <c r="C822" s="221" t="s">
        <v>207</v>
      </c>
      <c r="D822" s="222">
        <v>0</v>
      </c>
      <c r="E822" s="223">
        <v>719.32</v>
      </c>
      <c r="F822" s="222">
        <v>363.34899999999999</v>
      </c>
      <c r="G822" s="224">
        <f t="shared" si="11"/>
        <v>50.51284546516154</v>
      </c>
    </row>
    <row r="823" spans="1:7" x14ac:dyDescent="0.2">
      <c r="A823" s="219">
        <v>4319</v>
      </c>
      <c r="B823" s="220">
        <v>5331</v>
      </c>
      <c r="C823" s="221" t="s">
        <v>199</v>
      </c>
      <c r="D823" s="222">
        <v>7900</v>
      </c>
      <c r="E823" s="223">
        <v>7900</v>
      </c>
      <c r="F823" s="222">
        <v>6650</v>
      </c>
      <c r="G823" s="224">
        <f t="shared" si="11"/>
        <v>84.177215189873422</v>
      </c>
    </row>
    <row r="824" spans="1:7" x14ac:dyDescent="0.2">
      <c r="A824" s="219">
        <v>4319</v>
      </c>
      <c r="B824" s="220">
        <v>5904</v>
      </c>
      <c r="C824" s="221" t="s">
        <v>270</v>
      </c>
      <c r="D824" s="222">
        <v>0</v>
      </c>
      <c r="E824" s="223">
        <v>112.29</v>
      </c>
      <c r="F824" s="222">
        <v>112.29</v>
      </c>
      <c r="G824" s="224">
        <f t="shared" si="11"/>
        <v>100</v>
      </c>
    </row>
    <row r="825" spans="1:7" x14ac:dyDescent="0.2">
      <c r="A825" s="225">
        <v>4319</v>
      </c>
      <c r="B825" s="226"/>
      <c r="C825" s="227" t="s">
        <v>316</v>
      </c>
      <c r="D825" s="228">
        <v>8563</v>
      </c>
      <c r="E825" s="229">
        <v>18502.580000000002</v>
      </c>
      <c r="F825" s="228">
        <v>9233.6435299999994</v>
      </c>
      <c r="G825" s="230">
        <f t="shared" si="11"/>
        <v>49.904626976345995</v>
      </c>
    </row>
    <row r="826" spans="1:7" x14ac:dyDescent="0.2">
      <c r="A826" s="219"/>
      <c r="B826" s="231"/>
      <c r="C826" s="232"/>
      <c r="D826" s="233"/>
      <c r="E826" s="233"/>
      <c r="F826" s="233"/>
      <c r="G826" s="224"/>
    </row>
    <row r="827" spans="1:7" x14ac:dyDescent="0.2">
      <c r="A827" s="234">
        <v>4324</v>
      </c>
      <c r="B827" s="235">
        <v>5222</v>
      </c>
      <c r="C827" s="236" t="s">
        <v>189</v>
      </c>
      <c r="D827" s="237">
        <v>0</v>
      </c>
      <c r="E827" s="238">
        <v>5600</v>
      </c>
      <c r="F827" s="237">
        <v>3323.48</v>
      </c>
      <c r="G827" s="239">
        <f t="shared" si="11"/>
        <v>59.347857142857144</v>
      </c>
    </row>
    <row r="828" spans="1:7" x14ac:dyDescent="0.2">
      <c r="A828" s="219">
        <v>4324</v>
      </c>
      <c r="B828" s="220">
        <v>5321</v>
      </c>
      <c r="C828" s="221" t="s">
        <v>195</v>
      </c>
      <c r="D828" s="222">
        <v>0</v>
      </c>
      <c r="E828" s="223">
        <v>4400</v>
      </c>
      <c r="F828" s="222">
        <v>3531.72</v>
      </c>
      <c r="G828" s="224">
        <f t="shared" si="11"/>
        <v>80.266363636363636</v>
      </c>
    </row>
    <row r="829" spans="1:7" x14ac:dyDescent="0.2">
      <c r="A829" s="219">
        <v>4324</v>
      </c>
      <c r="B829" s="220">
        <v>5331</v>
      </c>
      <c r="C829" s="221" t="s">
        <v>199</v>
      </c>
      <c r="D829" s="222">
        <v>57600</v>
      </c>
      <c r="E829" s="223">
        <v>57660</v>
      </c>
      <c r="F829" s="222">
        <v>57660</v>
      </c>
      <c r="G829" s="224">
        <f t="shared" si="11"/>
        <v>100</v>
      </c>
    </row>
    <row r="830" spans="1:7" x14ac:dyDescent="0.2">
      <c r="A830" s="219">
        <v>4324</v>
      </c>
      <c r="B830" s="220">
        <v>5336</v>
      </c>
      <c r="C830" s="221" t="s">
        <v>233</v>
      </c>
      <c r="D830" s="222">
        <v>0</v>
      </c>
      <c r="E830" s="223">
        <v>7507.2219999999998</v>
      </c>
      <c r="F830" s="222">
        <v>5571.8620000000001</v>
      </c>
      <c r="G830" s="224">
        <f t="shared" si="11"/>
        <v>74.22002439783985</v>
      </c>
    </row>
    <row r="831" spans="1:7" x14ac:dyDescent="0.2">
      <c r="A831" s="225">
        <v>4324</v>
      </c>
      <c r="B831" s="226"/>
      <c r="C831" s="227" t="s">
        <v>317</v>
      </c>
      <c r="D831" s="228">
        <v>57600</v>
      </c>
      <c r="E831" s="229">
        <v>75167.221999999994</v>
      </c>
      <c r="F831" s="228">
        <v>70087.062000000005</v>
      </c>
      <c r="G831" s="230">
        <f t="shared" si="11"/>
        <v>93.241522215627455</v>
      </c>
    </row>
    <row r="832" spans="1:7" x14ac:dyDescent="0.2">
      <c r="A832" s="219"/>
      <c r="B832" s="231"/>
      <c r="C832" s="232"/>
      <c r="D832" s="233"/>
      <c r="E832" s="233"/>
      <c r="F832" s="233"/>
      <c r="G832" s="224"/>
    </row>
    <row r="833" spans="1:7" x14ac:dyDescent="0.2">
      <c r="A833" s="234">
        <v>4329</v>
      </c>
      <c r="B833" s="235">
        <v>5011</v>
      </c>
      <c r="C833" s="236" t="s">
        <v>210</v>
      </c>
      <c r="D833" s="237">
        <v>0</v>
      </c>
      <c r="E833" s="238">
        <v>841.21</v>
      </c>
      <c r="F833" s="237">
        <v>619.33669999999995</v>
      </c>
      <c r="G833" s="239">
        <f t="shared" si="11"/>
        <v>73.624505177066354</v>
      </c>
    </row>
    <row r="834" spans="1:7" x14ac:dyDescent="0.2">
      <c r="A834" s="219">
        <v>4329</v>
      </c>
      <c r="B834" s="220">
        <v>5021</v>
      </c>
      <c r="C834" s="221" t="s">
        <v>211</v>
      </c>
      <c r="D834" s="222">
        <v>0</v>
      </c>
      <c r="E834" s="223">
        <v>10450</v>
      </c>
      <c r="F834" s="222">
        <v>2577.9470000000001</v>
      </c>
      <c r="G834" s="224">
        <f t="shared" si="11"/>
        <v>24.66934928229665</v>
      </c>
    </row>
    <row r="835" spans="1:7" x14ac:dyDescent="0.2">
      <c r="A835" s="219">
        <v>4329</v>
      </c>
      <c r="B835" s="220">
        <v>5031</v>
      </c>
      <c r="C835" s="221" t="s">
        <v>212</v>
      </c>
      <c r="D835" s="222">
        <v>0</v>
      </c>
      <c r="E835" s="223">
        <v>2858.6</v>
      </c>
      <c r="F835" s="222">
        <v>776.79399999999998</v>
      </c>
      <c r="G835" s="224">
        <f t="shared" si="11"/>
        <v>27.173931295039534</v>
      </c>
    </row>
    <row r="836" spans="1:7" x14ac:dyDescent="0.2">
      <c r="A836" s="219">
        <v>4329</v>
      </c>
      <c r="B836" s="220">
        <v>5032</v>
      </c>
      <c r="C836" s="221" t="s">
        <v>213</v>
      </c>
      <c r="D836" s="222">
        <v>0</v>
      </c>
      <c r="E836" s="223">
        <v>1059</v>
      </c>
      <c r="F836" s="222">
        <v>280.93900000000002</v>
      </c>
      <c r="G836" s="224">
        <f t="shared" si="11"/>
        <v>26.528706326723327</v>
      </c>
    </row>
    <row r="837" spans="1:7" x14ac:dyDescent="0.2">
      <c r="A837" s="219">
        <v>4329</v>
      </c>
      <c r="B837" s="220">
        <v>5038</v>
      </c>
      <c r="C837" s="221" t="s">
        <v>214</v>
      </c>
      <c r="D837" s="222">
        <v>0</v>
      </c>
      <c r="E837" s="223">
        <v>48.73</v>
      </c>
      <c r="F837" s="222">
        <v>13.009</v>
      </c>
      <c r="G837" s="224">
        <f t="shared" ref="G837:G904" si="12">F837/E837*100</f>
        <v>26.696080443258772</v>
      </c>
    </row>
    <row r="838" spans="1:7" x14ac:dyDescent="0.2">
      <c r="A838" s="219">
        <v>4329</v>
      </c>
      <c r="B838" s="220">
        <v>5136</v>
      </c>
      <c r="C838" s="221" t="s">
        <v>242</v>
      </c>
      <c r="D838" s="222">
        <v>0</v>
      </c>
      <c r="E838" s="223">
        <v>20</v>
      </c>
      <c r="F838" s="222">
        <v>1.1419999999999997</v>
      </c>
      <c r="G838" s="224">
        <f t="shared" si="12"/>
        <v>5.7099999999999982</v>
      </c>
    </row>
    <row r="839" spans="1:7" x14ac:dyDescent="0.2">
      <c r="A839" s="219">
        <v>4329</v>
      </c>
      <c r="B839" s="220">
        <v>5137</v>
      </c>
      <c r="C839" s="221" t="s">
        <v>203</v>
      </c>
      <c r="D839" s="222">
        <v>0</v>
      </c>
      <c r="E839" s="223">
        <v>812</v>
      </c>
      <c r="F839" s="222">
        <v>187.21503999999996</v>
      </c>
      <c r="G839" s="224">
        <f t="shared" si="12"/>
        <v>23.05603940886699</v>
      </c>
    </row>
    <row r="840" spans="1:7" x14ac:dyDescent="0.2">
      <c r="A840" s="219">
        <v>4329</v>
      </c>
      <c r="B840" s="220">
        <v>5139</v>
      </c>
      <c r="C840" s="221" t="s">
        <v>186</v>
      </c>
      <c r="D840" s="222">
        <v>0</v>
      </c>
      <c r="E840" s="223">
        <v>359</v>
      </c>
      <c r="F840" s="222">
        <v>211.03875999999997</v>
      </c>
      <c r="G840" s="224">
        <f t="shared" si="12"/>
        <v>58.785169916434533</v>
      </c>
    </row>
    <row r="841" spans="1:7" x14ac:dyDescent="0.2">
      <c r="A841" s="219">
        <v>4329</v>
      </c>
      <c r="B841" s="220">
        <v>5162</v>
      </c>
      <c r="C841" s="221" t="s">
        <v>267</v>
      </c>
      <c r="D841" s="222">
        <v>0</v>
      </c>
      <c r="E841" s="223">
        <v>47</v>
      </c>
      <c r="F841" s="222">
        <v>31.881959999999999</v>
      </c>
      <c r="G841" s="224">
        <f t="shared" si="12"/>
        <v>67.833957446808512</v>
      </c>
    </row>
    <row r="842" spans="1:7" x14ac:dyDescent="0.2">
      <c r="A842" s="219">
        <v>4329</v>
      </c>
      <c r="B842" s="220">
        <v>5164</v>
      </c>
      <c r="C842" s="221" t="s">
        <v>205</v>
      </c>
      <c r="D842" s="222">
        <v>0</v>
      </c>
      <c r="E842" s="223">
        <v>110</v>
      </c>
      <c r="F842" s="222">
        <v>44.84</v>
      </c>
      <c r="G842" s="224">
        <f t="shared" si="12"/>
        <v>40.763636363636365</v>
      </c>
    </row>
    <row r="843" spans="1:7" x14ac:dyDescent="0.2">
      <c r="A843" s="219">
        <v>4329</v>
      </c>
      <c r="B843" s="220">
        <v>5167</v>
      </c>
      <c r="C843" s="221" t="s">
        <v>221</v>
      </c>
      <c r="D843" s="222">
        <v>0</v>
      </c>
      <c r="E843" s="223">
        <v>685</v>
      </c>
      <c r="F843" s="222">
        <v>93.44</v>
      </c>
      <c r="G843" s="224">
        <f t="shared" si="12"/>
        <v>13.64087591240876</v>
      </c>
    </row>
    <row r="844" spans="1:7" x14ac:dyDescent="0.2">
      <c r="A844" s="219">
        <v>4329</v>
      </c>
      <c r="B844" s="220">
        <v>5169</v>
      </c>
      <c r="C844" s="221" t="s">
        <v>187</v>
      </c>
      <c r="D844" s="222">
        <v>571</v>
      </c>
      <c r="E844" s="223">
        <v>6339.7</v>
      </c>
      <c r="F844" s="222">
        <v>511.94900000000001</v>
      </c>
      <c r="G844" s="224">
        <f t="shared" si="12"/>
        <v>8.0752874741707039</v>
      </c>
    </row>
    <row r="845" spans="1:7" x14ac:dyDescent="0.2">
      <c r="A845" s="219">
        <v>4329</v>
      </c>
      <c r="B845" s="220">
        <v>5173</v>
      </c>
      <c r="C845" s="221" t="s">
        <v>206</v>
      </c>
      <c r="D845" s="222">
        <v>0</v>
      </c>
      <c r="E845" s="223">
        <v>306</v>
      </c>
      <c r="F845" s="222">
        <v>183.93</v>
      </c>
      <c r="G845" s="224">
        <f t="shared" si="12"/>
        <v>60.107843137254903</v>
      </c>
    </row>
    <row r="846" spans="1:7" x14ac:dyDescent="0.2">
      <c r="A846" s="219">
        <v>4329</v>
      </c>
      <c r="B846" s="220">
        <v>5175</v>
      </c>
      <c r="C846" s="221" t="s">
        <v>188</v>
      </c>
      <c r="D846" s="222">
        <v>0</v>
      </c>
      <c r="E846" s="223">
        <v>125</v>
      </c>
      <c r="F846" s="222">
        <v>25.327700000000004</v>
      </c>
      <c r="G846" s="224">
        <f t="shared" si="12"/>
        <v>20.262160000000005</v>
      </c>
    </row>
    <row r="847" spans="1:7" x14ac:dyDescent="0.2">
      <c r="A847" s="219">
        <v>4329</v>
      </c>
      <c r="B847" s="220">
        <v>5179</v>
      </c>
      <c r="C847" s="221" t="s">
        <v>224</v>
      </c>
      <c r="D847" s="222">
        <v>0</v>
      </c>
      <c r="E847" s="223">
        <v>10</v>
      </c>
      <c r="F847" s="222">
        <v>0</v>
      </c>
      <c r="G847" s="224">
        <f t="shared" si="12"/>
        <v>0</v>
      </c>
    </row>
    <row r="848" spans="1:7" x14ac:dyDescent="0.2">
      <c r="A848" s="219">
        <v>4329</v>
      </c>
      <c r="B848" s="220">
        <v>5222</v>
      </c>
      <c r="C848" s="221" t="s">
        <v>189</v>
      </c>
      <c r="D848" s="222">
        <v>0</v>
      </c>
      <c r="E848" s="223">
        <v>533.70000000000005</v>
      </c>
      <c r="F848" s="222">
        <v>483.7</v>
      </c>
      <c r="G848" s="224">
        <f t="shared" si="12"/>
        <v>90.631440884391964</v>
      </c>
    </row>
    <row r="849" spans="1:7" x14ac:dyDescent="0.2">
      <c r="A849" s="219">
        <v>4329</v>
      </c>
      <c r="B849" s="220">
        <v>5223</v>
      </c>
      <c r="C849" s="221" t="s">
        <v>194</v>
      </c>
      <c r="D849" s="222">
        <v>0</v>
      </c>
      <c r="E849" s="223">
        <v>200</v>
      </c>
      <c r="F849" s="222">
        <v>200</v>
      </c>
      <c r="G849" s="224">
        <f t="shared" si="12"/>
        <v>100</v>
      </c>
    </row>
    <row r="850" spans="1:7" x14ac:dyDescent="0.2">
      <c r="A850" s="225">
        <v>4329</v>
      </c>
      <c r="B850" s="226"/>
      <c r="C850" s="227" t="s">
        <v>120</v>
      </c>
      <c r="D850" s="228">
        <v>571</v>
      </c>
      <c r="E850" s="229">
        <v>24804.94</v>
      </c>
      <c r="F850" s="228">
        <v>6242.4901600000003</v>
      </c>
      <c r="G850" s="230">
        <f t="shared" si="12"/>
        <v>25.166318322076169</v>
      </c>
    </row>
    <row r="851" spans="1:7" x14ac:dyDescent="0.2">
      <c r="A851" s="219"/>
      <c r="B851" s="231"/>
      <c r="C851" s="232"/>
      <c r="D851" s="233"/>
      <c r="E851" s="233"/>
      <c r="F851" s="233"/>
      <c r="G851" s="224"/>
    </row>
    <row r="852" spans="1:7" x14ac:dyDescent="0.2">
      <c r="A852" s="234">
        <v>4339</v>
      </c>
      <c r="B852" s="235">
        <v>5011</v>
      </c>
      <c r="C852" s="236" t="s">
        <v>210</v>
      </c>
      <c r="D852" s="237">
        <v>0</v>
      </c>
      <c r="E852" s="238">
        <v>354.3</v>
      </c>
      <c r="F852" s="237">
        <v>218.43434000000002</v>
      </c>
      <c r="G852" s="239">
        <f t="shared" si="12"/>
        <v>61.652368049675424</v>
      </c>
    </row>
    <row r="853" spans="1:7" x14ac:dyDescent="0.2">
      <c r="A853" s="219">
        <v>4339</v>
      </c>
      <c r="B853" s="220">
        <v>5021</v>
      </c>
      <c r="C853" s="221" t="s">
        <v>211</v>
      </c>
      <c r="D853" s="222">
        <v>0</v>
      </c>
      <c r="E853" s="223">
        <v>515.32000000000005</v>
      </c>
      <c r="F853" s="222">
        <v>498.31200000000001</v>
      </c>
      <c r="G853" s="224">
        <f t="shared" si="12"/>
        <v>96.699526507800968</v>
      </c>
    </row>
    <row r="854" spans="1:7" x14ac:dyDescent="0.2">
      <c r="A854" s="219">
        <v>4339</v>
      </c>
      <c r="B854" s="220">
        <v>5031</v>
      </c>
      <c r="C854" s="221" t="s">
        <v>212</v>
      </c>
      <c r="D854" s="222">
        <v>0</v>
      </c>
      <c r="E854" s="223">
        <v>180</v>
      </c>
      <c r="F854" s="222">
        <v>156.80099999999999</v>
      </c>
      <c r="G854" s="224">
        <f t="shared" si="12"/>
        <v>87.111666666666665</v>
      </c>
    </row>
    <row r="855" spans="1:7" x14ac:dyDescent="0.2">
      <c r="A855" s="219">
        <v>4339</v>
      </c>
      <c r="B855" s="220">
        <v>5032</v>
      </c>
      <c r="C855" s="221" t="s">
        <v>213</v>
      </c>
      <c r="D855" s="222">
        <v>0</v>
      </c>
      <c r="E855" s="223">
        <v>65</v>
      </c>
      <c r="F855" s="222">
        <v>56.572000000000003</v>
      </c>
      <c r="G855" s="224">
        <f t="shared" si="12"/>
        <v>87.033846153846156</v>
      </c>
    </row>
    <row r="856" spans="1:7" x14ac:dyDescent="0.2">
      <c r="A856" s="219">
        <v>4339</v>
      </c>
      <c r="B856" s="220">
        <v>5038</v>
      </c>
      <c r="C856" s="221" t="s">
        <v>214</v>
      </c>
      <c r="D856" s="222">
        <v>0</v>
      </c>
      <c r="E856" s="223">
        <v>3.82</v>
      </c>
      <c r="F856" s="222">
        <v>2.6240000000000001</v>
      </c>
      <c r="G856" s="224">
        <f t="shared" si="12"/>
        <v>68.691099476439803</v>
      </c>
    </row>
    <row r="857" spans="1:7" x14ac:dyDescent="0.2">
      <c r="A857" s="219">
        <v>4339</v>
      </c>
      <c r="B857" s="220">
        <v>5041</v>
      </c>
      <c r="C857" s="221" t="s">
        <v>201</v>
      </c>
      <c r="D857" s="222">
        <v>0</v>
      </c>
      <c r="E857" s="223">
        <v>158</v>
      </c>
      <c r="F857" s="222">
        <v>119.79</v>
      </c>
      <c r="G857" s="224">
        <f t="shared" si="12"/>
        <v>75.816455696202539</v>
      </c>
    </row>
    <row r="858" spans="1:7" x14ac:dyDescent="0.2">
      <c r="A858" s="219">
        <v>4339</v>
      </c>
      <c r="B858" s="220">
        <v>5137</v>
      </c>
      <c r="C858" s="221" t="s">
        <v>203</v>
      </c>
      <c r="D858" s="222">
        <v>0</v>
      </c>
      <c r="E858" s="223">
        <v>18.2</v>
      </c>
      <c r="F858" s="222">
        <v>18.192349999999998</v>
      </c>
      <c r="G858" s="224">
        <f t="shared" si="12"/>
        <v>99.957967032967019</v>
      </c>
    </row>
    <row r="859" spans="1:7" x14ac:dyDescent="0.2">
      <c r="A859" s="219">
        <v>4339</v>
      </c>
      <c r="B859" s="220">
        <v>5139</v>
      </c>
      <c r="C859" s="221" t="s">
        <v>186</v>
      </c>
      <c r="D859" s="222">
        <v>0</v>
      </c>
      <c r="E859" s="223">
        <v>547.5</v>
      </c>
      <c r="F859" s="222">
        <v>100.93497000000001</v>
      </c>
      <c r="G859" s="224">
        <f t="shared" si="12"/>
        <v>18.43561095890411</v>
      </c>
    </row>
    <row r="860" spans="1:7" x14ac:dyDescent="0.2">
      <c r="A860" s="219">
        <v>4339</v>
      </c>
      <c r="B860" s="220">
        <v>5162</v>
      </c>
      <c r="C860" s="221" t="s">
        <v>267</v>
      </c>
      <c r="D860" s="222">
        <v>0</v>
      </c>
      <c r="E860" s="223">
        <v>10.3</v>
      </c>
      <c r="F860" s="222">
        <v>7.7322199999999999</v>
      </c>
      <c r="G860" s="224">
        <f t="shared" si="12"/>
        <v>75.070097087378628</v>
      </c>
    </row>
    <row r="861" spans="1:7" x14ac:dyDescent="0.2">
      <c r="A861" s="219">
        <v>4339</v>
      </c>
      <c r="B861" s="220">
        <v>5164</v>
      </c>
      <c r="C861" s="221" t="s">
        <v>205</v>
      </c>
      <c r="D861" s="222">
        <v>0</v>
      </c>
      <c r="E861" s="223">
        <v>1009.492</v>
      </c>
      <c r="F861" s="222">
        <v>207.21899999999999</v>
      </c>
      <c r="G861" s="224">
        <f t="shared" si="12"/>
        <v>20.527057173310933</v>
      </c>
    </row>
    <row r="862" spans="1:7" x14ac:dyDescent="0.2">
      <c r="A862" s="219">
        <v>4339</v>
      </c>
      <c r="B862" s="220">
        <v>5167</v>
      </c>
      <c r="C862" s="221" t="s">
        <v>221</v>
      </c>
      <c r="D862" s="222">
        <v>0</v>
      </c>
      <c r="E862" s="223">
        <v>530</v>
      </c>
      <c r="F862" s="222">
        <v>266.661</v>
      </c>
      <c r="G862" s="224">
        <f t="shared" si="12"/>
        <v>50.313396226415094</v>
      </c>
    </row>
    <row r="863" spans="1:7" x14ac:dyDescent="0.2">
      <c r="A863" s="219">
        <v>4339</v>
      </c>
      <c r="B863" s="220">
        <v>5168</v>
      </c>
      <c r="C863" s="221" t="s">
        <v>222</v>
      </c>
      <c r="D863" s="222">
        <v>0</v>
      </c>
      <c r="E863" s="223">
        <v>50</v>
      </c>
      <c r="F863" s="222">
        <v>49.973000000000006</v>
      </c>
      <c r="G863" s="224">
        <f t="shared" si="12"/>
        <v>99.946000000000012</v>
      </c>
    </row>
    <row r="864" spans="1:7" x14ac:dyDescent="0.2">
      <c r="A864" s="219">
        <v>4339</v>
      </c>
      <c r="B864" s="220">
        <v>5169</v>
      </c>
      <c r="C864" s="221" t="s">
        <v>187</v>
      </c>
      <c r="D864" s="222">
        <v>1348</v>
      </c>
      <c r="E864" s="223">
        <v>3218.7339999999999</v>
      </c>
      <c r="F864" s="222">
        <v>1926.0019</v>
      </c>
      <c r="G864" s="224">
        <f t="shared" si="12"/>
        <v>59.837249676425571</v>
      </c>
    </row>
    <row r="865" spans="1:7" x14ac:dyDescent="0.2">
      <c r="A865" s="219">
        <v>4339</v>
      </c>
      <c r="B865" s="220">
        <v>5173</v>
      </c>
      <c r="C865" s="221" t="s">
        <v>206</v>
      </c>
      <c r="D865" s="222">
        <v>0</v>
      </c>
      <c r="E865" s="223">
        <v>630</v>
      </c>
      <c r="F865" s="222">
        <v>130.72932</v>
      </c>
      <c r="G865" s="224">
        <f t="shared" si="12"/>
        <v>20.750685714285712</v>
      </c>
    </row>
    <row r="866" spans="1:7" x14ac:dyDescent="0.2">
      <c r="A866" s="219">
        <v>4339</v>
      </c>
      <c r="B866" s="220">
        <v>5175</v>
      </c>
      <c r="C866" s="221" t="s">
        <v>188</v>
      </c>
      <c r="D866" s="222">
        <v>0</v>
      </c>
      <c r="E866" s="223">
        <v>167.22</v>
      </c>
      <c r="F866" s="222">
        <v>117.146</v>
      </c>
      <c r="G866" s="224">
        <f t="shared" si="12"/>
        <v>70.055017342423156</v>
      </c>
    </row>
    <row r="867" spans="1:7" x14ac:dyDescent="0.2">
      <c r="A867" s="219">
        <v>4339</v>
      </c>
      <c r="B867" s="220">
        <v>5194</v>
      </c>
      <c r="C867" s="221" t="s">
        <v>207</v>
      </c>
      <c r="D867" s="222">
        <v>0</v>
      </c>
      <c r="E867" s="223">
        <v>262.39999999999998</v>
      </c>
      <c r="F867" s="222">
        <v>256.62400000000002</v>
      </c>
      <c r="G867" s="224">
        <f t="shared" si="12"/>
        <v>97.798780487804891</v>
      </c>
    </row>
    <row r="868" spans="1:7" x14ac:dyDescent="0.2">
      <c r="A868" s="219">
        <v>4339</v>
      </c>
      <c r="B868" s="220">
        <v>5213</v>
      </c>
      <c r="C868" s="221" t="s">
        <v>193</v>
      </c>
      <c r="D868" s="222">
        <v>0</v>
      </c>
      <c r="E868" s="223">
        <v>412</v>
      </c>
      <c r="F868" s="222">
        <v>412</v>
      </c>
      <c r="G868" s="224">
        <f t="shared" si="12"/>
        <v>100</v>
      </c>
    </row>
    <row r="869" spans="1:7" x14ac:dyDescent="0.2">
      <c r="A869" s="219">
        <v>4339</v>
      </c>
      <c r="B869" s="220">
        <v>5221</v>
      </c>
      <c r="C869" s="221" t="s">
        <v>208</v>
      </c>
      <c r="D869" s="222">
        <v>0</v>
      </c>
      <c r="E869" s="223">
        <v>935.9</v>
      </c>
      <c r="F869" s="222">
        <v>934.39200000000005</v>
      </c>
      <c r="G869" s="224">
        <f t="shared" si="12"/>
        <v>99.838871674324196</v>
      </c>
    </row>
    <row r="870" spans="1:7" x14ac:dyDescent="0.2">
      <c r="A870" s="219">
        <v>4339</v>
      </c>
      <c r="B870" s="220">
        <v>5222</v>
      </c>
      <c r="C870" s="221" t="s">
        <v>189</v>
      </c>
      <c r="D870" s="222">
        <v>0</v>
      </c>
      <c r="E870" s="223">
        <v>1326.36</v>
      </c>
      <c r="F870" s="222">
        <v>1326.36</v>
      </c>
      <c r="G870" s="224">
        <f t="shared" si="12"/>
        <v>100</v>
      </c>
    </row>
    <row r="871" spans="1:7" x14ac:dyDescent="0.2">
      <c r="A871" s="219">
        <v>4339</v>
      </c>
      <c r="B871" s="220">
        <v>5229</v>
      </c>
      <c r="C871" s="221" t="s">
        <v>231</v>
      </c>
      <c r="D871" s="222">
        <v>300</v>
      </c>
      <c r="E871" s="223">
        <v>0</v>
      </c>
      <c r="F871" s="222">
        <v>0</v>
      </c>
      <c r="G871" s="246" t="s">
        <v>204</v>
      </c>
    </row>
    <row r="872" spans="1:7" x14ac:dyDescent="0.2">
      <c r="A872" s="219">
        <v>4339</v>
      </c>
      <c r="B872" s="220">
        <v>5494</v>
      </c>
      <c r="C872" s="221" t="s">
        <v>230</v>
      </c>
      <c r="D872" s="222">
        <v>30</v>
      </c>
      <c r="E872" s="223">
        <v>24</v>
      </c>
      <c r="F872" s="222">
        <v>23.988</v>
      </c>
      <c r="G872" s="224">
        <f t="shared" si="12"/>
        <v>99.949999999999989</v>
      </c>
    </row>
    <row r="873" spans="1:7" x14ac:dyDescent="0.2">
      <c r="A873" s="225">
        <v>4339</v>
      </c>
      <c r="B873" s="226"/>
      <c r="C873" s="227" t="s">
        <v>121</v>
      </c>
      <c r="D873" s="228">
        <v>1678</v>
      </c>
      <c r="E873" s="229">
        <v>10418.546</v>
      </c>
      <c r="F873" s="228">
        <v>6830.4871000000003</v>
      </c>
      <c r="G873" s="230">
        <f t="shared" si="12"/>
        <v>65.560847934059126</v>
      </c>
    </row>
    <row r="874" spans="1:7" x14ac:dyDescent="0.2">
      <c r="A874" s="219"/>
      <c r="B874" s="231"/>
      <c r="C874" s="232"/>
      <c r="D874" s="233"/>
      <c r="E874" s="233"/>
      <c r="F874" s="233"/>
      <c r="G874" s="224"/>
    </row>
    <row r="875" spans="1:7" x14ac:dyDescent="0.2">
      <c r="A875" s="234">
        <v>4342</v>
      </c>
      <c r="B875" s="235">
        <v>5011</v>
      </c>
      <c r="C875" s="236" t="s">
        <v>210</v>
      </c>
      <c r="D875" s="237">
        <v>0</v>
      </c>
      <c r="E875" s="238">
        <v>293.86</v>
      </c>
      <c r="F875" s="237">
        <v>240.94399999999999</v>
      </c>
      <c r="G875" s="239">
        <f t="shared" si="12"/>
        <v>81.992785680255892</v>
      </c>
    </row>
    <row r="876" spans="1:7" x14ac:dyDescent="0.2">
      <c r="A876" s="219">
        <v>4342</v>
      </c>
      <c r="B876" s="220">
        <v>5031</v>
      </c>
      <c r="C876" s="221" t="s">
        <v>212</v>
      </c>
      <c r="D876" s="222">
        <v>0</v>
      </c>
      <c r="E876" s="223">
        <v>73.459999999999994</v>
      </c>
      <c r="F876" s="222">
        <v>55.040999999999997</v>
      </c>
      <c r="G876" s="224">
        <f t="shared" si="12"/>
        <v>74.926490607133132</v>
      </c>
    </row>
    <row r="877" spans="1:7" x14ac:dyDescent="0.2">
      <c r="A877" s="219">
        <v>4342</v>
      </c>
      <c r="B877" s="220">
        <v>5032</v>
      </c>
      <c r="C877" s="221" t="s">
        <v>213</v>
      </c>
      <c r="D877" s="222">
        <v>0</v>
      </c>
      <c r="E877" s="223">
        <v>26.45</v>
      </c>
      <c r="F877" s="222">
        <v>19.885000000000002</v>
      </c>
      <c r="G877" s="224">
        <f t="shared" si="12"/>
        <v>75.179584120982994</v>
      </c>
    </row>
    <row r="878" spans="1:7" x14ac:dyDescent="0.2">
      <c r="A878" s="219">
        <v>4342</v>
      </c>
      <c r="B878" s="220">
        <v>5038</v>
      </c>
      <c r="C878" s="221" t="s">
        <v>214</v>
      </c>
      <c r="D878" s="222">
        <v>0</v>
      </c>
      <c r="E878" s="223">
        <v>1.23</v>
      </c>
      <c r="F878" s="222">
        <v>0.93</v>
      </c>
      <c r="G878" s="224">
        <f t="shared" si="12"/>
        <v>75.609756097560975</v>
      </c>
    </row>
    <row r="879" spans="1:7" x14ac:dyDescent="0.2">
      <c r="A879" s="219">
        <v>4342</v>
      </c>
      <c r="B879" s="220">
        <v>5167</v>
      </c>
      <c r="C879" s="221" t="s">
        <v>221</v>
      </c>
      <c r="D879" s="222">
        <v>0</v>
      </c>
      <c r="E879" s="223">
        <v>8</v>
      </c>
      <c r="F879" s="222">
        <v>0</v>
      </c>
      <c r="G879" s="224">
        <f t="shared" si="12"/>
        <v>0</v>
      </c>
    </row>
    <row r="880" spans="1:7" x14ac:dyDescent="0.2">
      <c r="A880" s="219">
        <v>4342</v>
      </c>
      <c r="B880" s="220">
        <v>5173</v>
      </c>
      <c r="C880" s="221" t="s">
        <v>206</v>
      </c>
      <c r="D880" s="222">
        <v>0</v>
      </c>
      <c r="E880" s="223">
        <v>12</v>
      </c>
      <c r="F880" s="222">
        <v>7.08</v>
      </c>
      <c r="G880" s="224">
        <f t="shared" si="12"/>
        <v>59</v>
      </c>
    </row>
    <row r="881" spans="1:7" x14ac:dyDescent="0.2">
      <c r="A881" s="219">
        <v>4342</v>
      </c>
      <c r="B881" s="220">
        <v>5221</v>
      </c>
      <c r="C881" s="221" t="s">
        <v>208</v>
      </c>
      <c r="D881" s="222">
        <v>0</v>
      </c>
      <c r="E881" s="223">
        <v>56.3</v>
      </c>
      <c r="F881" s="222">
        <v>56.3</v>
      </c>
      <c r="G881" s="224">
        <f t="shared" si="12"/>
        <v>100</v>
      </c>
    </row>
    <row r="882" spans="1:7" x14ac:dyDescent="0.2">
      <c r="A882" s="219">
        <v>4342</v>
      </c>
      <c r="B882" s="220">
        <v>5222</v>
      </c>
      <c r="C882" s="221" t="s">
        <v>189</v>
      </c>
      <c r="D882" s="222">
        <v>200</v>
      </c>
      <c r="E882" s="223">
        <v>0</v>
      </c>
      <c r="F882" s="222">
        <v>0</v>
      </c>
      <c r="G882" s="246" t="s">
        <v>204</v>
      </c>
    </row>
    <row r="883" spans="1:7" x14ac:dyDescent="0.2">
      <c r="A883" s="219">
        <v>4342</v>
      </c>
      <c r="B883" s="220">
        <v>5229</v>
      </c>
      <c r="C883" s="221" t="s">
        <v>231</v>
      </c>
      <c r="D883" s="222">
        <v>500</v>
      </c>
      <c r="E883" s="223">
        <v>0</v>
      </c>
      <c r="F883" s="222">
        <v>0</v>
      </c>
      <c r="G883" s="246" t="s">
        <v>204</v>
      </c>
    </row>
    <row r="884" spans="1:7" x14ac:dyDescent="0.2">
      <c r="A884" s="225">
        <v>4342</v>
      </c>
      <c r="B884" s="226"/>
      <c r="C884" s="227" t="s">
        <v>318</v>
      </c>
      <c r="D884" s="228">
        <v>700</v>
      </c>
      <c r="E884" s="229">
        <v>471.3</v>
      </c>
      <c r="F884" s="228">
        <v>380.18</v>
      </c>
      <c r="G884" s="230">
        <f t="shared" si="12"/>
        <v>80.666242308508387</v>
      </c>
    </row>
    <row r="885" spans="1:7" x14ac:dyDescent="0.2">
      <c r="A885" s="219"/>
      <c r="B885" s="231"/>
      <c r="C885" s="232"/>
      <c r="D885" s="233"/>
      <c r="E885" s="233"/>
      <c r="F885" s="233"/>
      <c r="G885" s="224"/>
    </row>
    <row r="886" spans="1:7" x14ac:dyDescent="0.2">
      <c r="A886" s="234">
        <v>4344</v>
      </c>
      <c r="B886" s="235">
        <v>5221</v>
      </c>
      <c r="C886" s="236" t="s">
        <v>208</v>
      </c>
      <c r="D886" s="237">
        <v>0</v>
      </c>
      <c r="E886" s="238">
        <v>18604.5</v>
      </c>
      <c r="F886" s="237">
        <v>18604.5</v>
      </c>
      <c r="G886" s="239">
        <f t="shared" si="12"/>
        <v>100</v>
      </c>
    </row>
    <row r="887" spans="1:7" x14ac:dyDescent="0.2">
      <c r="A887" s="219">
        <v>4344</v>
      </c>
      <c r="B887" s="220">
        <v>5222</v>
      </c>
      <c r="C887" s="221" t="s">
        <v>189</v>
      </c>
      <c r="D887" s="222">
        <v>0</v>
      </c>
      <c r="E887" s="223">
        <v>8521.5</v>
      </c>
      <c r="F887" s="222">
        <v>8521.5</v>
      </c>
      <c r="G887" s="224">
        <f t="shared" si="12"/>
        <v>100</v>
      </c>
    </row>
    <row r="888" spans="1:7" x14ac:dyDescent="0.2">
      <c r="A888" s="219">
        <v>4344</v>
      </c>
      <c r="B888" s="220">
        <v>5223</v>
      </c>
      <c r="C888" s="221" t="s">
        <v>194</v>
      </c>
      <c r="D888" s="222">
        <v>0</v>
      </c>
      <c r="E888" s="223">
        <v>25053</v>
      </c>
      <c r="F888" s="222">
        <v>25053</v>
      </c>
      <c r="G888" s="224">
        <f t="shared" si="12"/>
        <v>100</v>
      </c>
    </row>
    <row r="889" spans="1:7" x14ac:dyDescent="0.2">
      <c r="A889" s="219">
        <v>4344</v>
      </c>
      <c r="B889" s="220">
        <v>5621</v>
      </c>
      <c r="C889" s="221" t="s">
        <v>312</v>
      </c>
      <c r="D889" s="222">
        <v>1729</v>
      </c>
      <c r="E889" s="223">
        <v>1729</v>
      </c>
      <c r="F889" s="222">
        <v>1729</v>
      </c>
      <c r="G889" s="224">
        <f t="shared" si="12"/>
        <v>100</v>
      </c>
    </row>
    <row r="890" spans="1:7" x14ac:dyDescent="0.2">
      <c r="A890" s="219">
        <v>4344</v>
      </c>
      <c r="B890" s="220">
        <v>5623</v>
      </c>
      <c r="C890" s="221" t="s">
        <v>314</v>
      </c>
      <c r="D890" s="222">
        <v>3748</v>
      </c>
      <c r="E890" s="223">
        <v>3748</v>
      </c>
      <c r="F890" s="222">
        <v>3748</v>
      </c>
      <c r="G890" s="224">
        <f t="shared" si="12"/>
        <v>100</v>
      </c>
    </row>
    <row r="891" spans="1:7" x14ac:dyDescent="0.2">
      <c r="A891" s="225">
        <v>4344</v>
      </c>
      <c r="B891" s="226"/>
      <c r="C891" s="227" t="s">
        <v>319</v>
      </c>
      <c r="D891" s="228">
        <v>5477</v>
      </c>
      <c r="E891" s="229">
        <v>57656</v>
      </c>
      <c r="F891" s="228">
        <v>57656</v>
      </c>
      <c r="G891" s="230">
        <f t="shared" si="12"/>
        <v>100</v>
      </c>
    </row>
    <row r="892" spans="1:7" x14ac:dyDescent="0.2">
      <c r="A892" s="219"/>
      <c r="B892" s="231"/>
      <c r="C892" s="232"/>
      <c r="D892" s="233"/>
      <c r="E892" s="233"/>
      <c r="F892" s="233"/>
      <c r="G892" s="224"/>
    </row>
    <row r="893" spans="1:7" x14ac:dyDescent="0.2">
      <c r="A893" s="234">
        <v>4349</v>
      </c>
      <c r="B893" s="235">
        <v>5167</v>
      </c>
      <c r="C893" s="236" t="s">
        <v>221</v>
      </c>
      <c r="D893" s="237">
        <v>0</v>
      </c>
      <c r="E893" s="238">
        <v>61.66</v>
      </c>
      <c r="F893" s="237">
        <v>61.66</v>
      </c>
      <c r="G893" s="239">
        <f t="shared" si="12"/>
        <v>100</v>
      </c>
    </row>
    <row r="894" spans="1:7" x14ac:dyDescent="0.2">
      <c r="A894" s="219">
        <v>4349</v>
      </c>
      <c r="B894" s="220">
        <v>5169</v>
      </c>
      <c r="C894" s="221" t="s">
        <v>187</v>
      </c>
      <c r="D894" s="222">
        <v>650</v>
      </c>
      <c r="E894" s="223">
        <v>0</v>
      </c>
      <c r="F894" s="222">
        <v>0</v>
      </c>
      <c r="G894" s="246" t="s">
        <v>204</v>
      </c>
    </row>
    <row r="895" spans="1:7" x14ac:dyDescent="0.2">
      <c r="A895" s="219">
        <v>4349</v>
      </c>
      <c r="B895" s="220">
        <v>5221</v>
      </c>
      <c r="C895" s="221" t="s">
        <v>208</v>
      </c>
      <c r="D895" s="222">
        <v>0</v>
      </c>
      <c r="E895" s="223">
        <v>729</v>
      </c>
      <c r="F895" s="222">
        <v>729</v>
      </c>
      <c r="G895" s="224">
        <f t="shared" si="12"/>
        <v>100</v>
      </c>
    </row>
    <row r="896" spans="1:7" x14ac:dyDescent="0.2">
      <c r="A896" s="219">
        <v>4349</v>
      </c>
      <c r="B896" s="220">
        <v>5222</v>
      </c>
      <c r="C896" s="221" t="s">
        <v>189</v>
      </c>
      <c r="D896" s="222">
        <v>0</v>
      </c>
      <c r="E896" s="223">
        <v>354.8</v>
      </c>
      <c r="F896" s="222">
        <v>354.8</v>
      </c>
      <c r="G896" s="224">
        <f t="shared" si="12"/>
        <v>100</v>
      </c>
    </row>
    <row r="897" spans="1:7" x14ac:dyDescent="0.2">
      <c r="A897" s="219">
        <v>4349</v>
      </c>
      <c r="B897" s="220">
        <v>5223</v>
      </c>
      <c r="C897" s="221" t="s">
        <v>194</v>
      </c>
      <c r="D897" s="222">
        <v>0</v>
      </c>
      <c r="E897" s="223">
        <v>200</v>
      </c>
      <c r="F897" s="222">
        <v>200</v>
      </c>
      <c r="G897" s="224">
        <f t="shared" si="12"/>
        <v>100</v>
      </c>
    </row>
    <row r="898" spans="1:7" x14ac:dyDescent="0.2">
      <c r="A898" s="219">
        <v>4349</v>
      </c>
      <c r="B898" s="220">
        <v>5229</v>
      </c>
      <c r="C898" s="221" t="s">
        <v>231</v>
      </c>
      <c r="D898" s="222">
        <v>1575</v>
      </c>
      <c r="E898" s="223">
        <v>0</v>
      </c>
      <c r="F898" s="222">
        <v>0</v>
      </c>
      <c r="G898" s="246" t="s">
        <v>204</v>
      </c>
    </row>
    <row r="899" spans="1:7" x14ac:dyDescent="0.2">
      <c r="A899" s="219">
        <v>4349</v>
      </c>
      <c r="B899" s="220">
        <v>5321</v>
      </c>
      <c r="C899" s="221" t="s">
        <v>195</v>
      </c>
      <c r="D899" s="222">
        <v>0</v>
      </c>
      <c r="E899" s="223">
        <v>60.6</v>
      </c>
      <c r="F899" s="222">
        <v>60.6</v>
      </c>
      <c r="G899" s="224">
        <f t="shared" si="12"/>
        <v>100</v>
      </c>
    </row>
    <row r="900" spans="1:7" x14ac:dyDescent="0.2">
      <c r="A900" s="225">
        <v>4349</v>
      </c>
      <c r="B900" s="226"/>
      <c r="C900" s="227" t="s">
        <v>320</v>
      </c>
      <c r="D900" s="228">
        <v>2225</v>
      </c>
      <c r="E900" s="229">
        <v>1406.06</v>
      </c>
      <c r="F900" s="228">
        <v>1406.06</v>
      </c>
      <c r="G900" s="230">
        <f t="shared" si="12"/>
        <v>100</v>
      </c>
    </row>
    <row r="901" spans="1:7" x14ac:dyDescent="0.2">
      <c r="A901" s="219"/>
      <c r="B901" s="231"/>
      <c r="C901" s="232"/>
      <c r="D901" s="233"/>
      <c r="E901" s="233"/>
      <c r="F901" s="233"/>
      <c r="G901" s="224"/>
    </row>
    <row r="902" spans="1:7" x14ac:dyDescent="0.2">
      <c r="A902" s="234">
        <v>4350</v>
      </c>
      <c r="B902" s="235">
        <v>5137</v>
      </c>
      <c r="C902" s="236" t="s">
        <v>203</v>
      </c>
      <c r="D902" s="237">
        <v>0</v>
      </c>
      <c r="E902" s="238">
        <v>22.24</v>
      </c>
      <c r="F902" s="237">
        <v>0</v>
      </c>
      <c r="G902" s="239">
        <f t="shared" si="12"/>
        <v>0</v>
      </c>
    </row>
    <row r="903" spans="1:7" x14ac:dyDescent="0.2">
      <c r="A903" s="219">
        <v>4350</v>
      </c>
      <c r="B903" s="220">
        <v>5139</v>
      </c>
      <c r="C903" s="221" t="s">
        <v>186</v>
      </c>
      <c r="D903" s="222">
        <v>0</v>
      </c>
      <c r="E903" s="223">
        <v>36.49</v>
      </c>
      <c r="F903" s="222">
        <v>0</v>
      </c>
      <c r="G903" s="224">
        <f t="shared" si="12"/>
        <v>0</v>
      </c>
    </row>
    <row r="904" spans="1:7" x14ac:dyDescent="0.2">
      <c r="A904" s="219">
        <v>4350</v>
      </c>
      <c r="B904" s="220">
        <v>5167</v>
      </c>
      <c r="C904" s="221" t="s">
        <v>221</v>
      </c>
      <c r="D904" s="222">
        <v>0</v>
      </c>
      <c r="E904" s="223">
        <v>2.95</v>
      </c>
      <c r="F904" s="222">
        <v>0</v>
      </c>
      <c r="G904" s="224">
        <f t="shared" si="12"/>
        <v>0</v>
      </c>
    </row>
    <row r="905" spans="1:7" x14ac:dyDescent="0.2">
      <c r="A905" s="219">
        <v>4350</v>
      </c>
      <c r="B905" s="220">
        <v>5169</v>
      </c>
      <c r="C905" s="221" t="s">
        <v>187</v>
      </c>
      <c r="D905" s="222">
        <v>0</v>
      </c>
      <c r="E905" s="223">
        <v>229.9</v>
      </c>
      <c r="F905" s="222">
        <v>173.126</v>
      </c>
      <c r="G905" s="224">
        <f t="shared" ref="G905:G973" si="13">F905/E905*100</f>
        <v>75.304915180513262</v>
      </c>
    </row>
    <row r="906" spans="1:7" x14ac:dyDescent="0.2">
      <c r="A906" s="219">
        <v>4350</v>
      </c>
      <c r="B906" s="220">
        <v>5213</v>
      </c>
      <c r="C906" s="221" t="s">
        <v>193</v>
      </c>
      <c r="D906" s="222">
        <v>0</v>
      </c>
      <c r="E906" s="223">
        <v>8177</v>
      </c>
      <c r="F906" s="222">
        <v>8177</v>
      </c>
      <c r="G906" s="224">
        <f t="shared" si="13"/>
        <v>100</v>
      </c>
    </row>
    <row r="907" spans="1:7" x14ac:dyDescent="0.2">
      <c r="A907" s="219">
        <v>4350</v>
      </c>
      <c r="B907" s="220">
        <v>5221</v>
      </c>
      <c r="C907" s="221" t="s">
        <v>208</v>
      </c>
      <c r="D907" s="222">
        <v>0</v>
      </c>
      <c r="E907" s="223">
        <v>40579</v>
      </c>
      <c r="F907" s="222">
        <v>40579</v>
      </c>
      <c r="G907" s="224">
        <f t="shared" si="13"/>
        <v>100</v>
      </c>
    </row>
    <row r="908" spans="1:7" x14ac:dyDescent="0.2">
      <c r="A908" s="219">
        <v>4350</v>
      </c>
      <c r="B908" s="220">
        <v>5222</v>
      </c>
      <c r="C908" s="221" t="s">
        <v>189</v>
      </c>
      <c r="D908" s="222">
        <v>0</v>
      </c>
      <c r="E908" s="223">
        <v>3988</v>
      </c>
      <c r="F908" s="222">
        <v>3988</v>
      </c>
      <c r="G908" s="224">
        <f t="shared" si="13"/>
        <v>100</v>
      </c>
    </row>
    <row r="909" spans="1:7" x14ac:dyDescent="0.2">
      <c r="A909" s="219">
        <v>4350</v>
      </c>
      <c r="B909" s="220">
        <v>5223</v>
      </c>
      <c r="C909" s="221" t="s">
        <v>194</v>
      </c>
      <c r="D909" s="222">
        <v>0</v>
      </c>
      <c r="E909" s="223">
        <v>92542.61</v>
      </c>
      <c r="F909" s="222">
        <v>92542.604999999996</v>
      </c>
      <c r="G909" s="224">
        <f t="shared" si="13"/>
        <v>99.999994597083429</v>
      </c>
    </row>
    <row r="910" spans="1:7" x14ac:dyDescent="0.2">
      <c r="A910" s="219">
        <v>4350</v>
      </c>
      <c r="B910" s="220">
        <v>5321</v>
      </c>
      <c r="C910" s="221" t="s">
        <v>195</v>
      </c>
      <c r="D910" s="222">
        <v>0</v>
      </c>
      <c r="E910" s="223">
        <v>321314.90000000002</v>
      </c>
      <c r="F910" s="222">
        <v>321301.3</v>
      </c>
      <c r="G910" s="224">
        <f t="shared" si="13"/>
        <v>99.995767392050595</v>
      </c>
    </row>
    <row r="911" spans="1:7" x14ac:dyDescent="0.2">
      <c r="A911" s="219">
        <v>4350</v>
      </c>
      <c r="B911" s="220">
        <v>5331</v>
      </c>
      <c r="C911" s="221" t="s">
        <v>199</v>
      </c>
      <c r="D911" s="222">
        <v>52800</v>
      </c>
      <c r="E911" s="223">
        <v>15900</v>
      </c>
      <c r="F911" s="222">
        <v>15900</v>
      </c>
      <c r="G911" s="224">
        <f t="shared" si="13"/>
        <v>100</v>
      </c>
    </row>
    <row r="912" spans="1:7" x14ac:dyDescent="0.2">
      <c r="A912" s="219">
        <v>4350</v>
      </c>
      <c r="B912" s="220">
        <v>5336</v>
      </c>
      <c r="C912" s="221" t="s">
        <v>233</v>
      </c>
      <c r="D912" s="222">
        <v>0</v>
      </c>
      <c r="E912" s="223">
        <v>107691</v>
      </c>
      <c r="F912" s="222">
        <v>107691</v>
      </c>
      <c r="G912" s="224">
        <f t="shared" si="13"/>
        <v>100</v>
      </c>
    </row>
    <row r="913" spans="1:7" x14ac:dyDescent="0.2">
      <c r="A913" s="219">
        <v>4350</v>
      </c>
      <c r="B913" s="220">
        <v>5651</v>
      </c>
      <c r="C913" s="221" t="s">
        <v>249</v>
      </c>
      <c r="D913" s="222">
        <v>17800</v>
      </c>
      <c r="E913" s="223">
        <v>17800</v>
      </c>
      <c r="F913" s="222">
        <v>17800</v>
      </c>
      <c r="G913" s="224">
        <f t="shared" si="13"/>
        <v>100</v>
      </c>
    </row>
    <row r="914" spans="1:7" x14ac:dyDescent="0.2">
      <c r="A914" s="225">
        <v>4350</v>
      </c>
      <c r="B914" s="226"/>
      <c r="C914" s="227" t="s">
        <v>122</v>
      </c>
      <c r="D914" s="228">
        <v>70600</v>
      </c>
      <c r="E914" s="229">
        <v>608284.09</v>
      </c>
      <c r="F914" s="228">
        <v>608152.03099999996</v>
      </c>
      <c r="G914" s="230">
        <f t="shared" si="13"/>
        <v>99.978289913846012</v>
      </c>
    </row>
    <row r="915" spans="1:7" x14ac:dyDescent="0.2">
      <c r="A915" s="219"/>
      <c r="B915" s="231"/>
      <c r="C915" s="232"/>
      <c r="D915" s="233"/>
      <c r="E915" s="233"/>
      <c r="F915" s="233"/>
      <c r="G915" s="224"/>
    </row>
    <row r="916" spans="1:7" x14ac:dyDescent="0.2">
      <c r="A916" s="234">
        <v>4351</v>
      </c>
      <c r="B916" s="235">
        <v>5221</v>
      </c>
      <c r="C916" s="236" t="s">
        <v>208</v>
      </c>
      <c r="D916" s="237">
        <v>0</v>
      </c>
      <c r="E916" s="238">
        <v>35410.6</v>
      </c>
      <c r="F916" s="237">
        <v>35410.6</v>
      </c>
      <c r="G916" s="239">
        <f t="shared" si="13"/>
        <v>100</v>
      </c>
    </row>
    <row r="917" spans="1:7" x14ac:dyDescent="0.2">
      <c r="A917" s="219">
        <v>4351</v>
      </c>
      <c r="B917" s="220">
        <v>5222</v>
      </c>
      <c r="C917" s="221" t="s">
        <v>189</v>
      </c>
      <c r="D917" s="222">
        <v>0</v>
      </c>
      <c r="E917" s="223">
        <v>35474.1</v>
      </c>
      <c r="F917" s="222">
        <v>35474.1</v>
      </c>
      <c r="G917" s="224">
        <f t="shared" si="13"/>
        <v>100</v>
      </c>
    </row>
    <row r="918" spans="1:7" x14ac:dyDescent="0.2">
      <c r="A918" s="219">
        <v>4351</v>
      </c>
      <c r="B918" s="220">
        <v>5223</v>
      </c>
      <c r="C918" s="221" t="s">
        <v>194</v>
      </c>
      <c r="D918" s="222">
        <v>0</v>
      </c>
      <c r="E918" s="223">
        <v>68039.899999999994</v>
      </c>
      <c r="F918" s="222">
        <v>68039.899999999994</v>
      </c>
      <c r="G918" s="224">
        <f t="shared" si="13"/>
        <v>100</v>
      </c>
    </row>
    <row r="919" spans="1:7" x14ac:dyDescent="0.2">
      <c r="A919" s="219">
        <v>4351</v>
      </c>
      <c r="B919" s="220">
        <v>5321</v>
      </c>
      <c r="C919" s="221" t="s">
        <v>195</v>
      </c>
      <c r="D919" s="222">
        <v>0</v>
      </c>
      <c r="E919" s="223">
        <v>59988.3</v>
      </c>
      <c r="F919" s="222">
        <v>59966.38</v>
      </c>
      <c r="G919" s="224">
        <f t="shared" si="13"/>
        <v>99.963459541277217</v>
      </c>
    </row>
    <row r="920" spans="1:7" x14ac:dyDescent="0.2">
      <c r="A920" s="219">
        <v>4351</v>
      </c>
      <c r="B920" s="220">
        <v>5331</v>
      </c>
      <c r="C920" s="221" t="s">
        <v>199</v>
      </c>
      <c r="D920" s="222">
        <v>0</v>
      </c>
      <c r="E920" s="223">
        <v>256.63</v>
      </c>
      <c r="F920" s="222">
        <v>256.62</v>
      </c>
      <c r="G920" s="224">
        <f t="shared" si="13"/>
        <v>99.996103339438108</v>
      </c>
    </row>
    <row r="921" spans="1:7" x14ac:dyDescent="0.2">
      <c r="A921" s="219">
        <v>4351</v>
      </c>
      <c r="B921" s="220">
        <v>5336</v>
      </c>
      <c r="C921" s="221" t="s">
        <v>233</v>
      </c>
      <c r="D921" s="222">
        <v>0</v>
      </c>
      <c r="E921" s="223">
        <v>4875.79</v>
      </c>
      <c r="F921" s="222">
        <v>4875.78</v>
      </c>
      <c r="G921" s="224">
        <f t="shared" si="13"/>
        <v>99.999794905030768</v>
      </c>
    </row>
    <row r="922" spans="1:7" x14ac:dyDescent="0.2">
      <c r="A922" s="219">
        <v>4351</v>
      </c>
      <c r="B922" s="220">
        <v>5621</v>
      </c>
      <c r="C922" s="221" t="s">
        <v>312</v>
      </c>
      <c r="D922" s="222">
        <v>2492</v>
      </c>
      <c r="E922" s="223">
        <v>2492</v>
      </c>
      <c r="F922" s="222">
        <v>2492</v>
      </c>
      <c r="G922" s="224">
        <f t="shared" si="13"/>
        <v>100</v>
      </c>
    </row>
    <row r="923" spans="1:7" x14ac:dyDescent="0.2">
      <c r="A923" s="219">
        <v>4351</v>
      </c>
      <c r="B923" s="220">
        <v>5622</v>
      </c>
      <c r="C923" s="221" t="s">
        <v>313</v>
      </c>
      <c r="D923" s="222">
        <v>3306</v>
      </c>
      <c r="E923" s="223">
        <v>3306</v>
      </c>
      <c r="F923" s="222">
        <v>3306</v>
      </c>
      <c r="G923" s="224">
        <f t="shared" si="13"/>
        <v>100</v>
      </c>
    </row>
    <row r="924" spans="1:7" x14ac:dyDescent="0.2">
      <c r="A924" s="219">
        <v>4351</v>
      </c>
      <c r="B924" s="220">
        <v>5623</v>
      </c>
      <c r="C924" s="221" t="s">
        <v>314</v>
      </c>
      <c r="D924" s="222">
        <v>4146</v>
      </c>
      <c r="E924" s="223">
        <v>4146</v>
      </c>
      <c r="F924" s="222">
        <v>4146</v>
      </c>
      <c r="G924" s="224">
        <f t="shared" si="13"/>
        <v>100</v>
      </c>
    </row>
    <row r="925" spans="1:7" x14ac:dyDescent="0.2">
      <c r="A925" s="219">
        <v>4351</v>
      </c>
      <c r="B925" s="220">
        <v>5641</v>
      </c>
      <c r="C925" s="221" t="s">
        <v>321</v>
      </c>
      <c r="D925" s="222">
        <v>700</v>
      </c>
      <c r="E925" s="223">
        <v>700</v>
      </c>
      <c r="F925" s="222">
        <v>700</v>
      </c>
      <c r="G925" s="224">
        <f t="shared" si="13"/>
        <v>100</v>
      </c>
    </row>
    <row r="926" spans="1:7" x14ac:dyDescent="0.2">
      <c r="A926" s="225">
        <v>4351</v>
      </c>
      <c r="B926" s="226"/>
      <c r="C926" s="227" t="s">
        <v>123</v>
      </c>
      <c r="D926" s="228">
        <v>10644</v>
      </c>
      <c r="E926" s="229">
        <v>214689.32</v>
      </c>
      <c r="F926" s="228">
        <v>214667.38</v>
      </c>
      <c r="G926" s="230">
        <f t="shared" si="13"/>
        <v>99.989780581539875</v>
      </c>
    </row>
    <row r="927" spans="1:7" x14ac:dyDescent="0.2">
      <c r="A927" s="219"/>
      <c r="B927" s="231"/>
      <c r="C927" s="232"/>
      <c r="D927" s="233"/>
      <c r="E927" s="233"/>
      <c r="F927" s="233"/>
      <c r="G927" s="224"/>
    </row>
    <row r="928" spans="1:7" x14ac:dyDescent="0.2">
      <c r="A928" s="234">
        <v>4354</v>
      </c>
      <c r="B928" s="235">
        <v>5137</v>
      </c>
      <c r="C928" s="236" t="s">
        <v>203</v>
      </c>
      <c r="D928" s="237">
        <v>0</v>
      </c>
      <c r="E928" s="238">
        <v>1498</v>
      </c>
      <c r="F928" s="237">
        <v>632.28528000000006</v>
      </c>
      <c r="G928" s="239">
        <f t="shared" si="13"/>
        <v>42.208630173564757</v>
      </c>
    </row>
    <row r="929" spans="1:7" x14ac:dyDescent="0.2">
      <c r="A929" s="219">
        <v>4354</v>
      </c>
      <c r="B929" s="220">
        <v>5139</v>
      </c>
      <c r="C929" s="221" t="s">
        <v>186</v>
      </c>
      <c r="D929" s="222">
        <v>0</v>
      </c>
      <c r="E929" s="223">
        <v>64</v>
      </c>
      <c r="F929" s="222">
        <v>63.205559999999998</v>
      </c>
      <c r="G929" s="224">
        <f t="shared" si="13"/>
        <v>98.758687499999994</v>
      </c>
    </row>
    <row r="930" spans="1:7" x14ac:dyDescent="0.2">
      <c r="A930" s="219">
        <v>4354</v>
      </c>
      <c r="B930" s="220">
        <v>5169</v>
      </c>
      <c r="C930" s="221" t="s">
        <v>187</v>
      </c>
      <c r="D930" s="222">
        <v>0</v>
      </c>
      <c r="E930" s="223">
        <v>132.47</v>
      </c>
      <c r="F930" s="222">
        <v>29.645</v>
      </c>
      <c r="G930" s="224">
        <f t="shared" si="13"/>
        <v>22.378651770212123</v>
      </c>
    </row>
    <row r="931" spans="1:7" x14ac:dyDescent="0.2">
      <c r="A931" s="219">
        <v>4354</v>
      </c>
      <c r="B931" s="220">
        <v>5221</v>
      </c>
      <c r="C931" s="221" t="s">
        <v>208</v>
      </c>
      <c r="D931" s="222">
        <v>0</v>
      </c>
      <c r="E931" s="223">
        <v>2504</v>
      </c>
      <c r="F931" s="222">
        <v>2504</v>
      </c>
      <c r="G931" s="224">
        <f t="shared" si="13"/>
        <v>100</v>
      </c>
    </row>
    <row r="932" spans="1:7" x14ac:dyDescent="0.2">
      <c r="A932" s="219">
        <v>4354</v>
      </c>
      <c r="B932" s="220">
        <v>5222</v>
      </c>
      <c r="C932" s="221" t="s">
        <v>189</v>
      </c>
      <c r="D932" s="222">
        <v>0</v>
      </c>
      <c r="E932" s="223">
        <v>1941</v>
      </c>
      <c r="F932" s="222">
        <v>1941</v>
      </c>
      <c r="G932" s="224">
        <f t="shared" si="13"/>
        <v>100</v>
      </c>
    </row>
    <row r="933" spans="1:7" x14ac:dyDescent="0.2">
      <c r="A933" s="219">
        <v>4354</v>
      </c>
      <c r="B933" s="220">
        <v>5223</v>
      </c>
      <c r="C933" s="221" t="s">
        <v>194</v>
      </c>
      <c r="D933" s="222">
        <v>0</v>
      </c>
      <c r="E933" s="223">
        <v>18078.5</v>
      </c>
      <c r="F933" s="222">
        <v>18078.5</v>
      </c>
      <c r="G933" s="224">
        <f t="shared" si="13"/>
        <v>100</v>
      </c>
    </row>
    <row r="934" spans="1:7" x14ac:dyDescent="0.2">
      <c r="A934" s="219">
        <v>4354</v>
      </c>
      <c r="B934" s="220">
        <v>5321</v>
      </c>
      <c r="C934" s="221" t="s">
        <v>195</v>
      </c>
      <c r="D934" s="222">
        <v>0</v>
      </c>
      <c r="E934" s="223">
        <v>12810.5</v>
      </c>
      <c r="F934" s="222">
        <v>12810.5</v>
      </c>
      <c r="G934" s="224">
        <f t="shared" si="13"/>
        <v>100</v>
      </c>
    </row>
    <row r="935" spans="1:7" x14ac:dyDescent="0.2">
      <c r="A935" s="219">
        <v>4354</v>
      </c>
      <c r="B935" s="220">
        <v>5331</v>
      </c>
      <c r="C935" s="221" t="s">
        <v>199</v>
      </c>
      <c r="D935" s="222">
        <v>3400</v>
      </c>
      <c r="E935" s="223">
        <v>5060</v>
      </c>
      <c r="F935" s="222">
        <v>3460</v>
      </c>
      <c r="G935" s="224">
        <f t="shared" si="13"/>
        <v>68.379446640316218</v>
      </c>
    </row>
    <row r="936" spans="1:7" x14ac:dyDescent="0.2">
      <c r="A936" s="219">
        <v>4354</v>
      </c>
      <c r="B936" s="220">
        <v>5336</v>
      </c>
      <c r="C936" s="221" t="s">
        <v>233</v>
      </c>
      <c r="D936" s="222">
        <v>0</v>
      </c>
      <c r="E936" s="223">
        <v>65600.755000000005</v>
      </c>
      <c r="F936" s="222">
        <v>65600.751399999994</v>
      </c>
      <c r="G936" s="224">
        <f t="shared" si="13"/>
        <v>99.999994512258255</v>
      </c>
    </row>
    <row r="937" spans="1:7" x14ac:dyDescent="0.2">
      <c r="A937" s="219">
        <v>4354</v>
      </c>
      <c r="B937" s="220">
        <v>5651</v>
      </c>
      <c r="C937" s="221" t="s">
        <v>249</v>
      </c>
      <c r="D937" s="222">
        <v>5000</v>
      </c>
      <c r="E937" s="223">
        <v>5000</v>
      </c>
      <c r="F937" s="222">
        <v>5000</v>
      </c>
      <c r="G937" s="224">
        <f t="shared" si="13"/>
        <v>100</v>
      </c>
    </row>
    <row r="938" spans="1:7" x14ac:dyDescent="0.2">
      <c r="A938" s="225">
        <v>4354</v>
      </c>
      <c r="B938" s="226"/>
      <c r="C938" s="227" t="s">
        <v>322</v>
      </c>
      <c r="D938" s="228">
        <v>8400</v>
      </c>
      <c r="E938" s="229">
        <v>112689.22500000001</v>
      </c>
      <c r="F938" s="228">
        <v>110119.88724000001</v>
      </c>
      <c r="G938" s="230">
        <f t="shared" si="13"/>
        <v>97.719979208304977</v>
      </c>
    </row>
    <row r="939" spans="1:7" x14ac:dyDescent="0.2">
      <c r="A939" s="219"/>
      <c r="B939" s="231"/>
      <c r="C939" s="232"/>
      <c r="D939" s="233"/>
      <c r="E939" s="233"/>
      <c r="F939" s="233"/>
      <c r="G939" s="224"/>
    </row>
    <row r="940" spans="1:7" x14ac:dyDescent="0.2">
      <c r="A940" s="234">
        <v>4355</v>
      </c>
      <c r="B940" s="235">
        <v>5223</v>
      </c>
      <c r="C940" s="236" t="s">
        <v>194</v>
      </c>
      <c r="D940" s="237">
        <v>0</v>
      </c>
      <c r="E940" s="238">
        <v>3400.3</v>
      </c>
      <c r="F940" s="237">
        <v>3400.3</v>
      </c>
      <c r="G940" s="239">
        <f t="shared" si="13"/>
        <v>100</v>
      </c>
    </row>
    <row r="941" spans="1:7" x14ac:dyDescent="0.2">
      <c r="A941" s="225">
        <v>4355</v>
      </c>
      <c r="B941" s="226"/>
      <c r="C941" s="227" t="s">
        <v>323</v>
      </c>
      <c r="D941" s="228">
        <v>0</v>
      </c>
      <c r="E941" s="229">
        <v>3400.3</v>
      </c>
      <c r="F941" s="228">
        <v>3400.3</v>
      </c>
      <c r="G941" s="230">
        <f t="shared" si="13"/>
        <v>100</v>
      </c>
    </row>
    <row r="942" spans="1:7" x14ac:dyDescent="0.2">
      <c r="A942" s="219"/>
      <c r="B942" s="231"/>
      <c r="C942" s="232"/>
      <c r="D942" s="233"/>
      <c r="E942" s="233"/>
      <c r="F942" s="233"/>
      <c r="G942" s="224"/>
    </row>
    <row r="943" spans="1:7" x14ac:dyDescent="0.2">
      <c r="A943" s="234">
        <v>4356</v>
      </c>
      <c r="B943" s="235">
        <v>5221</v>
      </c>
      <c r="C943" s="236" t="s">
        <v>208</v>
      </c>
      <c r="D943" s="237">
        <v>0</v>
      </c>
      <c r="E943" s="238">
        <v>10382.9</v>
      </c>
      <c r="F943" s="237">
        <v>10382.9</v>
      </c>
      <c r="G943" s="239">
        <f t="shared" si="13"/>
        <v>100</v>
      </c>
    </row>
    <row r="944" spans="1:7" x14ac:dyDescent="0.2">
      <c r="A944" s="219">
        <v>4356</v>
      </c>
      <c r="B944" s="220">
        <v>5222</v>
      </c>
      <c r="C944" s="221" t="s">
        <v>189</v>
      </c>
      <c r="D944" s="222">
        <v>0</v>
      </c>
      <c r="E944" s="223">
        <v>9535.4</v>
      </c>
      <c r="F944" s="222">
        <v>9535.4</v>
      </c>
      <c r="G944" s="224">
        <f t="shared" si="13"/>
        <v>100</v>
      </c>
    </row>
    <row r="945" spans="1:7" x14ac:dyDescent="0.2">
      <c r="A945" s="219">
        <v>4356</v>
      </c>
      <c r="B945" s="220">
        <v>5223</v>
      </c>
      <c r="C945" s="221" t="s">
        <v>194</v>
      </c>
      <c r="D945" s="222">
        <v>0</v>
      </c>
      <c r="E945" s="223">
        <v>38848.6</v>
      </c>
      <c r="F945" s="222">
        <v>38848.6</v>
      </c>
      <c r="G945" s="224">
        <f t="shared" si="13"/>
        <v>100</v>
      </c>
    </row>
    <row r="946" spans="1:7" x14ac:dyDescent="0.2">
      <c r="A946" s="219">
        <v>4356</v>
      </c>
      <c r="B946" s="220">
        <v>5321</v>
      </c>
      <c r="C946" s="221" t="s">
        <v>195</v>
      </c>
      <c r="D946" s="222">
        <v>0</v>
      </c>
      <c r="E946" s="223">
        <v>27319.9</v>
      </c>
      <c r="F946" s="222">
        <v>27319.9</v>
      </c>
      <c r="G946" s="224">
        <f t="shared" si="13"/>
        <v>100</v>
      </c>
    </row>
    <row r="947" spans="1:7" x14ac:dyDescent="0.2">
      <c r="A947" s="219">
        <v>4356</v>
      </c>
      <c r="B947" s="220">
        <v>5621</v>
      </c>
      <c r="C947" s="221" t="s">
        <v>312</v>
      </c>
      <c r="D947" s="222">
        <v>800</v>
      </c>
      <c r="E947" s="223">
        <v>800</v>
      </c>
      <c r="F947" s="222">
        <v>800</v>
      </c>
      <c r="G947" s="224">
        <f t="shared" si="13"/>
        <v>100</v>
      </c>
    </row>
    <row r="948" spans="1:7" x14ac:dyDescent="0.2">
      <c r="A948" s="219">
        <v>4356</v>
      </c>
      <c r="B948" s="220">
        <v>5622</v>
      </c>
      <c r="C948" s="221" t="s">
        <v>313</v>
      </c>
      <c r="D948" s="222">
        <v>1992</v>
      </c>
      <c r="E948" s="223">
        <v>1992</v>
      </c>
      <c r="F948" s="222">
        <v>1992</v>
      </c>
      <c r="G948" s="224">
        <f t="shared" si="13"/>
        <v>100</v>
      </c>
    </row>
    <row r="949" spans="1:7" x14ac:dyDescent="0.2">
      <c r="A949" s="219">
        <v>4356</v>
      </c>
      <c r="B949" s="220">
        <v>5623</v>
      </c>
      <c r="C949" s="221" t="s">
        <v>314</v>
      </c>
      <c r="D949" s="222">
        <v>6697</v>
      </c>
      <c r="E949" s="223">
        <v>6697</v>
      </c>
      <c r="F949" s="222">
        <v>6697</v>
      </c>
      <c r="G949" s="224">
        <f t="shared" si="13"/>
        <v>100</v>
      </c>
    </row>
    <row r="950" spans="1:7" x14ac:dyDescent="0.2">
      <c r="A950" s="225">
        <v>4356</v>
      </c>
      <c r="B950" s="226"/>
      <c r="C950" s="227" t="s">
        <v>324</v>
      </c>
      <c r="D950" s="228">
        <v>9489</v>
      </c>
      <c r="E950" s="229">
        <v>95575.8</v>
      </c>
      <c r="F950" s="228">
        <v>95575.8</v>
      </c>
      <c r="G950" s="230">
        <f t="shared" si="13"/>
        <v>100</v>
      </c>
    </row>
    <row r="951" spans="1:7" x14ac:dyDescent="0.2">
      <c r="A951" s="219"/>
      <c r="B951" s="231"/>
      <c r="C951" s="232"/>
      <c r="D951" s="233"/>
      <c r="E951" s="233"/>
      <c r="F951" s="233"/>
      <c r="G951" s="224"/>
    </row>
    <row r="952" spans="1:7" x14ac:dyDescent="0.2">
      <c r="A952" s="234">
        <v>4357</v>
      </c>
      <c r="B952" s="235">
        <v>5169</v>
      </c>
      <c r="C952" s="236" t="s">
        <v>187</v>
      </c>
      <c r="D952" s="237">
        <v>0</v>
      </c>
      <c r="E952" s="238">
        <v>140.52000000000001</v>
      </c>
      <c r="F952" s="237">
        <v>89.7</v>
      </c>
      <c r="G952" s="239">
        <f t="shared" si="13"/>
        <v>63.834329632792489</v>
      </c>
    </row>
    <row r="953" spans="1:7" x14ac:dyDescent="0.2">
      <c r="A953" s="219">
        <v>4357</v>
      </c>
      <c r="B953" s="220">
        <v>5171</v>
      </c>
      <c r="C953" s="221" t="s">
        <v>223</v>
      </c>
      <c r="D953" s="222">
        <v>6000</v>
      </c>
      <c r="E953" s="223">
        <v>6617.68</v>
      </c>
      <c r="F953" s="222">
        <v>6617.6797999999999</v>
      </c>
      <c r="G953" s="224">
        <f t="shared" si="13"/>
        <v>99.999996977792819</v>
      </c>
    </row>
    <row r="954" spans="1:7" x14ac:dyDescent="0.2">
      <c r="A954" s="219">
        <v>4357</v>
      </c>
      <c r="B954" s="220">
        <v>5213</v>
      </c>
      <c r="C954" s="221" t="s">
        <v>193</v>
      </c>
      <c r="D954" s="222">
        <v>0</v>
      </c>
      <c r="E954" s="223">
        <v>6977.8</v>
      </c>
      <c r="F954" s="222">
        <v>6977.8</v>
      </c>
      <c r="G954" s="224">
        <f t="shared" si="13"/>
        <v>100</v>
      </c>
    </row>
    <row r="955" spans="1:7" x14ac:dyDescent="0.2">
      <c r="A955" s="219">
        <v>4357</v>
      </c>
      <c r="B955" s="220">
        <v>5221</v>
      </c>
      <c r="C955" s="221" t="s">
        <v>208</v>
      </c>
      <c r="D955" s="222">
        <v>0</v>
      </c>
      <c r="E955" s="223">
        <v>12777.8</v>
      </c>
      <c r="F955" s="222">
        <v>12777.8</v>
      </c>
      <c r="G955" s="224">
        <f t="shared" si="13"/>
        <v>100</v>
      </c>
    </row>
    <row r="956" spans="1:7" x14ac:dyDescent="0.2">
      <c r="A956" s="219">
        <v>4357</v>
      </c>
      <c r="B956" s="220">
        <v>5222</v>
      </c>
      <c r="C956" s="221" t="s">
        <v>189</v>
      </c>
      <c r="D956" s="222">
        <v>0</v>
      </c>
      <c r="E956" s="223">
        <v>28046</v>
      </c>
      <c r="F956" s="222">
        <v>28046</v>
      </c>
      <c r="G956" s="224">
        <f t="shared" si="13"/>
        <v>100</v>
      </c>
    </row>
    <row r="957" spans="1:7" x14ac:dyDescent="0.2">
      <c r="A957" s="219">
        <v>4357</v>
      </c>
      <c r="B957" s="220">
        <v>5223</v>
      </c>
      <c r="C957" s="221" t="s">
        <v>194</v>
      </c>
      <c r="D957" s="222">
        <v>0</v>
      </c>
      <c r="E957" s="223">
        <v>55516.6</v>
      </c>
      <c r="F957" s="222">
        <v>55516.6</v>
      </c>
      <c r="G957" s="224">
        <f t="shared" si="13"/>
        <v>100</v>
      </c>
    </row>
    <row r="958" spans="1:7" x14ac:dyDescent="0.2">
      <c r="A958" s="219">
        <v>4357</v>
      </c>
      <c r="B958" s="220">
        <v>5321</v>
      </c>
      <c r="C958" s="221" t="s">
        <v>195</v>
      </c>
      <c r="D958" s="222">
        <v>0</v>
      </c>
      <c r="E958" s="223">
        <v>154277</v>
      </c>
      <c r="F958" s="222">
        <v>154277</v>
      </c>
      <c r="G958" s="224">
        <f t="shared" si="13"/>
        <v>100</v>
      </c>
    </row>
    <row r="959" spans="1:7" x14ac:dyDescent="0.2">
      <c r="A959" s="219">
        <v>4357</v>
      </c>
      <c r="B959" s="220">
        <v>5331</v>
      </c>
      <c r="C959" s="221" t="s">
        <v>199</v>
      </c>
      <c r="D959" s="222">
        <v>207400</v>
      </c>
      <c r="E959" s="223">
        <v>96560</v>
      </c>
      <c r="F959" s="222">
        <v>95610</v>
      </c>
      <c r="G959" s="224">
        <f t="shared" si="13"/>
        <v>99.016155758077886</v>
      </c>
    </row>
    <row r="960" spans="1:7" x14ac:dyDescent="0.2">
      <c r="A960" s="219">
        <v>4357</v>
      </c>
      <c r="B960" s="220">
        <v>5336</v>
      </c>
      <c r="C960" s="221" t="s">
        <v>233</v>
      </c>
      <c r="D960" s="222">
        <v>0</v>
      </c>
      <c r="E960" s="223">
        <v>335809.217</v>
      </c>
      <c r="F960" s="222">
        <v>335809.21249000001</v>
      </c>
      <c r="G960" s="224">
        <f t="shared" si="13"/>
        <v>99.999998656975521</v>
      </c>
    </row>
    <row r="961" spans="1:7" x14ac:dyDescent="0.2">
      <c r="A961" s="219">
        <v>4357</v>
      </c>
      <c r="B961" s="220">
        <v>5651</v>
      </c>
      <c r="C961" s="221" t="s">
        <v>249</v>
      </c>
      <c r="D961" s="222">
        <v>81800</v>
      </c>
      <c r="E961" s="223">
        <v>81800</v>
      </c>
      <c r="F961" s="222">
        <v>81800</v>
      </c>
      <c r="G961" s="224">
        <f t="shared" si="13"/>
        <v>100</v>
      </c>
    </row>
    <row r="962" spans="1:7" x14ac:dyDescent="0.2">
      <c r="A962" s="225">
        <v>4357</v>
      </c>
      <c r="B962" s="226"/>
      <c r="C962" s="227" t="s">
        <v>124</v>
      </c>
      <c r="D962" s="228">
        <v>295200</v>
      </c>
      <c r="E962" s="229">
        <v>778522.61699999997</v>
      </c>
      <c r="F962" s="228">
        <v>777521.79229000001</v>
      </c>
      <c r="G962" s="230">
        <f t="shared" si="13"/>
        <v>99.871445647416564</v>
      </c>
    </row>
    <row r="963" spans="1:7" x14ac:dyDescent="0.2">
      <c r="A963" s="219"/>
      <c r="B963" s="231"/>
      <c r="C963" s="232"/>
      <c r="D963" s="233"/>
      <c r="E963" s="233"/>
      <c r="F963" s="233"/>
      <c r="G963" s="224"/>
    </row>
    <row r="964" spans="1:7" x14ac:dyDescent="0.2">
      <c r="A964" s="234">
        <v>4358</v>
      </c>
      <c r="B964" s="235">
        <v>5213</v>
      </c>
      <c r="C964" s="236" t="s">
        <v>193</v>
      </c>
      <c r="D964" s="237">
        <v>0</v>
      </c>
      <c r="E964" s="238">
        <v>5187.3</v>
      </c>
      <c r="F964" s="237">
        <v>5187.3</v>
      </c>
      <c r="G964" s="239">
        <f t="shared" si="13"/>
        <v>100</v>
      </c>
    </row>
    <row r="965" spans="1:7" x14ac:dyDescent="0.2">
      <c r="A965" s="219">
        <v>4358</v>
      </c>
      <c r="B965" s="220">
        <v>5321</v>
      </c>
      <c r="C965" s="221" t="s">
        <v>195</v>
      </c>
      <c r="D965" s="222">
        <v>0</v>
      </c>
      <c r="E965" s="223">
        <v>8324</v>
      </c>
      <c r="F965" s="222">
        <v>8324</v>
      </c>
      <c r="G965" s="224">
        <f t="shared" si="13"/>
        <v>100</v>
      </c>
    </row>
    <row r="966" spans="1:7" x14ac:dyDescent="0.2">
      <c r="A966" s="219">
        <v>4358</v>
      </c>
      <c r="B966" s="220">
        <v>5336</v>
      </c>
      <c r="C966" s="221" t="s">
        <v>233</v>
      </c>
      <c r="D966" s="222">
        <v>0</v>
      </c>
      <c r="E966" s="223">
        <v>14657</v>
      </c>
      <c r="F966" s="222">
        <v>14657</v>
      </c>
      <c r="G966" s="224">
        <f t="shared" si="13"/>
        <v>100</v>
      </c>
    </row>
    <row r="967" spans="1:7" x14ac:dyDescent="0.2">
      <c r="A967" s="219">
        <v>4358</v>
      </c>
      <c r="B967" s="220">
        <v>5339</v>
      </c>
      <c r="C967" s="221" t="s">
        <v>228</v>
      </c>
      <c r="D967" s="222">
        <v>0</v>
      </c>
      <c r="E967" s="223">
        <v>2185</v>
      </c>
      <c r="F967" s="222">
        <v>2185</v>
      </c>
      <c r="G967" s="224">
        <f t="shared" si="13"/>
        <v>100</v>
      </c>
    </row>
    <row r="968" spans="1:7" x14ac:dyDescent="0.2">
      <c r="A968" s="225">
        <v>4358</v>
      </c>
      <c r="B968" s="226"/>
      <c r="C968" s="227" t="s">
        <v>325</v>
      </c>
      <c r="D968" s="228">
        <v>0</v>
      </c>
      <c r="E968" s="229">
        <v>30353.3</v>
      </c>
      <c r="F968" s="228">
        <v>30353.3</v>
      </c>
      <c r="G968" s="230">
        <f t="shared" si="13"/>
        <v>100</v>
      </c>
    </row>
    <row r="969" spans="1:7" x14ac:dyDescent="0.2">
      <c r="A969" s="219"/>
      <c r="B969" s="231"/>
      <c r="C969" s="232"/>
      <c r="D969" s="233"/>
      <c r="E969" s="233"/>
      <c r="F969" s="233"/>
      <c r="G969" s="224"/>
    </row>
    <row r="970" spans="1:7" x14ac:dyDescent="0.2">
      <c r="A970" s="234">
        <v>4359</v>
      </c>
      <c r="B970" s="235">
        <v>5011</v>
      </c>
      <c r="C970" s="236" t="s">
        <v>210</v>
      </c>
      <c r="D970" s="237">
        <v>0</v>
      </c>
      <c r="E970" s="238">
        <v>45</v>
      </c>
      <c r="F970" s="237">
        <v>0</v>
      </c>
      <c r="G970" s="239">
        <f t="shared" si="13"/>
        <v>0</v>
      </c>
    </row>
    <row r="971" spans="1:7" x14ac:dyDescent="0.2">
      <c r="A971" s="219">
        <v>4359</v>
      </c>
      <c r="B971" s="220">
        <v>5021</v>
      </c>
      <c r="C971" s="221" t="s">
        <v>211</v>
      </c>
      <c r="D971" s="222">
        <v>0</v>
      </c>
      <c r="E971" s="223">
        <v>32</v>
      </c>
      <c r="F971" s="222">
        <v>0</v>
      </c>
      <c r="G971" s="224">
        <f t="shared" si="13"/>
        <v>0</v>
      </c>
    </row>
    <row r="972" spans="1:7" x14ac:dyDescent="0.2">
      <c r="A972" s="219">
        <v>4359</v>
      </c>
      <c r="B972" s="220">
        <v>5031</v>
      </c>
      <c r="C972" s="221" t="s">
        <v>212</v>
      </c>
      <c r="D972" s="222">
        <v>0</v>
      </c>
      <c r="E972" s="223">
        <v>11.25</v>
      </c>
      <c r="F972" s="222">
        <v>0</v>
      </c>
      <c r="G972" s="224">
        <f t="shared" si="13"/>
        <v>0</v>
      </c>
    </row>
    <row r="973" spans="1:7" x14ac:dyDescent="0.2">
      <c r="A973" s="219">
        <v>4359</v>
      </c>
      <c r="B973" s="220">
        <v>5032</v>
      </c>
      <c r="C973" s="221" t="s">
        <v>213</v>
      </c>
      <c r="D973" s="222">
        <v>0</v>
      </c>
      <c r="E973" s="223">
        <v>4.05</v>
      </c>
      <c r="F973" s="222">
        <v>0</v>
      </c>
      <c r="G973" s="224">
        <f t="shared" si="13"/>
        <v>0</v>
      </c>
    </row>
    <row r="974" spans="1:7" x14ac:dyDescent="0.2">
      <c r="A974" s="219">
        <v>4359</v>
      </c>
      <c r="B974" s="220">
        <v>5038</v>
      </c>
      <c r="C974" s="221" t="s">
        <v>214</v>
      </c>
      <c r="D974" s="222">
        <v>0</v>
      </c>
      <c r="E974" s="223">
        <v>0.2</v>
      </c>
      <c r="F974" s="222">
        <v>0</v>
      </c>
      <c r="G974" s="224">
        <f t="shared" ref="G974:G1041" si="14">F974/E974*100</f>
        <v>0</v>
      </c>
    </row>
    <row r="975" spans="1:7" x14ac:dyDescent="0.2">
      <c r="A975" s="219">
        <v>4359</v>
      </c>
      <c r="B975" s="220">
        <v>5042</v>
      </c>
      <c r="C975" s="221" t="s">
        <v>241</v>
      </c>
      <c r="D975" s="222">
        <v>44</v>
      </c>
      <c r="E975" s="223">
        <v>14</v>
      </c>
      <c r="F975" s="222">
        <v>7.8481000000000005</v>
      </c>
      <c r="G975" s="224">
        <f t="shared" si="14"/>
        <v>56.057857142857145</v>
      </c>
    </row>
    <row r="976" spans="1:7" x14ac:dyDescent="0.2">
      <c r="A976" s="219">
        <v>4359</v>
      </c>
      <c r="B976" s="220">
        <v>5139</v>
      </c>
      <c r="C976" s="221" t="s">
        <v>186</v>
      </c>
      <c r="D976" s="222">
        <v>0</v>
      </c>
      <c r="E976" s="223">
        <v>4</v>
      </c>
      <c r="F976" s="222">
        <v>2.9419999999999997</v>
      </c>
      <c r="G976" s="224">
        <f t="shared" si="14"/>
        <v>73.55</v>
      </c>
    </row>
    <row r="977" spans="1:7" x14ac:dyDescent="0.2">
      <c r="A977" s="219">
        <v>4359</v>
      </c>
      <c r="B977" s="220">
        <v>5162</v>
      </c>
      <c r="C977" s="221" t="s">
        <v>267</v>
      </c>
      <c r="D977" s="222">
        <v>0</v>
      </c>
      <c r="E977" s="223">
        <v>3</v>
      </c>
      <c r="F977" s="222">
        <v>1.6857899999999999</v>
      </c>
      <c r="G977" s="224">
        <f t="shared" si="14"/>
        <v>56.192999999999991</v>
      </c>
    </row>
    <row r="978" spans="1:7" x14ac:dyDescent="0.2">
      <c r="A978" s="219">
        <v>4359</v>
      </c>
      <c r="B978" s="220">
        <v>5164</v>
      </c>
      <c r="C978" s="221" t="s">
        <v>205</v>
      </c>
      <c r="D978" s="222">
        <v>0</v>
      </c>
      <c r="E978" s="223">
        <v>10</v>
      </c>
      <c r="F978" s="222">
        <v>1.21</v>
      </c>
      <c r="G978" s="224">
        <f t="shared" si="14"/>
        <v>12.1</v>
      </c>
    </row>
    <row r="979" spans="1:7" x14ac:dyDescent="0.2">
      <c r="A979" s="219">
        <v>4359</v>
      </c>
      <c r="B979" s="220">
        <v>5166</v>
      </c>
      <c r="C979" s="221" t="s">
        <v>220</v>
      </c>
      <c r="D979" s="222">
        <v>0</v>
      </c>
      <c r="E979" s="223">
        <v>113.4</v>
      </c>
      <c r="F979" s="222">
        <v>0</v>
      </c>
      <c r="G979" s="224">
        <f t="shared" si="14"/>
        <v>0</v>
      </c>
    </row>
    <row r="980" spans="1:7" x14ac:dyDescent="0.2">
      <c r="A980" s="219">
        <v>4359</v>
      </c>
      <c r="B980" s="220">
        <v>5167</v>
      </c>
      <c r="C980" s="221" t="s">
        <v>221</v>
      </c>
      <c r="D980" s="222">
        <v>0</v>
      </c>
      <c r="E980" s="223">
        <v>20</v>
      </c>
      <c r="F980" s="222">
        <v>5</v>
      </c>
      <c r="G980" s="224">
        <f t="shared" si="14"/>
        <v>25</v>
      </c>
    </row>
    <row r="981" spans="1:7" x14ac:dyDescent="0.2">
      <c r="A981" s="219">
        <v>4359</v>
      </c>
      <c r="B981" s="220">
        <v>5168</v>
      </c>
      <c r="C981" s="221" t="s">
        <v>222</v>
      </c>
      <c r="D981" s="222">
        <v>477</v>
      </c>
      <c r="E981" s="223">
        <v>184</v>
      </c>
      <c r="F981" s="222">
        <v>159.16236999999998</v>
      </c>
      <c r="G981" s="224">
        <f t="shared" si="14"/>
        <v>86.501288043478255</v>
      </c>
    </row>
    <row r="982" spans="1:7" x14ac:dyDescent="0.2">
      <c r="A982" s="219">
        <v>4359</v>
      </c>
      <c r="B982" s="220">
        <v>5169</v>
      </c>
      <c r="C982" s="221" t="s">
        <v>187</v>
      </c>
      <c r="D982" s="222">
        <v>1090</v>
      </c>
      <c r="E982" s="223">
        <v>9633.09</v>
      </c>
      <c r="F982" s="222">
        <v>0</v>
      </c>
      <c r="G982" s="224">
        <f t="shared" si="14"/>
        <v>0</v>
      </c>
    </row>
    <row r="983" spans="1:7" x14ac:dyDescent="0.2">
      <c r="A983" s="219">
        <v>4359</v>
      </c>
      <c r="B983" s="220">
        <v>5173</v>
      </c>
      <c r="C983" s="221" t="s">
        <v>206</v>
      </c>
      <c r="D983" s="222">
        <v>0</v>
      </c>
      <c r="E983" s="223">
        <v>5</v>
      </c>
      <c r="F983" s="222">
        <v>0</v>
      </c>
      <c r="G983" s="224">
        <f t="shared" si="14"/>
        <v>0</v>
      </c>
    </row>
    <row r="984" spans="1:7" x14ac:dyDescent="0.2">
      <c r="A984" s="219">
        <v>4359</v>
      </c>
      <c r="B984" s="220">
        <v>5175</v>
      </c>
      <c r="C984" s="221" t="s">
        <v>188</v>
      </c>
      <c r="D984" s="222">
        <v>0</v>
      </c>
      <c r="E984" s="223">
        <v>15</v>
      </c>
      <c r="F984" s="222">
        <v>2.5260000000000002</v>
      </c>
      <c r="G984" s="224">
        <f t="shared" si="14"/>
        <v>16.840000000000003</v>
      </c>
    </row>
    <row r="985" spans="1:7" x14ac:dyDescent="0.2">
      <c r="A985" s="219">
        <v>4359</v>
      </c>
      <c r="B985" s="220">
        <v>5221</v>
      </c>
      <c r="C985" s="221" t="s">
        <v>208</v>
      </c>
      <c r="D985" s="222">
        <v>0</v>
      </c>
      <c r="E985" s="223">
        <v>446.58</v>
      </c>
      <c r="F985" s="222">
        <v>446.58</v>
      </c>
      <c r="G985" s="224">
        <f t="shared" si="14"/>
        <v>100</v>
      </c>
    </row>
    <row r="986" spans="1:7" x14ac:dyDescent="0.2">
      <c r="A986" s="219">
        <v>4359</v>
      </c>
      <c r="B986" s="220">
        <v>5222</v>
      </c>
      <c r="C986" s="221" t="s">
        <v>189</v>
      </c>
      <c r="D986" s="222">
        <v>0</v>
      </c>
      <c r="E986" s="223">
        <v>1077</v>
      </c>
      <c r="F986" s="222">
        <v>1077</v>
      </c>
      <c r="G986" s="224">
        <f t="shared" si="14"/>
        <v>100</v>
      </c>
    </row>
    <row r="987" spans="1:7" x14ac:dyDescent="0.2">
      <c r="A987" s="219">
        <v>4359</v>
      </c>
      <c r="B987" s="220">
        <v>5223</v>
      </c>
      <c r="C987" s="221" t="s">
        <v>194</v>
      </c>
      <c r="D987" s="222">
        <v>0</v>
      </c>
      <c r="E987" s="223">
        <v>13618</v>
      </c>
      <c r="F987" s="222">
        <v>13618</v>
      </c>
      <c r="G987" s="224">
        <f t="shared" si="14"/>
        <v>100</v>
      </c>
    </row>
    <row r="988" spans="1:7" x14ac:dyDescent="0.2">
      <c r="A988" s="219">
        <v>4359</v>
      </c>
      <c r="B988" s="220">
        <v>5321</v>
      </c>
      <c r="C988" s="221" t="s">
        <v>195</v>
      </c>
      <c r="D988" s="222">
        <v>0</v>
      </c>
      <c r="E988" s="223">
        <v>14630.6</v>
      </c>
      <c r="F988" s="222">
        <v>14630.6</v>
      </c>
      <c r="G988" s="224">
        <f t="shared" si="14"/>
        <v>100</v>
      </c>
    </row>
    <row r="989" spans="1:7" x14ac:dyDescent="0.2">
      <c r="A989" s="219">
        <v>4359</v>
      </c>
      <c r="B989" s="220">
        <v>5622</v>
      </c>
      <c r="C989" s="221" t="s">
        <v>313</v>
      </c>
      <c r="D989" s="222">
        <v>192</v>
      </c>
      <c r="E989" s="223">
        <v>192</v>
      </c>
      <c r="F989" s="222">
        <v>192</v>
      </c>
      <c r="G989" s="224">
        <f t="shared" si="14"/>
        <v>100</v>
      </c>
    </row>
    <row r="990" spans="1:7" x14ac:dyDescent="0.2">
      <c r="A990" s="219">
        <v>4359</v>
      </c>
      <c r="B990" s="220">
        <v>5623</v>
      </c>
      <c r="C990" s="221" t="s">
        <v>314</v>
      </c>
      <c r="D990" s="222">
        <v>1956</v>
      </c>
      <c r="E990" s="223">
        <v>1956</v>
      </c>
      <c r="F990" s="222">
        <v>1956</v>
      </c>
      <c r="G990" s="224">
        <f t="shared" si="14"/>
        <v>100</v>
      </c>
    </row>
    <row r="991" spans="1:7" x14ac:dyDescent="0.2">
      <c r="A991" s="225">
        <v>4359</v>
      </c>
      <c r="B991" s="226"/>
      <c r="C991" s="227" t="s">
        <v>326</v>
      </c>
      <c r="D991" s="228">
        <v>3759</v>
      </c>
      <c r="E991" s="229">
        <v>42014.17</v>
      </c>
      <c r="F991" s="228">
        <v>32100.554259999997</v>
      </c>
      <c r="G991" s="230">
        <f t="shared" si="14"/>
        <v>76.404113802557561</v>
      </c>
    </row>
    <row r="992" spans="1:7" x14ac:dyDescent="0.2">
      <c r="A992" s="219"/>
      <c r="B992" s="231"/>
      <c r="C992" s="232"/>
      <c r="D992" s="233"/>
      <c r="E992" s="233"/>
      <c r="F992" s="233"/>
      <c r="G992" s="224"/>
    </row>
    <row r="993" spans="1:7" x14ac:dyDescent="0.2">
      <c r="A993" s="234">
        <v>4371</v>
      </c>
      <c r="B993" s="235">
        <v>5221</v>
      </c>
      <c r="C993" s="236" t="s">
        <v>208</v>
      </c>
      <c r="D993" s="237">
        <v>0</v>
      </c>
      <c r="E993" s="238">
        <v>14602</v>
      </c>
      <c r="F993" s="237">
        <v>14602</v>
      </c>
      <c r="G993" s="239">
        <f t="shared" si="14"/>
        <v>100</v>
      </c>
    </row>
    <row r="994" spans="1:7" x14ac:dyDescent="0.2">
      <c r="A994" s="219">
        <v>4371</v>
      </c>
      <c r="B994" s="220">
        <v>5222</v>
      </c>
      <c r="C994" s="221" t="s">
        <v>189</v>
      </c>
      <c r="D994" s="222">
        <v>0</v>
      </c>
      <c r="E994" s="223">
        <v>15351.8</v>
      </c>
      <c r="F994" s="222">
        <v>15351.8</v>
      </c>
      <c r="G994" s="224">
        <f t="shared" si="14"/>
        <v>100</v>
      </c>
    </row>
    <row r="995" spans="1:7" x14ac:dyDescent="0.2">
      <c r="A995" s="219">
        <v>4371</v>
      </c>
      <c r="B995" s="220">
        <v>5223</v>
      </c>
      <c r="C995" s="221" t="s">
        <v>194</v>
      </c>
      <c r="D995" s="222">
        <v>0</v>
      </c>
      <c r="E995" s="223">
        <v>31418</v>
      </c>
      <c r="F995" s="222">
        <v>31418</v>
      </c>
      <c r="G995" s="224">
        <f t="shared" si="14"/>
        <v>100</v>
      </c>
    </row>
    <row r="996" spans="1:7" x14ac:dyDescent="0.2">
      <c r="A996" s="219">
        <v>4371</v>
      </c>
      <c r="B996" s="220">
        <v>5321</v>
      </c>
      <c r="C996" s="221" t="s">
        <v>195</v>
      </c>
      <c r="D996" s="222">
        <v>0</v>
      </c>
      <c r="E996" s="223">
        <v>1418</v>
      </c>
      <c r="F996" s="222">
        <v>1418</v>
      </c>
      <c r="G996" s="224">
        <f t="shared" si="14"/>
        <v>100</v>
      </c>
    </row>
    <row r="997" spans="1:7" x14ac:dyDescent="0.2">
      <c r="A997" s="219">
        <v>4371</v>
      </c>
      <c r="B997" s="220">
        <v>5621</v>
      </c>
      <c r="C997" s="221" t="s">
        <v>312</v>
      </c>
      <c r="D997" s="222">
        <v>2336</v>
      </c>
      <c r="E997" s="223">
        <v>2336</v>
      </c>
      <c r="F997" s="222">
        <v>2336</v>
      </c>
      <c r="G997" s="224">
        <f t="shared" si="14"/>
        <v>100</v>
      </c>
    </row>
    <row r="998" spans="1:7" x14ac:dyDescent="0.2">
      <c r="A998" s="219">
        <v>4371</v>
      </c>
      <c r="B998" s="220">
        <v>5622</v>
      </c>
      <c r="C998" s="221" t="s">
        <v>313</v>
      </c>
      <c r="D998" s="222">
        <v>2788</v>
      </c>
      <c r="E998" s="223">
        <v>2788</v>
      </c>
      <c r="F998" s="222">
        <v>2788</v>
      </c>
      <c r="G998" s="224">
        <f t="shared" si="14"/>
        <v>100</v>
      </c>
    </row>
    <row r="999" spans="1:7" x14ac:dyDescent="0.2">
      <c r="A999" s="219">
        <v>4371</v>
      </c>
      <c r="B999" s="220">
        <v>5623</v>
      </c>
      <c r="C999" s="221" t="s">
        <v>314</v>
      </c>
      <c r="D999" s="222">
        <v>7332</v>
      </c>
      <c r="E999" s="223">
        <v>7332</v>
      </c>
      <c r="F999" s="222">
        <v>7332</v>
      </c>
      <c r="G999" s="224">
        <f t="shared" si="14"/>
        <v>100</v>
      </c>
    </row>
    <row r="1000" spans="1:7" x14ac:dyDescent="0.2">
      <c r="A1000" s="225">
        <v>4371</v>
      </c>
      <c r="B1000" s="226"/>
      <c r="C1000" s="227" t="s">
        <v>327</v>
      </c>
      <c r="D1000" s="228">
        <v>12456</v>
      </c>
      <c r="E1000" s="229">
        <v>75245.8</v>
      </c>
      <c r="F1000" s="228">
        <v>75245.8</v>
      </c>
      <c r="G1000" s="230">
        <f t="shared" si="14"/>
        <v>100</v>
      </c>
    </row>
    <row r="1001" spans="1:7" x14ac:dyDescent="0.2">
      <c r="A1001" s="219"/>
      <c r="B1001" s="231"/>
      <c r="C1001" s="232"/>
      <c r="D1001" s="233"/>
      <c r="E1001" s="233"/>
      <c r="F1001" s="233"/>
      <c r="G1001" s="224"/>
    </row>
    <row r="1002" spans="1:7" x14ac:dyDescent="0.2">
      <c r="A1002" s="234">
        <v>4372</v>
      </c>
      <c r="B1002" s="235">
        <v>5221</v>
      </c>
      <c r="C1002" s="236" t="s">
        <v>208</v>
      </c>
      <c r="D1002" s="237">
        <v>0</v>
      </c>
      <c r="E1002" s="238">
        <v>1994</v>
      </c>
      <c r="F1002" s="237">
        <v>1994</v>
      </c>
      <c r="G1002" s="239">
        <f t="shared" si="14"/>
        <v>100</v>
      </c>
    </row>
    <row r="1003" spans="1:7" x14ac:dyDescent="0.2">
      <c r="A1003" s="219">
        <v>4372</v>
      </c>
      <c r="B1003" s="220">
        <v>5222</v>
      </c>
      <c r="C1003" s="221" t="s">
        <v>189</v>
      </c>
      <c r="D1003" s="222">
        <v>0</v>
      </c>
      <c r="E1003" s="223">
        <v>5179</v>
      </c>
      <c r="F1003" s="222">
        <v>5179</v>
      </c>
      <c r="G1003" s="224">
        <f t="shared" si="14"/>
        <v>100</v>
      </c>
    </row>
    <row r="1004" spans="1:7" x14ac:dyDescent="0.2">
      <c r="A1004" s="219">
        <v>4372</v>
      </c>
      <c r="B1004" s="220">
        <v>5223</v>
      </c>
      <c r="C1004" s="221" t="s">
        <v>194</v>
      </c>
      <c r="D1004" s="222">
        <v>0</v>
      </c>
      <c r="E1004" s="223">
        <v>2481</v>
      </c>
      <c r="F1004" s="222">
        <v>2481</v>
      </c>
      <c r="G1004" s="224">
        <f t="shared" si="14"/>
        <v>100</v>
      </c>
    </row>
    <row r="1005" spans="1:7" x14ac:dyDescent="0.2">
      <c r="A1005" s="225">
        <v>4372</v>
      </c>
      <c r="B1005" s="226"/>
      <c r="C1005" s="227" t="s">
        <v>328</v>
      </c>
      <c r="D1005" s="228">
        <v>0</v>
      </c>
      <c r="E1005" s="229">
        <v>9654</v>
      </c>
      <c r="F1005" s="228">
        <v>9654</v>
      </c>
      <c r="G1005" s="230">
        <f t="shared" si="14"/>
        <v>100</v>
      </c>
    </row>
    <row r="1006" spans="1:7" x14ac:dyDescent="0.2">
      <c r="A1006" s="219"/>
      <c r="B1006" s="231"/>
      <c r="C1006" s="232"/>
      <c r="D1006" s="233"/>
      <c r="E1006" s="233"/>
      <c r="F1006" s="233"/>
      <c r="G1006" s="224"/>
    </row>
    <row r="1007" spans="1:7" x14ac:dyDescent="0.2">
      <c r="A1007" s="234">
        <v>4373</v>
      </c>
      <c r="B1007" s="235">
        <v>5221</v>
      </c>
      <c r="C1007" s="236" t="s">
        <v>208</v>
      </c>
      <c r="D1007" s="237">
        <v>0</v>
      </c>
      <c r="E1007" s="238">
        <v>4264</v>
      </c>
      <c r="F1007" s="237">
        <v>4264</v>
      </c>
      <c r="G1007" s="239">
        <f t="shared" si="14"/>
        <v>100</v>
      </c>
    </row>
    <row r="1008" spans="1:7" x14ac:dyDescent="0.2">
      <c r="A1008" s="219">
        <v>4373</v>
      </c>
      <c r="B1008" s="220">
        <v>5222</v>
      </c>
      <c r="C1008" s="221" t="s">
        <v>189</v>
      </c>
      <c r="D1008" s="222">
        <v>0</v>
      </c>
      <c r="E1008" s="223">
        <v>3529</v>
      </c>
      <c r="F1008" s="222">
        <v>3529</v>
      </c>
      <c r="G1008" s="224">
        <f t="shared" si="14"/>
        <v>100</v>
      </c>
    </row>
    <row r="1009" spans="1:7" x14ac:dyDescent="0.2">
      <c r="A1009" s="219">
        <v>4373</v>
      </c>
      <c r="B1009" s="220">
        <v>5223</v>
      </c>
      <c r="C1009" s="221" t="s">
        <v>194</v>
      </c>
      <c r="D1009" s="222">
        <v>0</v>
      </c>
      <c r="E1009" s="223">
        <v>2477</v>
      </c>
      <c r="F1009" s="222">
        <v>2477</v>
      </c>
      <c r="G1009" s="224">
        <f t="shared" si="14"/>
        <v>100</v>
      </c>
    </row>
    <row r="1010" spans="1:7" x14ac:dyDescent="0.2">
      <c r="A1010" s="219">
        <v>4373</v>
      </c>
      <c r="B1010" s="220">
        <v>5321</v>
      </c>
      <c r="C1010" s="221" t="s">
        <v>195</v>
      </c>
      <c r="D1010" s="222">
        <v>0</v>
      </c>
      <c r="E1010" s="223">
        <v>1012</v>
      </c>
      <c r="F1010" s="222">
        <v>1012</v>
      </c>
      <c r="G1010" s="224">
        <f t="shared" si="14"/>
        <v>100</v>
      </c>
    </row>
    <row r="1011" spans="1:7" x14ac:dyDescent="0.2">
      <c r="A1011" s="219">
        <v>4373</v>
      </c>
      <c r="B1011" s="220">
        <v>5622</v>
      </c>
      <c r="C1011" s="221" t="s">
        <v>313</v>
      </c>
      <c r="D1011" s="222">
        <v>1000</v>
      </c>
      <c r="E1011" s="223">
        <v>1000</v>
      </c>
      <c r="F1011" s="222">
        <v>1000</v>
      </c>
      <c r="G1011" s="224">
        <f t="shared" si="14"/>
        <v>100</v>
      </c>
    </row>
    <row r="1012" spans="1:7" x14ac:dyDescent="0.2">
      <c r="A1012" s="225">
        <v>4373</v>
      </c>
      <c r="B1012" s="226"/>
      <c r="C1012" s="227" t="s">
        <v>329</v>
      </c>
      <c r="D1012" s="228">
        <v>1000</v>
      </c>
      <c r="E1012" s="229">
        <v>12282</v>
      </c>
      <c r="F1012" s="228">
        <v>12282</v>
      </c>
      <c r="G1012" s="230">
        <f t="shared" si="14"/>
        <v>100</v>
      </c>
    </row>
    <row r="1013" spans="1:7" x14ac:dyDescent="0.2">
      <c r="A1013" s="219"/>
      <c r="B1013" s="231"/>
      <c r="C1013" s="232"/>
      <c r="D1013" s="233"/>
      <c r="E1013" s="233"/>
      <c r="F1013" s="233"/>
      <c r="G1013" s="224"/>
    </row>
    <row r="1014" spans="1:7" x14ac:dyDescent="0.2">
      <c r="A1014" s="234">
        <v>4374</v>
      </c>
      <c r="B1014" s="235">
        <v>5221</v>
      </c>
      <c r="C1014" s="236" t="s">
        <v>208</v>
      </c>
      <c r="D1014" s="237">
        <v>0</v>
      </c>
      <c r="E1014" s="238">
        <v>7226</v>
      </c>
      <c r="F1014" s="237">
        <v>7226</v>
      </c>
      <c r="G1014" s="239">
        <f t="shared" si="14"/>
        <v>100</v>
      </c>
    </row>
    <row r="1015" spans="1:7" x14ac:dyDescent="0.2">
      <c r="A1015" s="219">
        <v>4374</v>
      </c>
      <c r="B1015" s="220">
        <v>5222</v>
      </c>
      <c r="C1015" s="221" t="s">
        <v>189</v>
      </c>
      <c r="D1015" s="222">
        <v>0</v>
      </c>
      <c r="E1015" s="223">
        <v>65007.12</v>
      </c>
      <c r="F1015" s="222">
        <v>65007.1</v>
      </c>
      <c r="G1015" s="224">
        <f t="shared" si="14"/>
        <v>99.999969234139272</v>
      </c>
    </row>
    <row r="1016" spans="1:7" x14ac:dyDescent="0.2">
      <c r="A1016" s="219">
        <v>4374</v>
      </c>
      <c r="B1016" s="220">
        <v>5223</v>
      </c>
      <c r="C1016" s="221" t="s">
        <v>194</v>
      </c>
      <c r="D1016" s="222">
        <v>0</v>
      </c>
      <c r="E1016" s="223">
        <v>89671.19</v>
      </c>
      <c r="F1016" s="222">
        <v>89671.165999999997</v>
      </c>
      <c r="G1016" s="224">
        <f t="shared" si="14"/>
        <v>99.999973235550897</v>
      </c>
    </row>
    <row r="1017" spans="1:7" x14ac:dyDescent="0.2">
      <c r="A1017" s="219">
        <v>4374</v>
      </c>
      <c r="B1017" s="220">
        <v>5321</v>
      </c>
      <c r="C1017" s="221" t="s">
        <v>195</v>
      </c>
      <c r="D1017" s="222">
        <v>0</v>
      </c>
      <c r="E1017" s="223">
        <v>16311.71</v>
      </c>
      <c r="F1017" s="222">
        <v>16311.7</v>
      </c>
      <c r="G1017" s="224">
        <f t="shared" si="14"/>
        <v>99.999938694349041</v>
      </c>
    </row>
    <row r="1018" spans="1:7" x14ac:dyDescent="0.2">
      <c r="A1018" s="219">
        <v>4374</v>
      </c>
      <c r="B1018" s="220">
        <v>5622</v>
      </c>
      <c r="C1018" s="221" t="s">
        <v>313</v>
      </c>
      <c r="D1018" s="222">
        <v>6593</v>
      </c>
      <c r="E1018" s="223">
        <v>6593</v>
      </c>
      <c r="F1018" s="222">
        <v>6593</v>
      </c>
      <c r="G1018" s="224">
        <f t="shared" si="14"/>
        <v>100</v>
      </c>
    </row>
    <row r="1019" spans="1:7" x14ac:dyDescent="0.2">
      <c r="A1019" s="219">
        <v>4374</v>
      </c>
      <c r="B1019" s="220">
        <v>5623</v>
      </c>
      <c r="C1019" s="221" t="s">
        <v>314</v>
      </c>
      <c r="D1019" s="222">
        <v>12028</v>
      </c>
      <c r="E1019" s="223">
        <v>12028</v>
      </c>
      <c r="F1019" s="222">
        <v>12028</v>
      </c>
      <c r="G1019" s="224">
        <f t="shared" si="14"/>
        <v>100</v>
      </c>
    </row>
    <row r="1020" spans="1:7" x14ac:dyDescent="0.2">
      <c r="A1020" s="225">
        <v>4374</v>
      </c>
      <c r="B1020" s="226"/>
      <c r="C1020" s="227" t="s">
        <v>330</v>
      </c>
      <c r="D1020" s="228">
        <v>18621</v>
      </c>
      <c r="E1020" s="229">
        <v>196837.02</v>
      </c>
      <c r="F1020" s="228">
        <v>196836.96599999999</v>
      </c>
      <c r="G1020" s="230">
        <f t="shared" si="14"/>
        <v>99.999972566136179</v>
      </c>
    </row>
    <row r="1021" spans="1:7" x14ac:dyDescent="0.2">
      <c r="A1021" s="219"/>
      <c r="B1021" s="231"/>
      <c r="C1021" s="232"/>
      <c r="D1021" s="233"/>
      <c r="E1021" s="233"/>
      <c r="F1021" s="233"/>
      <c r="G1021" s="224"/>
    </row>
    <row r="1022" spans="1:7" x14ac:dyDescent="0.2">
      <c r="A1022" s="234">
        <v>4375</v>
      </c>
      <c r="B1022" s="235">
        <v>5221</v>
      </c>
      <c r="C1022" s="236" t="s">
        <v>208</v>
      </c>
      <c r="D1022" s="237">
        <v>0</v>
      </c>
      <c r="E1022" s="238">
        <v>22739.9</v>
      </c>
      <c r="F1022" s="237">
        <v>22739.9</v>
      </c>
      <c r="G1022" s="239">
        <f t="shared" si="14"/>
        <v>100</v>
      </c>
    </row>
    <row r="1023" spans="1:7" x14ac:dyDescent="0.2">
      <c r="A1023" s="219">
        <v>4375</v>
      </c>
      <c r="B1023" s="220">
        <v>5222</v>
      </c>
      <c r="C1023" s="221" t="s">
        <v>189</v>
      </c>
      <c r="D1023" s="222">
        <v>0</v>
      </c>
      <c r="E1023" s="223">
        <v>13113.4</v>
      </c>
      <c r="F1023" s="222">
        <v>13113.4</v>
      </c>
      <c r="G1023" s="224">
        <f t="shared" si="14"/>
        <v>100</v>
      </c>
    </row>
    <row r="1024" spans="1:7" x14ac:dyDescent="0.2">
      <c r="A1024" s="219">
        <v>4375</v>
      </c>
      <c r="B1024" s="220">
        <v>5223</v>
      </c>
      <c r="C1024" s="221" t="s">
        <v>194</v>
      </c>
      <c r="D1024" s="222">
        <v>0</v>
      </c>
      <c r="E1024" s="223">
        <v>15298.6</v>
      </c>
      <c r="F1024" s="222">
        <v>15298.6</v>
      </c>
      <c r="G1024" s="224">
        <f t="shared" si="14"/>
        <v>100</v>
      </c>
    </row>
    <row r="1025" spans="1:7" x14ac:dyDescent="0.2">
      <c r="A1025" s="219">
        <v>4375</v>
      </c>
      <c r="B1025" s="220">
        <v>5321</v>
      </c>
      <c r="C1025" s="221" t="s">
        <v>195</v>
      </c>
      <c r="D1025" s="222">
        <v>0</v>
      </c>
      <c r="E1025" s="223">
        <v>3589</v>
      </c>
      <c r="F1025" s="222">
        <v>3589</v>
      </c>
      <c r="G1025" s="224">
        <f t="shared" si="14"/>
        <v>100</v>
      </c>
    </row>
    <row r="1026" spans="1:7" x14ac:dyDescent="0.2">
      <c r="A1026" s="219">
        <v>4375</v>
      </c>
      <c r="B1026" s="220">
        <v>5621</v>
      </c>
      <c r="C1026" s="221" t="s">
        <v>312</v>
      </c>
      <c r="D1026" s="222">
        <v>5620</v>
      </c>
      <c r="E1026" s="223">
        <v>5620</v>
      </c>
      <c r="F1026" s="222">
        <v>5620</v>
      </c>
      <c r="G1026" s="224">
        <f t="shared" si="14"/>
        <v>100</v>
      </c>
    </row>
    <row r="1027" spans="1:7" x14ac:dyDescent="0.2">
      <c r="A1027" s="219">
        <v>4375</v>
      </c>
      <c r="B1027" s="220">
        <v>5622</v>
      </c>
      <c r="C1027" s="221" t="s">
        <v>313</v>
      </c>
      <c r="D1027" s="222">
        <v>3377</v>
      </c>
      <c r="E1027" s="223">
        <v>3377</v>
      </c>
      <c r="F1027" s="222">
        <v>3377</v>
      </c>
      <c r="G1027" s="224">
        <f t="shared" si="14"/>
        <v>100</v>
      </c>
    </row>
    <row r="1028" spans="1:7" x14ac:dyDescent="0.2">
      <c r="A1028" s="219">
        <v>4375</v>
      </c>
      <c r="B1028" s="220">
        <v>5623</v>
      </c>
      <c r="C1028" s="221" t="s">
        <v>314</v>
      </c>
      <c r="D1028" s="222">
        <v>1860</v>
      </c>
      <c r="E1028" s="223">
        <v>1860</v>
      </c>
      <c r="F1028" s="222">
        <v>1860</v>
      </c>
      <c r="G1028" s="224">
        <f t="shared" si="14"/>
        <v>100</v>
      </c>
    </row>
    <row r="1029" spans="1:7" x14ac:dyDescent="0.2">
      <c r="A1029" s="225">
        <v>4375</v>
      </c>
      <c r="B1029" s="226"/>
      <c r="C1029" s="227" t="s">
        <v>331</v>
      </c>
      <c r="D1029" s="228">
        <v>10857</v>
      </c>
      <c r="E1029" s="229">
        <v>65597.899999999994</v>
      </c>
      <c r="F1029" s="228">
        <v>65597.899999999994</v>
      </c>
      <c r="G1029" s="230">
        <f t="shared" si="14"/>
        <v>100</v>
      </c>
    </row>
    <row r="1030" spans="1:7" x14ac:dyDescent="0.2">
      <c r="A1030" s="219"/>
      <c r="B1030" s="231"/>
      <c r="C1030" s="232"/>
      <c r="D1030" s="233"/>
      <c r="E1030" s="233"/>
      <c r="F1030" s="233"/>
      <c r="G1030" s="224"/>
    </row>
    <row r="1031" spans="1:7" x14ac:dyDescent="0.2">
      <c r="A1031" s="234">
        <v>4376</v>
      </c>
      <c r="B1031" s="235">
        <v>5221</v>
      </c>
      <c r="C1031" s="236" t="s">
        <v>208</v>
      </c>
      <c r="D1031" s="237">
        <v>0</v>
      </c>
      <c r="E1031" s="238">
        <v>6212</v>
      </c>
      <c r="F1031" s="237">
        <v>6212</v>
      </c>
      <c r="G1031" s="239">
        <f t="shared" si="14"/>
        <v>100</v>
      </c>
    </row>
    <row r="1032" spans="1:7" x14ac:dyDescent="0.2">
      <c r="A1032" s="219">
        <v>4376</v>
      </c>
      <c r="B1032" s="220">
        <v>5222</v>
      </c>
      <c r="C1032" s="221" t="s">
        <v>189</v>
      </c>
      <c r="D1032" s="222">
        <v>0</v>
      </c>
      <c r="E1032" s="223">
        <v>12146.6</v>
      </c>
      <c r="F1032" s="222">
        <v>12146.6</v>
      </c>
      <c r="G1032" s="224">
        <f t="shared" si="14"/>
        <v>100</v>
      </c>
    </row>
    <row r="1033" spans="1:7" x14ac:dyDescent="0.2">
      <c r="A1033" s="219">
        <v>4376</v>
      </c>
      <c r="B1033" s="220">
        <v>5223</v>
      </c>
      <c r="C1033" s="221" t="s">
        <v>194</v>
      </c>
      <c r="D1033" s="222">
        <v>0</v>
      </c>
      <c r="E1033" s="223">
        <v>2096</v>
      </c>
      <c r="F1033" s="222">
        <v>2096</v>
      </c>
      <c r="G1033" s="224">
        <f t="shared" si="14"/>
        <v>100</v>
      </c>
    </row>
    <row r="1034" spans="1:7" x14ac:dyDescent="0.2">
      <c r="A1034" s="219">
        <v>4376</v>
      </c>
      <c r="B1034" s="220">
        <v>5321</v>
      </c>
      <c r="C1034" s="221" t="s">
        <v>195</v>
      </c>
      <c r="D1034" s="222">
        <v>0</v>
      </c>
      <c r="E1034" s="223">
        <v>1394</v>
      </c>
      <c r="F1034" s="222">
        <v>1394</v>
      </c>
      <c r="G1034" s="224">
        <f t="shared" si="14"/>
        <v>100</v>
      </c>
    </row>
    <row r="1035" spans="1:7" x14ac:dyDescent="0.2">
      <c r="A1035" s="219">
        <v>4376</v>
      </c>
      <c r="B1035" s="220">
        <v>5339</v>
      </c>
      <c r="C1035" s="221" t="s">
        <v>228</v>
      </c>
      <c r="D1035" s="222">
        <v>0</v>
      </c>
      <c r="E1035" s="223">
        <v>242</v>
      </c>
      <c r="F1035" s="222">
        <v>242</v>
      </c>
      <c r="G1035" s="224">
        <f t="shared" si="14"/>
        <v>100</v>
      </c>
    </row>
    <row r="1036" spans="1:7" x14ac:dyDescent="0.2">
      <c r="A1036" s="219">
        <v>4376</v>
      </c>
      <c r="B1036" s="220">
        <v>5622</v>
      </c>
      <c r="C1036" s="221" t="s">
        <v>313</v>
      </c>
      <c r="D1036" s="222">
        <v>2460</v>
      </c>
      <c r="E1036" s="223">
        <v>2460</v>
      </c>
      <c r="F1036" s="222">
        <v>2460</v>
      </c>
      <c r="G1036" s="224">
        <f t="shared" si="14"/>
        <v>100</v>
      </c>
    </row>
    <row r="1037" spans="1:7" x14ac:dyDescent="0.2">
      <c r="A1037" s="225">
        <v>4376</v>
      </c>
      <c r="B1037" s="226"/>
      <c r="C1037" s="227" t="s">
        <v>332</v>
      </c>
      <c r="D1037" s="228">
        <v>2460</v>
      </c>
      <c r="E1037" s="229">
        <v>24550.6</v>
      </c>
      <c r="F1037" s="228">
        <v>24550.6</v>
      </c>
      <c r="G1037" s="230">
        <f t="shared" si="14"/>
        <v>100</v>
      </c>
    </row>
    <row r="1038" spans="1:7" x14ac:dyDescent="0.2">
      <c r="A1038" s="219"/>
      <c r="B1038" s="231"/>
      <c r="C1038" s="232"/>
      <c r="D1038" s="233"/>
      <c r="E1038" s="233"/>
      <c r="F1038" s="233"/>
      <c r="G1038" s="224"/>
    </row>
    <row r="1039" spans="1:7" x14ac:dyDescent="0.2">
      <c r="A1039" s="234">
        <v>4377</v>
      </c>
      <c r="B1039" s="235">
        <v>5221</v>
      </c>
      <c r="C1039" s="236" t="s">
        <v>208</v>
      </c>
      <c r="D1039" s="237">
        <v>0</v>
      </c>
      <c r="E1039" s="238">
        <v>6094.2</v>
      </c>
      <c r="F1039" s="237">
        <v>6094.2</v>
      </c>
      <c r="G1039" s="239">
        <f t="shared" si="14"/>
        <v>100</v>
      </c>
    </row>
    <row r="1040" spans="1:7" x14ac:dyDescent="0.2">
      <c r="A1040" s="219">
        <v>4377</v>
      </c>
      <c r="B1040" s="220">
        <v>5222</v>
      </c>
      <c r="C1040" s="221" t="s">
        <v>189</v>
      </c>
      <c r="D1040" s="222">
        <v>0</v>
      </c>
      <c r="E1040" s="223">
        <v>3396</v>
      </c>
      <c r="F1040" s="222">
        <v>3396</v>
      </c>
      <c r="G1040" s="224">
        <f t="shared" si="14"/>
        <v>100</v>
      </c>
    </row>
    <row r="1041" spans="1:7" x14ac:dyDescent="0.2">
      <c r="A1041" s="219">
        <v>4377</v>
      </c>
      <c r="B1041" s="220">
        <v>5223</v>
      </c>
      <c r="C1041" s="221" t="s">
        <v>194</v>
      </c>
      <c r="D1041" s="222">
        <v>0</v>
      </c>
      <c r="E1041" s="223">
        <v>23382.400000000001</v>
      </c>
      <c r="F1041" s="222">
        <v>23382.400000000001</v>
      </c>
      <c r="G1041" s="224">
        <f t="shared" si="14"/>
        <v>100</v>
      </c>
    </row>
    <row r="1042" spans="1:7" x14ac:dyDescent="0.2">
      <c r="A1042" s="219">
        <v>4377</v>
      </c>
      <c r="B1042" s="220">
        <v>5321</v>
      </c>
      <c r="C1042" s="221" t="s">
        <v>195</v>
      </c>
      <c r="D1042" s="222">
        <v>0</v>
      </c>
      <c r="E1042" s="223">
        <v>8243</v>
      </c>
      <c r="F1042" s="222">
        <v>8243</v>
      </c>
      <c r="G1042" s="224">
        <f t="shared" ref="G1042:G1105" si="15">F1042/E1042*100</f>
        <v>100</v>
      </c>
    </row>
    <row r="1043" spans="1:7" x14ac:dyDescent="0.2">
      <c r="A1043" s="219">
        <v>4377</v>
      </c>
      <c r="B1043" s="220">
        <v>5331</v>
      </c>
      <c r="C1043" s="221" t="s">
        <v>199</v>
      </c>
      <c r="D1043" s="222">
        <v>0</v>
      </c>
      <c r="E1043" s="223">
        <v>998.47</v>
      </c>
      <c r="F1043" s="222">
        <v>998.46500000000003</v>
      </c>
      <c r="G1043" s="224">
        <f t="shared" si="15"/>
        <v>99.999499233827763</v>
      </c>
    </row>
    <row r="1044" spans="1:7" x14ac:dyDescent="0.2">
      <c r="A1044" s="219">
        <v>4377</v>
      </c>
      <c r="B1044" s="220">
        <v>5336</v>
      </c>
      <c r="C1044" s="221" t="s">
        <v>233</v>
      </c>
      <c r="D1044" s="222">
        <v>0</v>
      </c>
      <c r="E1044" s="223">
        <v>17690.43</v>
      </c>
      <c r="F1044" s="222">
        <v>17690.424999999999</v>
      </c>
      <c r="G1044" s="224">
        <f t="shared" si="15"/>
        <v>99.999971736130775</v>
      </c>
    </row>
    <row r="1045" spans="1:7" x14ac:dyDescent="0.2">
      <c r="A1045" s="219">
        <v>4377</v>
      </c>
      <c r="B1045" s="220">
        <v>5621</v>
      </c>
      <c r="C1045" s="221" t="s">
        <v>312</v>
      </c>
      <c r="D1045" s="222">
        <v>729</v>
      </c>
      <c r="E1045" s="223">
        <v>729</v>
      </c>
      <c r="F1045" s="222">
        <v>729</v>
      </c>
      <c r="G1045" s="224">
        <f t="shared" si="15"/>
        <v>100</v>
      </c>
    </row>
    <row r="1046" spans="1:7" x14ac:dyDescent="0.2">
      <c r="A1046" s="219">
        <v>4377</v>
      </c>
      <c r="B1046" s="220">
        <v>5623</v>
      </c>
      <c r="C1046" s="221" t="s">
        <v>314</v>
      </c>
      <c r="D1046" s="222">
        <v>2480</v>
      </c>
      <c r="E1046" s="223">
        <v>2480</v>
      </c>
      <c r="F1046" s="222">
        <v>2480</v>
      </c>
      <c r="G1046" s="224">
        <f t="shared" si="15"/>
        <v>100</v>
      </c>
    </row>
    <row r="1047" spans="1:7" x14ac:dyDescent="0.2">
      <c r="A1047" s="225">
        <v>4377</v>
      </c>
      <c r="B1047" s="226"/>
      <c r="C1047" s="227" t="s">
        <v>125</v>
      </c>
      <c r="D1047" s="228">
        <v>3209</v>
      </c>
      <c r="E1047" s="229">
        <v>63013.5</v>
      </c>
      <c r="F1047" s="228">
        <v>63013.49</v>
      </c>
      <c r="G1047" s="230">
        <f t="shared" si="15"/>
        <v>99.99998413038476</v>
      </c>
    </row>
    <row r="1048" spans="1:7" x14ac:dyDescent="0.2">
      <c r="A1048" s="219"/>
      <c r="B1048" s="231"/>
      <c r="C1048" s="232"/>
      <c r="D1048" s="233"/>
      <c r="E1048" s="233"/>
      <c r="F1048" s="233"/>
      <c r="G1048" s="224"/>
    </row>
    <row r="1049" spans="1:7" x14ac:dyDescent="0.2">
      <c r="A1049" s="234">
        <v>4378</v>
      </c>
      <c r="B1049" s="235">
        <v>5221</v>
      </c>
      <c r="C1049" s="236" t="s">
        <v>208</v>
      </c>
      <c r="D1049" s="237">
        <v>0</v>
      </c>
      <c r="E1049" s="238">
        <v>13787.9</v>
      </c>
      <c r="F1049" s="237">
        <v>13787.9</v>
      </c>
      <c r="G1049" s="239">
        <f t="shared" si="15"/>
        <v>100</v>
      </c>
    </row>
    <row r="1050" spans="1:7" x14ac:dyDescent="0.2">
      <c r="A1050" s="219">
        <v>4378</v>
      </c>
      <c r="B1050" s="220">
        <v>5222</v>
      </c>
      <c r="C1050" s="221" t="s">
        <v>189</v>
      </c>
      <c r="D1050" s="222">
        <v>0</v>
      </c>
      <c r="E1050" s="223">
        <v>18529.400000000001</v>
      </c>
      <c r="F1050" s="222">
        <v>18529.400000000001</v>
      </c>
      <c r="G1050" s="224">
        <f t="shared" si="15"/>
        <v>100</v>
      </c>
    </row>
    <row r="1051" spans="1:7" x14ac:dyDescent="0.2">
      <c r="A1051" s="219">
        <v>4378</v>
      </c>
      <c r="B1051" s="220">
        <v>5223</v>
      </c>
      <c r="C1051" s="221" t="s">
        <v>194</v>
      </c>
      <c r="D1051" s="222">
        <v>0</v>
      </c>
      <c r="E1051" s="223">
        <v>10842</v>
      </c>
      <c r="F1051" s="222">
        <v>10842</v>
      </c>
      <c r="G1051" s="224">
        <f t="shared" si="15"/>
        <v>100</v>
      </c>
    </row>
    <row r="1052" spans="1:7" x14ac:dyDescent="0.2">
      <c r="A1052" s="219">
        <v>4378</v>
      </c>
      <c r="B1052" s="220">
        <v>5321</v>
      </c>
      <c r="C1052" s="221" t="s">
        <v>195</v>
      </c>
      <c r="D1052" s="222">
        <v>0</v>
      </c>
      <c r="E1052" s="223">
        <v>4085</v>
      </c>
      <c r="F1052" s="222">
        <v>4085</v>
      </c>
      <c r="G1052" s="224">
        <f t="shared" si="15"/>
        <v>100</v>
      </c>
    </row>
    <row r="1053" spans="1:7" x14ac:dyDescent="0.2">
      <c r="A1053" s="219">
        <v>4378</v>
      </c>
      <c r="B1053" s="220">
        <v>5621</v>
      </c>
      <c r="C1053" s="221" t="s">
        <v>312</v>
      </c>
      <c r="D1053" s="222">
        <v>1932</v>
      </c>
      <c r="E1053" s="223">
        <v>1532</v>
      </c>
      <c r="F1053" s="222">
        <v>1532</v>
      </c>
      <c r="G1053" s="224">
        <f t="shared" si="15"/>
        <v>100</v>
      </c>
    </row>
    <row r="1054" spans="1:7" x14ac:dyDescent="0.2">
      <c r="A1054" s="219">
        <v>4378</v>
      </c>
      <c r="B1054" s="220">
        <v>5622</v>
      </c>
      <c r="C1054" s="221" t="s">
        <v>313</v>
      </c>
      <c r="D1054" s="222">
        <v>4536</v>
      </c>
      <c r="E1054" s="223">
        <v>4536</v>
      </c>
      <c r="F1054" s="222">
        <v>4536</v>
      </c>
      <c r="G1054" s="224">
        <f t="shared" si="15"/>
        <v>100</v>
      </c>
    </row>
    <row r="1055" spans="1:7" x14ac:dyDescent="0.2">
      <c r="A1055" s="225">
        <v>4378</v>
      </c>
      <c r="B1055" s="226"/>
      <c r="C1055" s="227" t="s">
        <v>333</v>
      </c>
      <c r="D1055" s="228">
        <v>6468</v>
      </c>
      <c r="E1055" s="229">
        <v>53312.3</v>
      </c>
      <c r="F1055" s="228">
        <v>53312.3</v>
      </c>
      <c r="G1055" s="230">
        <f t="shared" si="15"/>
        <v>100</v>
      </c>
    </row>
    <row r="1056" spans="1:7" x14ac:dyDescent="0.2">
      <c r="A1056" s="219"/>
      <c r="B1056" s="231"/>
      <c r="C1056" s="232"/>
      <c r="D1056" s="233"/>
      <c r="E1056" s="233"/>
      <c r="F1056" s="233"/>
      <c r="G1056" s="224"/>
    </row>
    <row r="1057" spans="1:7" x14ac:dyDescent="0.2">
      <c r="A1057" s="234">
        <v>4379</v>
      </c>
      <c r="B1057" s="235">
        <v>5011</v>
      </c>
      <c r="C1057" s="236" t="s">
        <v>210</v>
      </c>
      <c r="D1057" s="237">
        <v>0</v>
      </c>
      <c r="E1057" s="238">
        <v>2912.37</v>
      </c>
      <c r="F1057" s="237">
        <v>2866.2052899999999</v>
      </c>
      <c r="G1057" s="239">
        <f t="shared" si="15"/>
        <v>98.4148748270309</v>
      </c>
    </row>
    <row r="1058" spans="1:7" x14ac:dyDescent="0.2">
      <c r="A1058" s="219">
        <v>4379</v>
      </c>
      <c r="B1058" s="220">
        <v>5021</v>
      </c>
      <c r="C1058" s="221" t="s">
        <v>211</v>
      </c>
      <c r="D1058" s="222">
        <v>0</v>
      </c>
      <c r="E1058" s="223">
        <v>2663.85</v>
      </c>
      <c r="F1058" s="222">
        <v>1379.0665000000001</v>
      </c>
      <c r="G1058" s="224">
        <f t="shared" si="15"/>
        <v>51.76967546971489</v>
      </c>
    </row>
    <row r="1059" spans="1:7" x14ac:dyDescent="0.2">
      <c r="A1059" s="219">
        <v>4379</v>
      </c>
      <c r="B1059" s="220">
        <v>5031</v>
      </c>
      <c r="C1059" s="221" t="s">
        <v>212</v>
      </c>
      <c r="D1059" s="222">
        <v>0</v>
      </c>
      <c r="E1059" s="223">
        <v>1348.35</v>
      </c>
      <c r="F1059" s="222">
        <v>1010.5859999999999</v>
      </c>
      <c r="G1059" s="224">
        <f t="shared" si="15"/>
        <v>74.949827567026361</v>
      </c>
    </row>
    <row r="1060" spans="1:7" x14ac:dyDescent="0.2">
      <c r="A1060" s="219">
        <v>4379</v>
      </c>
      <c r="B1060" s="220">
        <v>5032</v>
      </c>
      <c r="C1060" s="221" t="s">
        <v>213</v>
      </c>
      <c r="D1060" s="222">
        <v>0</v>
      </c>
      <c r="E1060" s="223">
        <v>486.36</v>
      </c>
      <c r="F1060" s="222">
        <v>365.00799999999998</v>
      </c>
      <c r="G1060" s="224">
        <f t="shared" si="15"/>
        <v>75.048934945308005</v>
      </c>
    </row>
    <row r="1061" spans="1:7" x14ac:dyDescent="0.2">
      <c r="A1061" s="219">
        <v>4379</v>
      </c>
      <c r="B1061" s="220">
        <v>5038</v>
      </c>
      <c r="C1061" s="221" t="s">
        <v>214</v>
      </c>
      <c r="D1061" s="222">
        <v>0</v>
      </c>
      <c r="E1061" s="223">
        <v>22.78</v>
      </c>
      <c r="F1061" s="222">
        <v>16.88</v>
      </c>
      <c r="G1061" s="224">
        <f t="shared" si="15"/>
        <v>74.100087796312536</v>
      </c>
    </row>
    <row r="1062" spans="1:7" x14ac:dyDescent="0.2">
      <c r="A1062" s="219">
        <v>4379</v>
      </c>
      <c r="B1062" s="220">
        <v>5137</v>
      </c>
      <c r="C1062" s="221" t="s">
        <v>203</v>
      </c>
      <c r="D1062" s="222">
        <v>0</v>
      </c>
      <c r="E1062" s="223">
        <v>287.38</v>
      </c>
      <c r="F1062" s="222">
        <v>244.65857</v>
      </c>
      <c r="G1062" s="224">
        <f t="shared" si="15"/>
        <v>85.13416730461411</v>
      </c>
    </row>
    <row r="1063" spans="1:7" x14ac:dyDescent="0.2">
      <c r="A1063" s="219">
        <v>4379</v>
      </c>
      <c r="B1063" s="220">
        <v>5139</v>
      </c>
      <c r="C1063" s="221" t="s">
        <v>186</v>
      </c>
      <c r="D1063" s="222">
        <v>0</v>
      </c>
      <c r="E1063" s="223">
        <v>93.67</v>
      </c>
      <c r="F1063" s="222">
        <v>66.980190000000007</v>
      </c>
      <c r="G1063" s="224">
        <f t="shared" si="15"/>
        <v>71.506554926870933</v>
      </c>
    </row>
    <row r="1064" spans="1:7" x14ac:dyDescent="0.2">
      <c r="A1064" s="219">
        <v>4379</v>
      </c>
      <c r="B1064" s="220">
        <v>5162</v>
      </c>
      <c r="C1064" s="221" t="s">
        <v>267</v>
      </c>
      <c r="D1064" s="222">
        <v>0</v>
      </c>
      <c r="E1064" s="223">
        <v>15.29</v>
      </c>
      <c r="F1064" s="222">
        <v>9.7507400000000004</v>
      </c>
      <c r="G1064" s="224">
        <f t="shared" si="15"/>
        <v>63.772007848266846</v>
      </c>
    </row>
    <row r="1065" spans="1:7" x14ac:dyDescent="0.2">
      <c r="A1065" s="219">
        <v>4379</v>
      </c>
      <c r="B1065" s="220">
        <v>5164</v>
      </c>
      <c r="C1065" s="221" t="s">
        <v>205</v>
      </c>
      <c r="D1065" s="222">
        <v>0</v>
      </c>
      <c r="E1065" s="223">
        <v>101.19</v>
      </c>
      <c r="F1065" s="222">
        <v>57.582799999999999</v>
      </c>
      <c r="G1065" s="224">
        <f t="shared" si="15"/>
        <v>56.905623085285107</v>
      </c>
    </row>
    <row r="1066" spans="1:7" x14ac:dyDescent="0.2">
      <c r="A1066" s="219">
        <v>4379</v>
      </c>
      <c r="B1066" s="220">
        <v>5166</v>
      </c>
      <c r="C1066" s="221" t="s">
        <v>220</v>
      </c>
      <c r="D1066" s="222">
        <v>0</v>
      </c>
      <c r="E1066" s="223">
        <v>72.56</v>
      </c>
      <c r="F1066" s="222">
        <v>72.543000000000006</v>
      </c>
      <c r="G1066" s="224">
        <f t="shared" si="15"/>
        <v>99.976571113561192</v>
      </c>
    </row>
    <row r="1067" spans="1:7" x14ac:dyDescent="0.2">
      <c r="A1067" s="219">
        <v>4379</v>
      </c>
      <c r="B1067" s="220">
        <v>5167</v>
      </c>
      <c r="C1067" s="221" t="s">
        <v>221</v>
      </c>
      <c r="D1067" s="222">
        <v>0</v>
      </c>
      <c r="E1067" s="223">
        <v>711.65</v>
      </c>
      <c r="F1067" s="222">
        <v>479.23280000000005</v>
      </c>
      <c r="G1067" s="224">
        <f t="shared" si="15"/>
        <v>67.341080587367401</v>
      </c>
    </row>
    <row r="1068" spans="1:7" x14ac:dyDescent="0.2">
      <c r="A1068" s="219">
        <v>4379</v>
      </c>
      <c r="B1068" s="220">
        <v>5168</v>
      </c>
      <c r="C1068" s="221" t="s">
        <v>222</v>
      </c>
      <c r="D1068" s="222">
        <v>0</v>
      </c>
      <c r="E1068" s="223">
        <v>149.80000000000001</v>
      </c>
      <c r="F1068" s="222">
        <v>0</v>
      </c>
      <c r="G1068" s="224">
        <f t="shared" si="15"/>
        <v>0</v>
      </c>
    </row>
    <row r="1069" spans="1:7" x14ac:dyDescent="0.2">
      <c r="A1069" s="219">
        <v>4379</v>
      </c>
      <c r="B1069" s="220">
        <v>5169</v>
      </c>
      <c r="C1069" s="221" t="s">
        <v>187</v>
      </c>
      <c r="D1069" s="222">
        <v>44095</v>
      </c>
      <c r="E1069" s="223">
        <v>20267.900000000001</v>
      </c>
      <c r="F1069" s="222">
        <v>1265.3209999999999</v>
      </c>
      <c r="G1069" s="224">
        <f t="shared" si="15"/>
        <v>6.2429802791606424</v>
      </c>
    </row>
    <row r="1070" spans="1:7" x14ac:dyDescent="0.2">
      <c r="A1070" s="219">
        <v>4379</v>
      </c>
      <c r="B1070" s="220">
        <v>5173</v>
      </c>
      <c r="C1070" s="221" t="s">
        <v>206</v>
      </c>
      <c r="D1070" s="222">
        <v>0</v>
      </c>
      <c r="E1070" s="223">
        <v>327.16000000000003</v>
      </c>
      <c r="F1070" s="222">
        <v>41.12</v>
      </c>
      <c r="G1070" s="224">
        <f t="shared" si="15"/>
        <v>12.568773688715002</v>
      </c>
    </row>
    <row r="1071" spans="1:7" x14ac:dyDescent="0.2">
      <c r="A1071" s="219">
        <v>4379</v>
      </c>
      <c r="B1071" s="220">
        <v>5175</v>
      </c>
      <c r="C1071" s="221" t="s">
        <v>188</v>
      </c>
      <c r="D1071" s="222">
        <v>0</v>
      </c>
      <c r="E1071" s="223">
        <v>123.89</v>
      </c>
      <c r="F1071" s="222">
        <v>74.875200000000007</v>
      </c>
      <c r="G1071" s="224">
        <f t="shared" si="15"/>
        <v>60.436839131487616</v>
      </c>
    </row>
    <row r="1072" spans="1:7" x14ac:dyDescent="0.2">
      <c r="A1072" s="219">
        <v>4379</v>
      </c>
      <c r="B1072" s="220">
        <v>5194</v>
      </c>
      <c r="C1072" s="221" t="s">
        <v>207</v>
      </c>
      <c r="D1072" s="222">
        <v>0</v>
      </c>
      <c r="E1072" s="223">
        <v>23.89</v>
      </c>
      <c r="F1072" s="222">
        <v>23.874000000000002</v>
      </c>
      <c r="G1072" s="224">
        <f t="shared" si="15"/>
        <v>99.933026370866472</v>
      </c>
    </row>
    <row r="1073" spans="1:7" x14ac:dyDescent="0.2">
      <c r="A1073" s="219">
        <v>4379</v>
      </c>
      <c r="B1073" s="220">
        <v>5221</v>
      </c>
      <c r="C1073" s="221" t="s">
        <v>208</v>
      </c>
      <c r="D1073" s="222">
        <v>0</v>
      </c>
      <c r="E1073" s="223">
        <v>3427</v>
      </c>
      <c r="F1073" s="222">
        <v>3427</v>
      </c>
      <c r="G1073" s="224">
        <f t="shared" si="15"/>
        <v>100</v>
      </c>
    </row>
    <row r="1074" spans="1:7" x14ac:dyDescent="0.2">
      <c r="A1074" s="219">
        <v>4379</v>
      </c>
      <c r="B1074" s="220">
        <v>5222</v>
      </c>
      <c r="C1074" s="221" t="s">
        <v>189</v>
      </c>
      <c r="D1074" s="222">
        <v>0</v>
      </c>
      <c r="E1074" s="223">
        <v>9404.2000000000007</v>
      </c>
      <c r="F1074" s="222">
        <v>9404.2000000000007</v>
      </c>
      <c r="G1074" s="224">
        <f t="shared" si="15"/>
        <v>100</v>
      </c>
    </row>
    <row r="1075" spans="1:7" x14ac:dyDescent="0.2">
      <c r="A1075" s="219">
        <v>4379</v>
      </c>
      <c r="B1075" s="220">
        <v>5223</v>
      </c>
      <c r="C1075" s="221" t="s">
        <v>194</v>
      </c>
      <c r="D1075" s="222">
        <v>0</v>
      </c>
      <c r="E1075" s="223">
        <v>11949.2</v>
      </c>
      <c r="F1075" s="222">
        <v>11949.2</v>
      </c>
      <c r="G1075" s="224">
        <f t="shared" si="15"/>
        <v>100</v>
      </c>
    </row>
    <row r="1076" spans="1:7" x14ac:dyDescent="0.2">
      <c r="A1076" s="219">
        <v>4379</v>
      </c>
      <c r="B1076" s="220">
        <v>5229</v>
      </c>
      <c r="C1076" s="221" t="s">
        <v>231</v>
      </c>
      <c r="D1076" s="222">
        <v>4000</v>
      </c>
      <c r="E1076" s="223">
        <v>0</v>
      </c>
      <c r="F1076" s="222">
        <v>0</v>
      </c>
      <c r="G1076" s="246" t="s">
        <v>204</v>
      </c>
    </row>
    <row r="1077" spans="1:7" x14ac:dyDescent="0.2">
      <c r="A1077" s="219">
        <v>4379</v>
      </c>
      <c r="B1077" s="220">
        <v>5321</v>
      </c>
      <c r="C1077" s="221" t="s">
        <v>195</v>
      </c>
      <c r="D1077" s="222">
        <v>0</v>
      </c>
      <c r="E1077" s="223">
        <v>2160</v>
      </c>
      <c r="F1077" s="222">
        <v>2160</v>
      </c>
      <c r="G1077" s="224">
        <f t="shared" si="15"/>
        <v>100</v>
      </c>
    </row>
    <row r="1078" spans="1:7" x14ac:dyDescent="0.2">
      <c r="A1078" s="219">
        <v>4379</v>
      </c>
      <c r="B1078" s="220">
        <v>5331</v>
      </c>
      <c r="C1078" s="221" t="s">
        <v>199</v>
      </c>
      <c r="D1078" s="222">
        <v>0</v>
      </c>
      <c r="E1078" s="223">
        <v>81.849999999999994</v>
      </c>
      <c r="F1078" s="222">
        <v>81.844999999999999</v>
      </c>
      <c r="G1078" s="224">
        <f t="shared" si="15"/>
        <v>99.99389126450825</v>
      </c>
    </row>
    <row r="1079" spans="1:7" x14ac:dyDescent="0.2">
      <c r="A1079" s="219">
        <v>4379</v>
      </c>
      <c r="B1079" s="220">
        <v>5336</v>
      </c>
      <c r="C1079" s="221" t="s">
        <v>233</v>
      </c>
      <c r="D1079" s="222">
        <v>0</v>
      </c>
      <c r="E1079" s="223">
        <v>1555.06</v>
      </c>
      <c r="F1079" s="222">
        <v>1555.0550000000001</v>
      </c>
      <c r="G1079" s="224">
        <f t="shared" si="15"/>
        <v>99.999678468997985</v>
      </c>
    </row>
    <row r="1080" spans="1:7" x14ac:dyDescent="0.2">
      <c r="A1080" s="219">
        <v>4379</v>
      </c>
      <c r="B1080" s="220">
        <v>5621</v>
      </c>
      <c r="C1080" s="221" t="s">
        <v>312</v>
      </c>
      <c r="D1080" s="222">
        <v>900</v>
      </c>
      <c r="E1080" s="223">
        <v>900</v>
      </c>
      <c r="F1080" s="222">
        <v>900</v>
      </c>
      <c r="G1080" s="224">
        <f t="shared" si="15"/>
        <v>100</v>
      </c>
    </row>
    <row r="1081" spans="1:7" x14ac:dyDescent="0.2">
      <c r="A1081" s="219">
        <v>4379</v>
      </c>
      <c r="B1081" s="220">
        <v>5622</v>
      </c>
      <c r="C1081" s="221" t="s">
        <v>313</v>
      </c>
      <c r="D1081" s="222">
        <v>1376</v>
      </c>
      <c r="E1081" s="223">
        <v>1376</v>
      </c>
      <c r="F1081" s="222">
        <v>1376</v>
      </c>
      <c r="G1081" s="224">
        <f t="shared" si="15"/>
        <v>100</v>
      </c>
    </row>
    <row r="1082" spans="1:7" x14ac:dyDescent="0.2">
      <c r="A1082" s="219">
        <v>4379</v>
      </c>
      <c r="B1082" s="220">
        <v>5623</v>
      </c>
      <c r="C1082" s="221" t="s">
        <v>314</v>
      </c>
      <c r="D1082" s="222">
        <v>1996</v>
      </c>
      <c r="E1082" s="223">
        <v>1996</v>
      </c>
      <c r="F1082" s="222">
        <v>1996</v>
      </c>
      <c r="G1082" s="224">
        <f t="shared" si="15"/>
        <v>100</v>
      </c>
    </row>
    <row r="1083" spans="1:7" x14ac:dyDescent="0.2">
      <c r="A1083" s="219">
        <v>4379</v>
      </c>
      <c r="B1083" s="220">
        <v>5904</v>
      </c>
      <c r="C1083" s="221" t="s">
        <v>270</v>
      </c>
      <c r="D1083" s="222">
        <v>0</v>
      </c>
      <c r="E1083" s="223">
        <v>322.39</v>
      </c>
      <c r="F1083" s="222">
        <v>322.3753000000001</v>
      </c>
      <c r="G1083" s="224">
        <f t="shared" si="15"/>
        <v>99.995440305220413</v>
      </c>
    </row>
    <row r="1084" spans="1:7" x14ac:dyDescent="0.2">
      <c r="A1084" s="225">
        <v>4379</v>
      </c>
      <c r="B1084" s="226"/>
      <c r="C1084" s="227" t="s">
        <v>334</v>
      </c>
      <c r="D1084" s="228">
        <v>52367</v>
      </c>
      <c r="E1084" s="229">
        <v>62779.79</v>
      </c>
      <c r="F1084" s="228">
        <v>41145.359389999998</v>
      </c>
      <c r="G1084" s="230">
        <f t="shared" si="15"/>
        <v>65.539179710540594</v>
      </c>
    </row>
    <row r="1085" spans="1:7" x14ac:dyDescent="0.2">
      <c r="A1085" s="219"/>
      <c r="B1085" s="231"/>
      <c r="C1085" s="232"/>
      <c r="D1085" s="233"/>
      <c r="E1085" s="233"/>
      <c r="F1085" s="233"/>
      <c r="G1085" s="224"/>
    </row>
    <row r="1086" spans="1:7" x14ac:dyDescent="0.2">
      <c r="A1086" s="234">
        <v>4399</v>
      </c>
      <c r="B1086" s="235">
        <v>5011</v>
      </c>
      <c r="C1086" s="236" t="s">
        <v>210</v>
      </c>
      <c r="D1086" s="237">
        <v>0</v>
      </c>
      <c r="E1086" s="238">
        <v>1625.6969999999999</v>
      </c>
      <c r="F1086" s="237">
        <v>1614.2120599999998</v>
      </c>
      <c r="G1086" s="239">
        <f t="shared" si="15"/>
        <v>99.293537479616433</v>
      </c>
    </row>
    <row r="1087" spans="1:7" x14ac:dyDescent="0.2">
      <c r="A1087" s="219">
        <v>4399</v>
      </c>
      <c r="B1087" s="220">
        <v>5021</v>
      </c>
      <c r="C1087" s="221" t="s">
        <v>211</v>
      </c>
      <c r="D1087" s="222">
        <v>0</v>
      </c>
      <c r="E1087" s="223">
        <v>750</v>
      </c>
      <c r="F1087" s="222">
        <v>552.11500000000001</v>
      </c>
      <c r="G1087" s="224">
        <f t="shared" si="15"/>
        <v>73.615333333333339</v>
      </c>
    </row>
    <row r="1088" spans="1:7" x14ac:dyDescent="0.2">
      <c r="A1088" s="219">
        <v>4399</v>
      </c>
      <c r="B1088" s="220">
        <v>5031</v>
      </c>
      <c r="C1088" s="221" t="s">
        <v>212</v>
      </c>
      <c r="D1088" s="222">
        <v>0</v>
      </c>
      <c r="E1088" s="223">
        <v>593.91399999999999</v>
      </c>
      <c r="F1088" s="222">
        <v>532.00099999999998</v>
      </c>
      <c r="G1088" s="224">
        <f t="shared" si="15"/>
        <v>89.575426745286364</v>
      </c>
    </row>
    <row r="1089" spans="1:7" x14ac:dyDescent="0.2">
      <c r="A1089" s="219">
        <v>4399</v>
      </c>
      <c r="B1089" s="220">
        <v>5032</v>
      </c>
      <c r="C1089" s="221" t="s">
        <v>213</v>
      </c>
      <c r="D1089" s="222">
        <v>0</v>
      </c>
      <c r="E1089" s="223">
        <v>213.81399999999999</v>
      </c>
      <c r="F1089" s="222">
        <v>191.887</v>
      </c>
      <c r="G1089" s="224">
        <f t="shared" si="15"/>
        <v>89.744824941304131</v>
      </c>
    </row>
    <row r="1090" spans="1:7" x14ac:dyDescent="0.2">
      <c r="A1090" s="219">
        <v>4399</v>
      </c>
      <c r="B1090" s="220">
        <v>5038</v>
      </c>
      <c r="C1090" s="221" t="s">
        <v>214</v>
      </c>
      <c r="D1090" s="222">
        <v>0</v>
      </c>
      <c r="E1090" s="223">
        <v>10.004</v>
      </c>
      <c r="F1090" s="222">
        <v>8.9239999999999995</v>
      </c>
      <c r="G1090" s="224">
        <f t="shared" si="15"/>
        <v>89.204318272690912</v>
      </c>
    </row>
    <row r="1091" spans="1:7" x14ac:dyDescent="0.2">
      <c r="A1091" s="219">
        <v>4399</v>
      </c>
      <c r="B1091" s="220">
        <v>5137</v>
      </c>
      <c r="C1091" s="221" t="s">
        <v>203</v>
      </c>
      <c r="D1091" s="222">
        <v>0</v>
      </c>
      <c r="E1091" s="223">
        <v>95.16</v>
      </c>
      <c r="F1091" s="222">
        <v>95.15600000000002</v>
      </c>
      <c r="G1091" s="224">
        <f t="shared" si="15"/>
        <v>99.995796553173633</v>
      </c>
    </row>
    <row r="1092" spans="1:7" x14ac:dyDescent="0.2">
      <c r="A1092" s="219">
        <v>4399</v>
      </c>
      <c r="B1092" s="220">
        <v>5139</v>
      </c>
      <c r="C1092" s="221" t="s">
        <v>186</v>
      </c>
      <c r="D1092" s="222">
        <v>0</v>
      </c>
      <c r="E1092" s="223">
        <v>1375.04</v>
      </c>
      <c r="F1092" s="222">
        <v>1125.7829999999999</v>
      </c>
      <c r="G1092" s="224">
        <f t="shared" si="15"/>
        <v>81.872745520130323</v>
      </c>
    </row>
    <row r="1093" spans="1:7" x14ac:dyDescent="0.2">
      <c r="A1093" s="219">
        <v>4399</v>
      </c>
      <c r="B1093" s="220">
        <v>5162</v>
      </c>
      <c r="C1093" s="221" t="s">
        <v>267</v>
      </c>
      <c r="D1093" s="222">
        <v>0</v>
      </c>
      <c r="E1093" s="223">
        <v>1.26</v>
      </c>
      <c r="F1093" s="222">
        <v>1.2585899999999999</v>
      </c>
      <c r="G1093" s="224">
        <f t="shared" si="15"/>
        <v>99.888095238095232</v>
      </c>
    </row>
    <row r="1094" spans="1:7" x14ac:dyDescent="0.2">
      <c r="A1094" s="219">
        <v>4399</v>
      </c>
      <c r="B1094" s="220">
        <v>5164</v>
      </c>
      <c r="C1094" s="221" t="s">
        <v>205</v>
      </c>
      <c r="D1094" s="222">
        <v>0</v>
      </c>
      <c r="E1094" s="223">
        <v>20</v>
      </c>
      <c r="F1094" s="222">
        <v>6.5570000000000004</v>
      </c>
      <c r="G1094" s="224">
        <f t="shared" si="15"/>
        <v>32.785000000000004</v>
      </c>
    </row>
    <row r="1095" spans="1:7" x14ac:dyDescent="0.2">
      <c r="A1095" s="219">
        <v>4399</v>
      </c>
      <c r="B1095" s="220">
        <v>5166</v>
      </c>
      <c r="C1095" s="221" t="s">
        <v>220</v>
      </c>
      <c r="D1095" s="222">
        <v>240</v>
      </c>
      <c r="E1095" s="223">
        <v>347.17</v>
      </c>
      <c r="F1095" s="222">
        <v>347.161</v>
      </c>
      <c r="G1095" s="224">
        <f t="shared" si="15"/>
        <v>99.99740761010456</v>
      </c>
    </row>
    <row r="1096" spans="1:7" x14ac:dyDescent="0.2">
      <c r="A1096" s="219">
        <v>4399</v>
      </c>
      <c r="B1096" s="220">
        <v>5167</v>
      </c>
      <c r="C1096" s="221" t="s">
        <v>221</v>
      </c>
      <c r="D1096" s="222">
        <v>60</v>
      </c>
      <c r="E1096" s="223">
        <v>21.1</v>
      </c>
      <c r="F1096" s="222">
        <v>21.1</v>
      </c>
      <c r="G1096" s="224">
        <f t="shared" si="15"/>
        <v>100</v>
      </c>
    </row>
    <row r="1097" spans="1:7" x14ac:dyDescent="0.2">
      <c r="A1097" s="219">
        <v>4399</v>
      </c>
      <c r="B1097" s="220">
        <v>5168</v>
      </c>
      <c r="C1097" s="221" t="s">
        <v>222</v>
      </c>
      <c r="D1097" s="222">
        <v>60</v>
      </c>
      <c r="E1097" s="223">
        <v>16.559999999999999</v>
      </c>
      <c r="F1097" s="222">
        <v>16.553000000000001</v>
      </c>
      <c r="G1097" s="224">
        <f t="shared" si="15"/>
        <v>99.957729468599041</v>
      </c>
    </row>
    <row r="1098" spans="1:7" x14ac:dyDescent="0.2">
      <c r="A1098" s="219">
        <v>4399</v>
      </c>
      <c r="B1098" s="220">
        <v>5169</v>
      </c>
      <c r="C1098" s="221" t="s">
        <v>187</v>
      </c>
      <c r="D1098" s="222">
        <v>760</v>
      </c>
      <c r="E1098" s="223">
        <v>220159.17499999999</v>
      </c>
      <c r="F1098" s="222">
        <v>0</v>
      </c>
      <c r="G1098" s="224">
        <f t="shared" si="15"/>
        <v>0</v>
      </c>
    </row>
    <row r="1099" spans="1:7" x14ac:dyDescent="0.2">
      <c r="A1099" s="219">
        <v>4399</v>
      </c>
      <c r="B1099" s="220">
        <v>5173</v>
      </c>
      <c r="C1099" s="221" t="s">
        <v>206</v>
      </c>
      <c r="D1099" s="222">
        <v>0</v>
      </c>
      <c r="E1099" s="223">
        <v>60</v>
      </c>
      <c r="F1099" s="222">
        <v>24</v>
      </c>
      <c r="G1099" s="224">
        <f t="shared" si="15"/>
        <v>40</v>
      </c>
    </row>
    <row r="1100" spans="1:7" x14ac:dyDescent="0.2">
      <c r="A1100" s="219">
        <v>4399</v>
      </c>
      <c r="B1100" s="220">
        <v>5175</v>
      </c>
      <c r="C1100" s="221" t="s">
        <v>188</v>
      </c>
      <c r="D1100" s="222">
        <v>0</v>
      </c>
      <c r="E1100" s="223">
        <v>120</v>
      </c>
      <c r="F1100" s="222">
        <v>4.3875000000000002</v>
      </c>
      <c r="G1100" s="224">
        <f t="shared" si="15"/>
        <v>3.6562500000000004</v>
      </c>
    </row>
    <row r="1101" spans="1:7" x14ac:dyDescent="0.2">
      <c r="A1101" s="219">
        <v>4399</v>
      </c>
      <c r="B1101" s="220">
        <v>5212</v>
      </c>
      <c r="C1101" s="221" t="s">
        <v>192</v>
      </c>
      <c r="D1101" s="222">
        <v>0</v>
      </c>
      <c r="E1101" s="223">
        <v>160</v>
      </c>
      <c r="F1101" s="222">
        <v>160</v>
      </c>
      <c r="G1101" s="224">
        <f t="shared" si="15"/>
        <v>100</v>
      </c>
    </row>
    <row r="1102" spans="1:7" x14ac:dyDescent="0.2">
      <c r="A1102" s="219">
        <v>4399</v>
      </c>
      <c r="B1102" s="220">
        <v>5213</v>
      </c>
      <c r="C1102" s="221" t="s">
        <v>193</v>
      </c>
      <c r="D1102" s="222">
        <v>0</v>
      </c>
      <c r="E1102" s="223">
        <v>1062.2</v>
      </c>
      <c r="F1102" s="222">
        <v>1062.2</v>
      </c>
      <c r="G1102" s="224">
        <f t="shared" si="15"/>
        <v>100</v>
      </c>
    </row>
    <row r="1103" spans="1:7" x14ac:dyDescent="0.2">
      <c r="A1103" s="219">
        <v>4399</v>
      </c>
      <c r="B1103" s="220">
        <v>5221</v>
      </c>
      <c r="C1103" s="221" t="s">
        <v>208</v>
      </c>
      <c r="D1103" s="222">
        <v>0</v>
      </c>
      <c r="E1103" s="223">
        <v>1099.9000000000001</v>
      </c>
      <c r="F1103" s="222">
        <v>1099.9000000000001</v>
      </c>
      <c r="G1103" s="224">
        <f t="shared" si="15"/>
        <v>100</v>
      </c>
    </row>
    <row r="1104" spans="1:7" x14ac:dyDescent="0.2">
      <c r="A1104" s="219">
        <v>4399</v>
      </c>
      <c r="B1104" s="220">
        <v>5222</v>
      </c>
      <c r="C1104" s="221" t="s">
        <v>189</v>
      </c>
      <c r="D1104" s="222">
        <v>3000</v>
      </c>
      <c r="E1104" s="223">
        <v>765</v>
      </c>
      <c r="F1104" s="222">
        <v>705</v>
      </c>
      <c r="G1104" s="224">
        <f t="shared" si="15"/>
        <v>92.156862745098039</v>
      </c>
    </row>
    <row r="1105" spans="1:14" x14ac:dyDescent="0.2">
      <c r="A1105" s="219">
        <v>4399</v>
      </c>
      <c r="B1105" s="220">
        <v>5223</v>
      </c>
      <c r="C1105" s="221" t="s">
        <v>194</v>
      </c>
      <c r="D1105" s="222">
        <v>0</v>
      </c>
      <c r="E1105" s="223">
        <v>579</v>
      </c>
      <c r="F1105" s="222">
        <v>579</v>
      </c>
      <c r="G1105" s="224">
        <f t="shared" si="15"/>
        <v>100</v>
      </c>
    </row>
    <row r="1106" spans="1:14" x14ac:dyDescent="0.2">
      <c r="A1106" s="219">
        <v>4399</v>
      </c>
      <c r="B1106" s="220">
        <v>5229</v>
      </c>
      <c r="C1106" s="221" t="s">
        <v>231</v>
      </c>
      <c r="D1106" s="222">
        <v>108200</v>
      </c>
      <c r="E1106" s="223">
        <v>0</v>
      </c>
      <c r="F1106" s="222">
        <v>0</v>
      </c>
      <c r="G1106" s="246" t="s">
        <v>204</v>
      </c>
    </row>
    <row r="1107" spans="1:14" x14ac:dyDescent="0.2">
      <c r="A1107" s="219">
        <v>4399</v>
      </c>
      <c r="B1107" s="220">
        <v>5492</v>
      </c>
      <c r="C1107" s="221" t="s">
        <v>269</v>
      </c>
      <c r="D1107" s="222">
        <v>70</v>
      </c>
      <c r="E1107" s="223">
        <v>0</v>
      </c>
      <c r="F1107" s="222">
        <v>0</v>
      </c>
      <c r="G1107" s="246" t="s">
        <v>204</v>
      </c>
    </row>
    <row r="1108" spans="1:14" x14ac:dyDescent="0.2">
      <c r="A1108" s="219">
        <v>4399</v>
      </c>
      <c r="B1108" s="220">
        <v>5904</v>
      </c>
      <c r="C1108" s="221" t="s">
        <v>270</v>
      </c>
      <c r="D1108" s="222">
        <v>0</v>
      </c>
      <c r="E1108" s="223">
        <v>2400.36</v>
      </c>
      <c r="F1108" s="222">
        <v>0</v>
      </c>
      <c r="G1108" s="224">
        <f t="shared" ref="G1108:G1170" si="16">F1108/E1108*100</f>
        <v>0</v>
      </c>
    </row>
    <row r="1109" spans="1:14" x14ac:dyDescent="0.2">
      <c r="A1109" s="225">
        <v>4399</v>
      </c>
      <c r="B1109" s="226"/>
      <c r="C1109" s="227" t="s">
        <v>128</v>
      </c>
      <c r="D1109" s="228">
        <v>112390</v>
      </c>
      <c r="E1109" s="229">
        <v>231475.35399999999</v>
      </c>
      <c r="F1109" s="228">
        <v>8147.1951500000005</v>
      </c>
      <c r="G1109" s="230">
        <f t="shared" si="16"/>
        <v>3.5196814733027693</v>
      </c>
    </row>
    <row r="1110" spans="1:14" customFormat="1" x14ac:dyDescent="0.2">
      <c r="A1110" s="219"/>
      <c r="B1110" s="231"/>
      <c r="C1110" s="240"/>
      <c r="D1110" s="233"/>
      <c r="E1110" s="233"/>
      <c r="F1110" s="233"/>
      <c r="G1110" s="224"/>
    </row>
    <row r="1111" spans="1:14" customFormat="1" x14ac:dyDescent="0.2">
      <c r="A1111" s="1075" t="s">
        <v>335</v>
      </c>
      <c r="B1111" s="1076"/>
      <c r="C1111" s="1076"/>
      <c r="D1111" s="241">
        <v>714279</v>
      </c>
      <c r="E1111" s="242">
        <v>2952969.8339999998</v>
      </c>
      <c r="F1111" s="241">
        <v>2642928.1528500002</v>
      </c>
      <c r="G1111" s="243">
        <f>F1111/E1111*100</f>
        <v>89.50068241198295</v>
      </c>
      <c r="H1111" s="132"/>
      <c r="I1111" s="132"/>
      <c r="J1111" s="132"/>
      <c r="K1111" s="132"/>
      <c r="L1111" s="132"/>
      <c r="M1111" s="132"/>
      <c r="N1111" s="132"/>
    </row>
    <row r="1112" spans="1:14" x14ac:dyDescent="0.2">
      <c r="A1112" s="219"/>
      <c r="B1112" s="231"/>
      <c r="C1112" s="232"/>
      <c r="D1112" s="233"/>
      <c r="E1112" s="233"/>
      <c r="F1112" s="233"/>
      <c r="G1112" s="224"/>
    </row>
    <row r="1113" spans="1:14" x14ac:dyDescent="0.2">
      <c r="A1113" s="234">
        <v>5212</v>
      </c>
      <c r="B1113" s="235">
        <v>5137</v>
      </c>
      <c r="C1113" s="236" t="s">
        <v>203</v>
      </c>
      <c r="D1113" s="237">
        <v>1000</v>
      </c>
      <c r="E1113" s="238">
        <v>889.35</v>
      </c>
      <c r="F1113" s="237">
        <v>889.35</v>
      </c>
      <c r="G1113" s="239">
        <f t="shared" si="16"/>
        <v>100</v>
      </c>
    </row>
    <row r="1114" spans="1:14" x14ac:dyDescent="0.2">
      <c r="A1114" s="219">
        <v>5212</v>
      </c>
      <c r="B1114" s="220">
        <v>5169</v>
      </c>
      <c r="C1114" s="221" t="s">
        <v>187</v>
      </c>
      <c r="D1114" s="222">
        <v>0</v>
      </c>
      <c r="E1114" s="223">
        <v>500</v>
      </c>
      <c r="F1114" s="222">
        <v>54.321919999999999</v>
      </c>
      <c r="G1114" s="224">
        <f t="shared" si="16"/>
        <v>10.864383999999999</v>
      </c>
    </row>
    <row r="1115" spans="1:14" x14ac:dyDescent="0.2">
      <c r="A1115" s="225">
        <v>5212</v>
      </c>
      <c r="B1115" s="226"/>
      <c r="C1115" s="227" t="s">
        <v>336</v>
      </c>
      <c r="D1115" s="228">
        <v>1000</v>
      </c>
      <c r="E1115" s="229">
        <v>1389.35</v>
      </c>
      <c r="F1115" s="228">
        <v>943.67192</v>
      </c>
      <c r="G1115" s="230">
        <f t="shared" si="16"/>
        <v>67.921828193039914</v>
      </c>
    </row>
    <row r="1116" spans="1:14" x14ac:dyDescent="0.2">
      <c r="A1116" s="219"/>
      <c r="B1116" s="231"/>
      <c r="C1116" s="232"/>
      <c r="D1116" s="233"/>
      <c r="E1116" s="233"/>
      <c r="F1116" s="233"/>
      <c r="G1116" s="224"/>
    </row>
    <row r="1117" spans="1:14" x14ac:dyDescent="0.2">
      <c r="A1117" s="234">
        <v>5213</v>
      </c>
      <c r="B1117" s="235">
        <v>5041</v>
      </c>
      <c r="C1117" s="236" t="s">
        <v>201</v>
      </c>
      <c r="D1117" s="237">
        <v>0</v>
      </c>
      <c r="E1117" s="238">
        <v>40</v>
      </c>
      <c r="F1117" s="237">
        <v>0</v>
      </c>
      <c r="G1117" s="239">
        <f t="shared" si="16"/>
        <v>0</v>
      </c>
    </row>
    <row r="1118" spans="1:14" x14ac:dyDescent="0.2">
      <c r="A1118" s="219">
        <v>5213</v>
      </c>
      <c r="B1118" s="220">
        <v>5132</v>
      </c>
      <c r="C1118" s="221" t="s">
        <v>337</v>
      </c>
      <c r="D1118" s="222">
        <v>25</v>
      </c>
      <c r="E1118" s="223">
        <v>0</v>
      </c>
      <c r="F1118" s="222">
        <v>0</v>
      </c>
      <c r="G1118" s="246" t="s">
        <v>204</v>
      </c>
    </row>
    <row r="1119" spans="1:14" x14ac:dyDescent="0.2">
      <c r="A1119" s="219">
        <v>5213</v>
      </c>
      <c r="B1119" s="220">
        <v>5137</v>
      </c>
      <c r="C1119" s="221" t="s">
        <v>203</v>
      </c>
      <c r="D1119" s="222">
        <v>40</v>
      </c>
      <c r="E1119" s="223">
        <v>76.66</v>
      </c>
      <c r="F1119" s="222">
        <v>69.173280000000005</v>
      </c>
      <c r="G1119" s="224">
        <f t="shared" si="16"/>
        <v>90.233863814244728</v>
      </c>
    </row>
    <row r="1120" spans="1:14" x14ac:dyDescent="0.2">
      <c r="A1120" s="219">
        <v>5213</v>
      </c>
      <c r="B1120" s="220">
        <v>5139</v>
      </c>
      <c r="C1120" s="221" t="s">
        <v>186</v>
      </c>
      <c r="D1120" s="222">
        <v>30</v>
      </c>
      <c r="E1120" s="223">
        <v>145</v>
      </c>
      <c r="F1120" s="222">
        <v>45.401000000000003</v>
      </c>
      <c r="G1120" s="224">
        <f t="shared" si="16"/>
        <v>31.311034482758622</v>
      </c>
    </row>
    <row r="1121" spans="1:7" x14ac:dyDescent="0.2">
      <c r="A1121" s="219">
        <v>5213</v>
      </c>
      <c r="B1121" s="220">
        <v>5164</v>
      </c>
      <c r="C1121" s="221" t="s">
        <v>205</v>
      </c>
      <c r="D1121" s="222">
        <v>40</v>
      </c>
      <c r="E1121" s="223">
        <v>100</v>
      </c>
      <c r="F1121" s="222">
        <v>15.89</v>
      </c>
      <c r="G1121" s="224">
        <f t="shared" si="16"/>
        <v>15.89</v>
      </c>
    </row>
    <row r="1122" spans="1:7" x14ac:dyDescent="0.2">
      <c r="A1122" s="219">
        <v>5213</v>
      </c>
      <c r="B1122" s="220">
        <v>5168</v>
      </c>
      <c r="C1122" s="221" t="s">
        <v>222</v>
      </c>
      <c r="D1122" s="222">
        <v>70</v>
      </c>
      <c r="E1122" s="223">
        <v>70</v>
      </c>
      <c r="F1122" s="222">
        <v>68.97</v>
      </c>
      <c r="G1122" s="224">
        <f t="shared" si="16"/>
        <v>98.528571428571439</v>
      </c>
    </row>
    <row r="1123" spans="1:7" x14ac:dyDescent="0.2">
      <c r="A1123" s="219">
        <v>5213</v>
      </c>
      <c r="B1123" s="220">
        <v>5169</v>
      </c>
      <c r="C1123" s="221" t="s">
        <v>187</v>
      </c>
      <c r="D1123" s="222">
        <v>0</v>
      </c>
      <c r="E1123" s="223">
        <v>100</v>
      </c>
      <c r="F1123" s="222">
        <v>3</v>
      </c>
      <c r="G1123" s="224">
        <f t="shared" si="16"/>
        <v>3</v>
      </c>
    </row>
    <row r="1124" spans="1:7" x14ac:dyDescent="0.2">
      <c r="A1124" s="219">
        <v>5213</v>
      </c>
      <c r="B1124" s="220">
        <v>5175</v>
      </c>
      <c r="C1124" s="221" t="s">
        <v>188</v>
      </c>
      <c r="D1124" s="222">
        <v>130</v>
      </c>
      <c r="E1124" s="223">
        <v>360</v>
      </c>
      <c r="F1124" s="222">
        <v>228.35848999999999</v>
      </c>
      <c r="G1124" s="224">
        <f t="shared" si="16"/>
        <v>63.432913888888883</v>
      </c>
    </row>
    <row r="1125" spans="1:7" x14ac:dyDescent="0.2">
      <c r="A1125" s="219">
        <v>5213</v>
      </c>
      <c r="B1125" s="220">
        <v>5903</v>
      </c>
      <c r="C1125" s="221" t="s">
        <v>338</v>
      </c>
      <c r="D1125" s="222">
        <v>500</v>
      </c>
      <c r="E1125" s="223">
        <v>500</v>
      </c>
      <c r="F1125" s="222">
        <v>0</v>
      </c>
      <c r="G1125" s="224">
        <f t="shared" si="16"/>
        <v>0</v>
      </c>
    </row>
    <row r="1126" spans="1:7" x14ac:dyDescent="0.2">
      <c r="A1126" s="225">
        <v>5213</v>
      </c>
      <c r="B1126" s="226"/>
      <c r="C1126" s="227" t="s">
        <v>339</v>
      </c>
      <c r="D1126" s="228">
        <v>835</v>
      </c>
      <c r="E1126" s="229">
        <v>1391.66</v>
      </c>
      <c r="F1126" s="228">
        <v>430.79277000000002</v>
      </c>
      <c r="G1126" s="230">
        <f t="shared" si="16"/>
        <v>30.955317390741993</v>
      </c>
    </row>
    <row r="1127" spans="1:7" x14ac:dyDescent="0.2">
      <c r="A1127" s="219"/>
      <c r="B1127" s="231"/>
      <c r="C1127" s="232"/>
      <c r="D1127" s="233"/>
      <c r="E1127" s="233"/>
      <c r="F1127" s="233"/>
      <c r="G1127" s="224"/>
    </row>
    <row r="1128" spans="1:7" x14ac:dyDescent="0.2">
      <c r="A1128" s="234">
        <v>5273</v>
      </c>
      <c r="B1128" s="235">
        <v>5168</v>
      </c>
      <c r="C1128" s="236" t="s">
        <v>222</v>
      </c>
      <c r="D1128" s="237">
        <v>780</v>
      </c>
      <c r="E1128" s="238">
        <v>703</v>
      </c>
      <c r="F1128" s="237">
        <v>702.93147999999997</v>
      </c>
      <c r="G1128" s="239">
        <f t="shared" si="16"/>
        <v>99.990253200568986</v>
      </c>
    </row>
    <row r="1129" spans="1:7" x14ac:dyDescent="0.2">
      <c r="A1129" s="219">
        <v>5273</v>
      </c>
      <c r="B1129" s="220">
        <v>5321</v>
      </c>
      <c r="C1129" s="221" t="s">
        <v>195</v>
      </c>
      <c r="D1129" s="222">
        <v>2573</v>
      </c>
      <c r="E1129" s="223">
        <v>2573</v>
      </c>
      <c r="F1129" s="222">
        <v>2573</v>
      </c>
      <c r="G1129" s="224">
        <f t="shared" si="16"/>
        <v>100</v>
      </c>
    </row>
    <row r="1130" spans="1:7" x14ac:dyDescent="0.2">
      <c r="A1130" s="225">
        <v>5273</v>
      </c>
      <c r="B1130" s="226"/>
      <c r="C1130" s="227" t="s">
        <v>130</v>
      </c>
      <c r="D1130" s="228">
        <v>3353</v>
      </c>
      <c r="E1130" s="229">
        <v>3276</v>
      </c>
      <c r="F1130" s="228">
        <v>3275.9314800000002</v>
      </c>
      <c r="G1130" s="230">
        <f t="shared" si="16"/>
        <v>99.997908424908431</v>
      </c>
    </row>
    <row r="1131" spans="1:7" x14ac:dyDescent="0.2">
      <c r="A1131" s="219"/>
      <c r="B1131" s="231"/>
      <c r="C1131" s="232"/>
      <c r="D1131" s="233"/>
      <c r="E1131" s="233"/>
      <c r="F1131" s="233"/>
      <c r="G1131" s="224"/>
    </row>
    <row r="1132" spans="1:7" x14ac:dyDescent="0.2">
      <c r="A1132" s="234">
        <v>5279</v>
      </c>
      <c r="B1132" s="235">
        <v>5164</v>
      </c>
      <c r="C1132" s="236" t="s">
        <v>205</v>
      </c>
      <c r="D1132" s="237">
        <v>20</v>
      </c>
      <c r="E1132" s="238">
        <v>20</v>
      </c>
      <c r="F1132" s="237">
        <v>0</v>
      </c>
      <c r="G1132" s="239">
        <f t="shared" si="16"/>
        <v>0</v>
      </c>
    </row>
    <row r="1133" spans="1:7" x14ac:dyDescent="0.2">
      <c r="A1133" s="219">
        <v>5279</v>
      </c>
      <c r="B1133" s="220">
        <v>5175</v>
      </c>
      <c r="C1133" s="221" t="s">
        <v>188</v>
      </c>
      <c r="D1133" s="222">
        <v>60</v>
      </c>
      <c r="E1133" s="223">
        <v>60</v>
      </c>
      <c r="F1133" s="222">
        <v>13.815</v>
      </c>
      <c r="G1133" s="224">
        <f t="shared" si="16"/>
        <v>23.024999999999999</v>
      </c>
    </row>
    <row r="1134" spans="1:7" x14ac:dyDescent="0.2">
      <c r="A1134" s="219">
        <v>5279</v>
      </c>
      <c r="B1134" s="220">
        <v>5221</v>
      </c>
      <c r="C1134" s="221" t="s">
        <v>208</v>
      </c>
      <c r="D1134" s="222">
        <v>300</v>
      </c>
      <c r="E1134" s="223">
        <v>300</v>
      </c>
      <c r="F1134" s="222">
        <v>300</v>
      </c>
      <c r="G1134" s="224">
        <f t="shared" si="16"/>
        <v>100</v>
      </c>
    </row>
    <row r="1135" spans="1:7" x14ac:dyDescent="0.2">
      <c r="A1135" s="219">
        <v>5279</v>
      </c>
      <c r="B1135" s="220">
        <v>5222</v>
      </c>
      <c r="C1135" s="221" t="s">
        <v>189</v>
      </c>
      <c r="D1135" s="222">
        <v>3850</v>
      </c>
      <c r="E1135" s="223">
        <v>8920.5</v>
      </c>
      <c r="F1135" s="222">
        <v>8885.4059400000006</v>
      </c>
      <c r="G1135" s="224">
        <f t="shared" si="16"/>
        <v>99.606590886161101</v>
      </c>
    </row>
    <row r="1136" spans="1:7" x14ac:dyDescent="0.2">
      <c r="A1136" s="225">
        <v>5279</v>
      </c>
      <c r="B1136" s="226"/>
      <c r="C1136" s="227" t="s">
        <v>340</v>
      </c>
      <c r="D1136" s="228">
        <v>4230</v>
      </c>
      <c r="E1136" s="229">
        <v>9300.5</v>
      </c>
      <c r="F1136" s="228">
        <v>9199.2209400000011</v>
      </c>
      <c r="G1136" s="230">
        <f t="shared" si="16"/>
        <v>98.911036395892708</v>
      </c>
    </row>
    <row r="1137" spans="1:7" x14ac:dyDescent="0.2">
      <c r="A1137" s="219"/>
      <c r="B1137" s="231"/>
      <c r="C1137" s="232"/>
      <c r="D1137" s="233"/>
      <c r="E1137" s="233"/>
      <c r="F1137" s="233"/>
      <c r="G1137" s="224"/>
    </row>
    <row r="1138" spans="1:7" x14ac:dyDescent="0.2">
      <c r="A1138" s="234">
        <v>5311</v>
      </c>
      <c r="B1138" s="235">
        <v>5041</v>
      </c>
      <c r="C1138" s="236" t="s">
        <v>201</v>
      </c>
      <c r="D1138" s="237">
        <v>0</v>
      </c>
      <c r="E1138" s="238">
        <v>7.5</v>
      </c>
      <c r="F1138" s="237">
        <v>0</v>
      </c>
      <c r="G1138" s="239">
        <f t="shared" si="16"/>
        <v>0</v>
      </c>
    </row>
    <row r="1139" spans="1:7" x14ac:dyDescent="0.2">
      <c r="A1139" s="219">
        <v>5311</v>
      </c>
      <c r="B1139" s="220">
        <v>5139</v>
      </c>
      <c r="C1139" s="221" t="s">
        <v>186</v>
      </c>
      <c r="D1139" s="222">
        <v>55</v>
      </c>
      <c r="E1139" s="223">
        <v>55</v>
      </c>
      <c r="F1139" s="222">
        <v>49.182000000000002</v>
      </c>
      <c r="G1139" s="224">
        <f t="shared" si="16"/>
        <v>89.421818181818196</v>
      </c>
    </row>
    <row r="1140" spans="1:7" x14ac:dyDescent="0.2">
      <c r="A1140" s="219">
        <v>5311</v>
      </c>
      <c r="B1140" s="220">
        <v>5164</v>
      </c>
      <c r="C1140" s="221" t="s">
        <v>205</v>
      </c>
      <c r="D1140" s="222">
        <v>290</v>
      </c>
      <c r="E1140" s="223">
        <v>358.6</v>
      </c>
      <c r="F1140" s="222">
        <v>358.54899999999998</v>
      </c>
      <c r="G1140" s="224">
        <f t="shared" si="16"/>
        <v>99.985778025655321</v>
      </c>
    </row>
    <row r="1141" spans="1:7" x14ac:dyDescent="0.2">
      <c r="A1141" s="219">
        <v>5311</v>
      </c>
      <c r="B1141" s="220">
        <v>5169</v>
      </c>
      <c r="C1141" s="221" t="s">
        <v>187</v>
      </c>
      <c r="D1141" s="222">
        <v>290</v>
      </c>
      <c r="E1141" s="223">
        <v>109.57</v>
      </c>
      <c r="F1141" s="222">
        <v>93.05</v>
      </c>
      <c r="G1141" s="224">
        <f t="shared" si="16"/>
        <v>84.9228803504609</v>
      </c>
    </row>
    <row r="1142" spans="1:7" x14ac:dyDescent="0.2">
      <c r="A1142" s="219">
        <v>5311</v>
      </c>
      <c r="B1142" s="220">
        <v>5173</v>
      </c>
      <c r="C1142" s="221" t="s">
        <v>206</v>
      </c>
      <c r="D1142" s="222">
        <v>0</v>
      </c>
      <c r="E1142" s="223">
        <v>80</v>
      </c>
      <c r="F1142" s="222">
        <v>61.386000000000003</v>
      </c>
      <c r="G1142" s="224">
        <f t="shared" si="16"/>
        <v>76.732500000000002</v>
      </c>
    </row>
    <row r="1143" spans="1:7" x14ac:dyDescent="0.2">
      <c r="A1143" s="219">
        <v>5311</v>
      </c>
      <c r="B1143" s="220">
        <v>5175</v>
      </c>
      <c r="C1143" s="221" t="s">
        <v>188</v>
      </c>
      <c r="D1143" s="222">
        <v>400</v>
      </c>
      <c r="E1143" s="223">
        <v>417.27</v>
      </c>
      <c r="F1143" s="222">
        <v>396.34800000000001</v>
      </c>
      <c r="G1143" s="224">
        <f t="shared" si="16"/>
        <v>94.985980300524858</v>
      </c>
    </row>
    <row r="1144" spans="1:7" x14ac:dyDescent="0.2">
      <c r="A1144" s="219">
        <v>5311</v>
      </c>
      <c r="B1144" s="220">
        <v>5319</v>
      </c>
      <c r="C1144" s="221" t="s">
        <v>286</v>
      </c>
      <c r="D1144" s="222">
        <v>850</v>
      </c>
      <c r="E1144" s="223">
        <v>2200</v>
      </c>
      <c r="F1144" s="222">
        <v>2200</v>
      </c>
      <c r="G1144" s="224">
        <f t="shared" si="16"/>
        <v>100</v>
      </c>
    </row>
    <row r="1145" spans="1:7" x14ac:dyDescent="0.2">
      <c r="A1145" s="219">
        <v>5311</v>
      </c>
      <c r="B1145" s="220">
        <v>5494</v>
      </c>
      <c r="C1145" s="221" t="s">
        <v>230</v>
      </c>
      <c r="D1145" s="222">
        <v>170</v>
      </c>
      <c r="E1145" s="223">
        <v>177.06</v>
      </c>
      <c r="F1145" s="222">
        <v>174.65600000000001</v>
      </c>
      <c r="G1145" s="224">
        <f t="shared" si="16"/>
        <v>98.642268157686658</v>
      </c>
    </row>
    <row r="1146" spans="1:7" x14ac:dyDescent="0.2">
      <c r="A1146" s="225">
        <v>5311</v>
      </c>
      <c r="B1146" s="226"/>
      <c r="C1146" s="227" t="s">
        <v>341</v>
      </c>
      <c r="D1146" s="228">
        <v>2055</v>
      </c>
      <c r="E1146" s="229">
        <v>3405</v>
      </c>
      <c r="F1146" s="228">
        <v>3333.1709999999998</v>
      </c>
      <c r="G1146" s="230">
        <f t="shared" si="16"/>
        <v>97.890484581497788</v>
      </c>
    </row>
    <row r="1147" spans="1:7" x14ac:dyDescent="0.2">
      <c r="A1147" s="219"/>
      <c r="B1147" s="231"/>
      <c r="C1147" s="232"/>
      <c r="D1147" s="233"/>
      <c r="E1147" s="233"/>
      <c r="F1147" s="233"/>
      <c r="G1147" s="224"/>
    </row>
    <row r="1148" spans="1:7" x14ac:dyDescent="0.2">
      <c r="A1148" s="234">
        <v>5399</v>
      </c>
      <c r="B1148" s="235">
        <v>5166</v>
      </c>
      <c r="C1148" s="236" t="s">
        <v>220</v>
      </c>
      <c r="D1148" s="237">
        <v>0</v>
      </c>
      <c r="E1148" s="238">
        <v>1127.115</v>
      </c>
      <c r="F1148" s="237">
        <v>0</v>
      </c>
      <c r="G1148" s="239">
        <f t="shared" si="16"/>
        <v>0</v>
      </c>
    </row>
    <row r="1149" spans="1:7" x14ac:dyDescent="0.2">
      <c r="A1149" s="219">
        <v>5399</v>
      </c>
      <c r="B1149" s="220">
        <v>5167</v>
      </c>
      <c r="C1149" s="221" t="s">
        <v>221</v>
      </c>
      <c r="D1149" s="222">
        <v>0</v>
      </c>
      <c r="E1149" s="223">
        <v>36.299999999999997</v>
      </c>
      <c r="F1149" s="222">
        <v>0</v>
      </c>
      <c r="G1149" s="224">
        <f t="shared" si="16"/>
        <v>0</v>
      </c>
    </row>
    <row r="1150" spans="1:7" x14ac:dyDescent="0.2">
      <c r="A1150" s="219">
        <v>5399</v>
      </c>
      <c r="B1150" s="220">
        <v>5169</v>
      </c>
      <c r="C1150" s="221" t="s">
        <v>187</v>
      </c>
      <c r="D1150" s="222">
        <v>0</v>
      </c>
      <c r="E1150" s="223">
        <v>58.9</v>
      </c>
      <c r="F1150" s="222">
        <v>58.8964</v>
      </c>
      <c r="G1150" s="224">
        <f t="shared" si="16"/>
        <v>99.993887945670636</v>
      </c>
    </row>
    <row r="1151" spans="1:7" x14ac:dyDescent="0.2">
      <c r="A1151" s="225">
        <v>5399</v>
      </c>
      <c r="B1151" s="226"/>
      <c r="C1151" s="227" t="s">
        <v>342</v>
      </c>
      <c r="D1151" s="228">
        <v>0</v>
      </c>
      <c r="E1151" s="229">
        <v>1222.3150000000001</v>
      </c>
      <c r="F1151" s="228">
        <v>58.8964</v>
      </c>
      <c r="G1151" s="230">
        <f t="shared" si="16"/>
        <v>4.8184306009498368</v>
      </c>
    </row>
    <row r="1152" spans="1:7" x14ac:dyDescent="0.2">
      <c r="A1152" s="219"/>
      <c r="B1152" s="231"/>
      <c r="C1152" s="232"/>
      <c r="D1152" s="233"/>
      <c r="E1152" s="233"/>
      <c r="F1152" s="233"/>
      <c r="G1152" s="224"/>
    </row>
    <row r="1153" spans="1:7" x14ac:dyDescent="0.2">
      <c r="A1153" s="234">
        <v>5511</v>
      </c>
      <c r="B1153" s="235">
        <v>5131</v>
      </c>
      <c r="C1153" s="236" t="s">
        <v>343</v>
      </c>
      <c r="D1153" s="237">
        <v>0</v>
      </c>
      <c r="E1153" s="238">
        <v>237.19</v>
      </c>
      <c r="F1153" s="237">
        <v>225.88899999999998</v>
      </c>
      <c r="G1153" s="239">
        <f t="shared" si="16"/>
        <v>95.23546523883806</v>
      </c>
    </row>
    <row r="1154" spans="1:7" x14ac:dyDescent="0.2">
      <c r="A1154" s="219">
        <v>5511</v>
      </c>
      <c r="B1154" s="220">
        <v>5137</v>
      </c>
      <c r="C1154" s="221" t="s">
        <v>203</v>
      </c>
      <c r="D1154" s="222">
        <v>0</v>
      </c>
      <c r="E1154" s="223">
        <v>55</v>
      </c>
      <c r="F1154" s="222">
        <v>36.85</v>
      </c>
      <c r="G1154" s="224">
        <f t="shared" si="16"/>
        <v>67</v>
      </c>
    </row>
    <row r="1155" spans="1:7" x14ac:dyDescent="0.2">
      <c r="A1155" s="219">
        <v>5511</v>
      </c>
      <c r="B1155" s="220">
        <v>5139</v>
      </c>
      <c r="C1155" s="221" t="s">
        <v>186</v>
      </c>
      <c r="D1155" s="222">
        <v>0</v>
      </c>
      <c r="E1155" s="223">
        <v>114.35</v>
      </c>
      <c r="F1155" s="222">
        <v>76.472999999999999</v>
      </c>
      <c r="G1155" s="224">
        <f t="shared" si="16"/>
        <v>66.87625710537823</v>
      </c>
    </row>
    <row r="1156" spans="1:7" x14ac:dyDescent="0.2">
      <c r="A1156" s="219">
        <v>5511</v>
      </c>
      <c r="B1156" s="220">
        <v>5164</v>
      </c>
      <c r="C1156" s="221" t="s">
        <v>205</v>
      </c>
      <c r="D1156" s="222">
        <v>0</v>
      </c>
      <c r="E1156" s="223">
        <v>106.06</v>
      </c>
      <c r="F1156" s="222">
        <v>106.0395</v>
      </c>
      <c r="G1156" s="224">
        <f t="shared" si="16"/>
        <v>99.980671318121821</v>
      </c>
    </row>
    <row r="1157" spans="1:7" x14ac:dyDescent="0.2">
      <c r="A1157" s="219">
        <v>5511</v>
      </c>
      <c r="B1157" s="220">
        <v>5167</v>
      </c>
      <c r="C1157" s="221" t="s">
        <v>221</v>
      </c>
      <c r="D1157" s="222">
        <v>0</v>
      </c>
      <c r="E1157" s="223">
        <v>5834.64</v>
      </c>
      <c r="F1157" s="222">
        <v>5696.3591399999978</v>
      </c>
      <c r="G1157" s="224">
        <f t="shared" si="16"/>
        <v>97.630001851013901</v>
      </c>
    </row>
    <row r="1158" spans="1:7" x14ac:dyDescent="0.2">
      <c r="A1158" s="219">
        <v>5511</v>
      </c>
      <c r="B1158" s="220">
        <v>5169</v>
      </c>
      <c r="C1158" s="221" t="s">
        <v>187</v>
      </c>
      <c r="D1158" s="222">
        <v>7532</v>
      </c>
      <c r="E1158" s="223">
        <v>1801.63</v>
      </c>
      <c r="F1158" s="222">
        <v>333.37920000000008</v>
      </c>
      <c r="G1158" s="224">
        <f t="shared" si="16"/>
        <v>18.504309985957164</v>
      </c>
    </row>
    <row r="1159" spans="1:7" x14ac:dyDescent="0.2">
      <c r="A1159" s="219">
        <v>5511</v>
      </c>
      <c r="B1159" s="220">
        <v>5173</v>
      </c>
      <c r="C1159" s="221" t="s">
        <v>206</v>
      </c>
      <c r="D1159" s="222">
        <v>0</v>
      </c>
      <c r="E1159" s="223">
        <v>1519.3</v>
      </c>
      <c r="F1159" s="222">
        <v>1334.5611100000001</v>
      </c>
      <c r="G1159" s="224">
        <f t="shared" si="16"/>
        <v>87.840525900085581</v>
      </c>
    </row>
    <row r="1160" spans="1:7" x14ac:dyDescent="0.2">
      <c r="A1160" s="219">
        <v>5511</v>
      </c>
      <c r="B1160" s="220">
        <v>5175</v>
      </c>
      <c r="C1160" s="221" t="s">
        <v>188</v>
      </c>
      <c r="D1160" s="222">
        <v>0</v>
      </c>
      <c r="E1160" s="223">
        <v>10.5</v>
      </c>
      <c r="F1160" s="222">
        <v>9.9809999999999999</v>
      </c>
      <c r="G1160" s="224">
        <f t="shared" si="16"/>
        <v>95.05714285714285</v>
      </c>
    </row>
    <row r="1161" spans="1:7" x14ac:dyDescent="0.2">
      <c r="A1161" s="219">
        <v>5511</v>
      </c>
      <c r="B1161" s="220">
        <v>5194</v>
      </c>
      <c r="C1161" s="221" t="s">
        <v>207</v>
      </c>
      <c r="D1161" s="222">
        <v>0</v>
      </c>
      <c r="E1161" s="223">
        <v>1394.81</v>
      </c>
      <c r="F1161" s="222">
        <v>1331.8506299999999</v>
      </c>
      <c r="G1161" s="224">
        <f t="shared" si="16"/>
        <v>95.486168725489492</v>
      </c>
    </row>
    <row r="1162" spans="1:7" x14ac:dyDescent="0.2">
      <c r="A1162" s="219">
        <v>5511</v>
      </c>
      <c r="B1162" s="220">
        <v>5319</v>
      </c>
      <c r="C1162" s="221" t="s">
        <v>286</v>
      </c>
      <c r="D1162" s="222">
        <v>4400</v>
      </c>
      <c r="E1162" s="223">
        <v>5766.12</v>
      </c>
      <c r="F1162" s="222">
        <v>5126.8716000000004</v>
      </c>
      <c r="G1162" s="224">
        <f t="shared" si="16"/>
        <v>88.913716676031726</v>
      </c>
    </row>
    <row r="1163" spans="1:7" x14ac:dyDescent="0.2">
      <c r="A1163" s="225">
        <v>5511</v>
      </c>
      <c r="B1163" s="226"/>
      <c r="C1163" s="227" t="s">
        <v>131</v>
      </c>
      <c r="D1163" s="228">
        <v>11932</v>
      </c>
      <c r="E1163" s="229">
        <v>16839.599999999999</v>
      </c>
      <c r="F1163" s="228">
        <v>14278.254179999998</v>
      </c>
      <c r="G1163" s="230">
        <f t="shared" si="16"/>
        <v>84.789746668566949</v>
      </c>
    </row>
    <row r="1164" spans="1:7" x14ac:dyDescent="0.2">
      <c r="A1164" s="219"/>
      <c r="B1164" s="231"/>
      <c r="C1164" s="232"/>
      <c r="D1164" s="233"/>
      <c r="E1164" s="233"/>
      <c r="F1164" s="233"/>
      <c r="G1164" s="224"/>
    </row>
    <row r="1165" spans="1:7" x14ac:dyDescent="0.2">
      <c r="A1165" s="234">
        <v>5512</v>
      </c>
      <c r="B1165" s="235">
        <v>5137</v>
      </c>
      <c r="C1165" s="236" t="s">
        <v>203</v>
      </c>
      <c r="D1165" s="237">
        <v>2980</v>
      </c>
      <c r="E1165" s="238">
        <v>2980</v>
      </c>
      <c r="F1165" s="237">
        <v>2400.12</v>
      </c>
      <c r="G1165" s="239">
        <f t="shared" si="16"/>
        <v>80.540939597315429</v>
      </c>
    </row>
    <row r="1166" spans="1:7" x14ac:dyDescent="0.2">
      <c r="A1166" s="219">
        <v>5512</v>
      </c>
      <c r="B1166" s="220">
        <v>5169</v>
      </c>
      <c r="C1166" s="221" t="s">
        <v>187</v>
      </c>
      <c r="D1166" s="222">
        <v>1700</v>
      </c>
      <c r="E1166" s="223">
        <v>0</v>
      </c>
      <c r="F1166" s="222">
        <v>0</v>
      </c>
      <c r="G1166" s="246" t="s">
        <v>204</v>
      </c>
    </row>
    <row r="1167" spans="1:7" x14ac:dyDescent="0.2">
      <c r="A1167" s="219">
        <v>5512</v>
      </c>
      <c r="B1167" s="220">
        <v>5212</v>
      </c>
      <c r="C1167" s="221" t="s">
        <v>192</v>
      </c>
      <c r="D1167" s="222">
        <v>0</v>
      </c>
      <c r="E1167" s="223">
        <v>1700</v>
      </c>
      <c r="F1167" s="222">
        <v>1700</v>
      </c>
      <c r="G1167" s="224">
        <f t="shared" si="16"/>
        <v>100</v>
      </c>
    </row>
    <row r="1168" spans="1:7" x14ac:dyDescent="0.2">
      <c r="A1168" s="219">
        <v>5512</v>
      </c>
      <c r="B1168" s="220">
        <v>5222</v>
      </c>
      <c r="C1168" s="221" t="s">
        <v>189</v>
      </c>
      <c r="D1168" s="222">
        <v>2000</v>
      </c>
      <c r="E1168" s="223">
        <v>2050</v>
      </c>
      <c r="F1168" s="222">
        <v>2050</v>
      </c>
      <c r="G1168" s="224">
        <f t="shared" si="16"/>
        <v>100</v>
      </c>
    </row>
    <row r="1169" spans="1:7" x14ac:dyDescent="0.2">
      <c r="A1169" s="219">
        <v>5512</v>
      </c>
      <c r="B1169" s="220">
        <v>5321</v>
      </c>
      <c r="C1169" s="221" t="s">
        <v>195</v>
      </c>
      <c r="D1169" s="222">
        <v>2200</v>
      </c>
      <c r="E1169" s="223">
        <v>2200</v>
      </c>
      <c r="F1169" s="222">
        <v>2200</v>
      </c>
      <c r="G1169" s="224">
        <f t="shared" si="16"/>
        <v>100</v>
      </c>
    </row>
    <row r="1170" spans="1:7" x14ac:dyDescent="0.2">
      <c r="A1170" s="225">
        <v>5512</v>
      </c>
      <c r="B1170" s="226"/>
      <c r="C1170" s="227" t="s">
        <v>132</v>
      </c>
      <c r="D1170" s="228">
        <v>8880</v>
      </c>
      <c r="E1170" s="229">
        <v>8930</v>
      </c>
      <c r="F1170" s="228">
        <v>8350.1200000000008</v>
      </c>
      <c r="G1170" s="230">
        <f t="shared" si="16"/>
        <v>93.506382978723408</v>
      </c>
    </row>
    <row r="1171" spans="1:7" x14ac:dyDescent="0.2">
      <c r="A1171" s="219"/>
      <c r="B1171" s="231"/>
      <c r="C1171" s="232"/>
      <c r="D1171" s="233"/>
      <c r="E1171" s="233"/>
      <c r="F1171" s="233"/>
      <c r="G1171" s="224"/>
    </row>
    <row r="1172" spans="1:7" x14ac:dyDescent="0.2">
      <c r="A1172" s="234">
        <v>5519</v>
      </c>
      <c r="B1172" s="235">
        <v>5137</v>
      </c>
      <c r="C1172" s="236" t="s">
        <v>203</v>
      </c>
      <c r="D1172" s="237">
        <v>2400</v>
      </c>
      <c r="E1172" s="238">
        <v>0</v>
      </c>
      <c r="F1172" s="237">
        <v>0</v>
      </c>
      <c r="G1172" s="245" t="s">
        <v>204</v>
      </c>
    </row>
    <row r="1173" spans="1:7" x14ac:dyDescent="0.2">
      <c r="A1173" s="219">
        <v>5519</v>
      </c>
      <c r="B1173" s="220">
        <v>5139</v>
      </c>
      <c r="C1173" s="221" t="s">
        <v>186</v>
      </c>
      <c r="D1173" s="222">
        <v>0</v>
      </c>
      <c r="E1173" s="223">
        <v>1948.1</v>
      </c>
      <c r="F1173" s="222">
        <v>1948.1</v>
      </c>
      <c r="G1173" s="247">
        <f t="shared" ref="G1173:G1238" si="17">F1173/E1173*100</f>
        <v>100</v>
      </c>
    </row>
    <row r="1174" spans="1:7" x14ac:dyDescent="0.2">
      <c r="A1174" s="219">
        <v>5519</v>
      </c>
      <c r="B1174" s="220">
        <v>5166</v>
      </c>
      <c r="C1174" s="221" t="s">
        <v>220</v>
      </c>
      <c r="D1174" s="222">
        <v>0</v>
      </c>
      <c r="E1174" s="223">
        <v>58.08</v>
      </c>
      <c r="F1174" s="222">
        <v>0</v>
      </c>
      <c r="G1174" s="247">
        <f t="shared" si="17"/>
        <v>0</v>
      </c>
    </row>
    <row r="1175" spans="1:7" x14ac:dyDescent="0.2">
      <c r="A1175" s="219">
        <v>5519</v>
      </c>
      <c r="B1175" s="220">
        <v>5213</v>
      </c>
      <c r="C1175" s="221" t="s">
        <v>193</v>
      </c>
      <c r="D1175" s="222">
        <v>0</v>
      </c>
      <c r="E1175" s="223">
        <v>20000</v>
      </c>
      <c r="F1175" s="222">
        <v>20000</v>
      </c>
      <c r="G1175" s="247">
        <f t="shared" si="17"/>
        <v>100</v>
      </c>
    </row>
    <row r="1176" spans="1:7" x14ac:dyDescent="0.2">
      <c r="A1176" s="219">
        <v>5519</v>
      </c>
      <c r="B1176" s="220">
        <v>5222</v>
      </c>
      <c r="C1176" s="221" t="s">
        <v>189</v>
      </c>
      <c r="D1176" s="222">
        <v>200</v>
      </c>
      <c r="E1176" s="223">
        <v>400</v>
      </c>
      <c r="F1176" s="222">
        <v>400</v>
      </c>
      <c r="G1176" s="247">
        <f t="shared" si="17"/>
        <v>100</v>
      </c>
    </row>
    <row r="1177" spans="1:7" x14ac:dyDescent="0.2">
      <c r="A1177" s="225">
        <v>5519</v>
      </c>
      <c r="B1177" s="226"/>
      <c r="C1177" s="227" t="s">
        <v>344</v>
      </c>
      <c r="D1177" s="228">
        <v>2600</v>
      </c>
      <c r="E1177" s="229">
        <v>22406.18</v>
      </c>
      <c r="F1177" s="228">
        <v>22348.1</v>
      </c>
      <c r="G1177" s="248">
        <f t="shared" si="17"/>
        <v>99.740785801060241</v>
      </c>
    </row>
    <row r="1178" spans="1:7" x14ac:dyDescent="0.2">
      <c r="A1178" s="219"/>
      <c r="B1178" s="231"/>
      <c r="C1178" s="232"/>
      <c r="D1178" s="233"/>
      <c r="E1178" s="233"/>
      <c r="F1178" s="233"/>
      <c r="G1178" s="224"/>
    </row>
    <row r="1179" spans="1:7" x14ac:dyDescent="0.2">
      <c r="A1179" s="234">
        <v>5521</v>
      </c>
      <c r="B1179" s="235">
        <v>5137</v>
      </c>
      <c r="C1179" s="236" t="s">
        <v>203</v>
      </c>
      <c r="D1179" s="237">
        <v>1478</v>
      </c>
      <c r="E1179" s="238">
        <v>10199.870000000001</v>
      </c>
      <c r="F1179" s="237">
        <v>10198.564829999999</v>
      </c>
      <c r="G1179" s="239">
        <f t="shared" si="17"/>
        <v>99.98720405260066</v>
      </c>
    </row>
    <row r="1180" spans="1:7" x14ac:dyDescent="0.2">
      <c r="A1180" s="219">
        <v>5521</v>
      </c>
      <c r="B1180" s="220">
        <v>5139</v>
      </c>
      <c r="C1180" s="221" t="s">
        <v>186</v>
      </c>
      <c r="D1180" s="222">
        <v>0</v>
      </c>
      <c r="E1180" s="223">
        <v>15.95</v>
      </c>
      <c r="F1180" s="222">
        <v>15.948370000000001</v>
      </c>
      <c r="G1180" s="224">
        <f t="shared" si="17"/>
        <v>99.989780564263327</v>
      </c>
    </row>
    <row r="1181" spans="1:7" x14ac:dyDescent="0.2">
      <c r="A1181" s="219">
        <v>5521</v>
      </c>
      <c r="B1181" s="220">
        <v>5151</v>
      </c>
      <c r="C1181" s="221" t="s">
        <v>216</v>
      </c>
      <c r="D1181" s="222">
        <v>0</v>
      </c>
      <c r="E1181" s="223">
        <v>8.8800000000000008</v>
      </c>
      <c r="F1181" s="222">
        <v>8.8717199999999998</v>
      </c>
      <c r="G1181" s="224">
        <f t="shared" si="17"/>
        <v>99.906756756756749</v>
      </c>
    </row>
    <row r="1182" spans="1:7" x14ac:dyDescent="0.2">
      <c r="A1182" s="219">
        <v>5521</v>
      </c>
      <c r="B1182" s="220">
        <v>5153</v>
      </c>
      <c r="C1182" s="221" t="s">
        <v>345</v>
      </c>
      <c r="D1182" s="222">
        <v>0</v>
      </c>
      <c r="E1182" s="223">
        <v>190.63</v>
      </c>
      <c r="F1182" s="222">
        <v>190.62921</v>
      </c>
      <c r="G1182" s="224">
        <f t="shared" si="17"/>
        <v>99.9995855846404</v>
      </c>
    </row>
    <row r="1183" spans="1:7" x14ac:dyDescent="0.2">
      <c r="A1183" s="219">
        <v>5521</v>
      </c>
      <c r="B1183" s="220">
        <v>5154</v>
      </c>
      <c r="C1183" s="221" t="s">
        <v>218</v>
      </c>
      <c r="D1183" s="222">
        <v>0</v>
      </c>
      <c r="E1183" s="223">
        <v>251.65</v>
      </c>
      <c r="F1183" s="222">
        <v>251.64946</v>
      </c>
      <c r="G1183" s="224">
        <f t="shared" si="17"/>
        <v>99.999785416252735</v>
      </c>
    </row>
    <row r="1184" spans="1:7" x14ac:dyDescent="0.2">
      <c r="A1184" s="219">
        <v>5521</v>
      </c>
      <c r="B1184" s="220">
        <v>5166</v>
      </c>
      <c r="C1184" s="221" t="s">
        <v>220</v>
      </c>
      <c r="D1184" s="222">
        <v>0</v>
      </c>
      <c r="E1184" s="223">
        <v>88.33</v>
      </c>
      <c r="F1184" s="222">
        <v>0</v>
      </c>
      <c r="G1184" s="224">
        <f t="shared" si="17"/>
        <v>0</v>
      </c>
    </row>
    <row r="1185" spans="1:7" x14ac:dyDescent="0.2">
      <c r="A1185" s="219">
        <v>5521</v>
      </c>
      <c r="B1185" s="220">
        <v>5167</v>
      </c>
      <c r="C1185" s="221" t="s">
        <v>221</v>
      </c>
      <c r="D1185" s="222">
        <v>30</v>
      </c>
      <c r="E1185" s="223">
        <v>30</v>
      </c>
      <c r="F1185" s="222">
        <v>29.897650000000002</v>
      </c>
      <c r="G1185" s="224">
        <f t="shared" si="17"/>
        <v>99.658833333333348</v>
      </c>
    </row>
    <row r="1186" spans="1:7" x14ac:dyDescent="0.2">
      <c r="A1186" s="219">
        <v>5521</v>
      </c>
      <c r="B1186" s="220">
        <v>5168</v>
      </c>
      <c r="C1186" s="221" t="s">
        <v>222</v>
      </c>
      <c r="D1186" s="222">
        <v>0</v>
      </c>
      <c r="E1186" s="223">
        <v>157.30000000000001</v>
      </c>
      <c r="F1186" s="222">
        <v>157.30000000000001</v>
      </c>
      <c r="G1186" s="224">
        <f t="shared" si="17"/>
        <v>100</v>
      </c>
    </row>
    <row r="1187" spans="1:7" x14ac:dyDescent="0.2">
      <c r="A1187" s="219">
        <v>5521</v>
      </c>
      <c r="B1187" s="220">
        <v>5169</v>
      </c>
      <c r="C1187" s="221" t="s">
        <v>187</v>
      </c>
      <c r="D1187" s="222">
        <v>0</v>
      </c>
      <c r="E1187" s="223">
        <v>262.74</v>
      </c>
      <c r="F1187" s="222">
        <v>226.512</v>
      </c>
      <c r="G1187" s="224">
        <f t="shared" si="17"/>
        <v>86.211463804521586</v>
      </c>
    </row>
    <row r="1188" spans="1:7" x14ac:dyDescent="0.2">
      <c r="A1188" s="219">
        <v>5521</v>
      </c>
      <c r="B1188" s="220">
        <v>5171</v>
      </c>
      <c r="C1188" s="221" t="s">
        <v>223</v>
      </c>
      <c r="D1188" s="222">
        <v>0</v>
      </c>
      <c r="E1188" s="223">
        <v>70.043000000000006</v>
      </c>
      <c r="F1188" s="222">
        <v>38.673000000000002</v>
      </c>
      <c r="G1188" s="224">
        <f t="shared" si="17"/>
        <v>55.213226161072484</v>
      </c>
    </row>
    <row r="1189" spans="1:7" x14ac:dyDescent="0.2">
      <c r="A1189" s="225">
        <v>5521</v>
      </c>
      <c r="B1189" s="226"/>
      <c r="C1189" s="227" t="s">
        <v>134</v>
      </c>
      <c r="D1189" s="228">
        <v>1508</v>
      </c>
      <c r="E1189" s="229">
        <v>11275.393</v>
      </c>
      <c r="F1189" s="228">
        <v>11118.04624</v>
      </c>
      <c r="G1189" s="230">
        <f t="shared" si="17"/>
        <v>98.604511966899949</v>
      </c>
    </row>
    <row r="1190" spans="1:7" x14ac:dyDescent="0.2">
      <c r="A1190" s="219"/>
      <c r="B1190" s="231"/>
      <c r="C1190" s="232"/>
      <c r="D1190" s="233"/>
      <c r="E1190" s="233"/>
      <c r="F1190" s="233"/>
      <c r="G1190" s="224"/>
    </row>
    <row r="1191" spans="1:7" x14ac:dyDescent="0.2">
      <c r="A1191" s="234">
        <v>5591</v>
      </c>
      <c r="B1191" s="235">
        <v>5164</v>
      </c>
      <c r="C1191" s="236" t="s">
        <v>205</v>
      </c>
      <c r="D1191" s="237">
        <v>20</v>
      </c>
      <c r="E1191" s="238">
        <v>0</v>
      </c>
      <c r="F1191" s="237">
        <v>0</v>
      </c>
      <c r="G1191" s="245" t="s">
        <v>204</v>
      </c>
    </row>
    <row r="1192" spans="1:7" x14ac:dyDescent="0.2">
      <c r="A1192" s="219">
        <v>5591</v>
      </c>
      <c r="B1192" s="220">
        <v>5175</v>
      </c>
      <c r="C1192" s="221" t="s">
        <v>188</v>
      </c>
      <c r="D1192" s="222">
        <v>30</v>
      </c>
      <c r="E1192" s="223">
        <v>0</v>
      </c>
      <c r="F1192" s="222">
        <v>0</v>
      </c>
      <c r="G1192" s="246" t="s">
        <v>204</v>
      </c>
    </row>
    <row r="1193" spans="1:7" x14ac:dyDescent="0.2">
      <c r="A1193" s="225">
        <v>5591</v>
      </c>
      <c r="B1193" s="226"/>
      <c r="C1193" s="227" t="s">
        <v>346</v>
      </c>
      <c r="D1193" s="228">
        <v>50</v>
      </c>
      <c r="E1193" s="229">
        <v>0</v>
      </c>
      <c r="F1193" s="228">
        <v>0</v>
      </c>
      <c r="G1193" s="252" t="s">
        <v>204</v>
      </c>
    </row>
    <row r="1194" spans="1:7" x14ac:dyDescent="0.2">
      <c r="A1194" s="219"/>
      <c r="B1194" s="231"/>
      <c r="C1194" s="232"/>
      <c r="D1194" s="233"/>
      <c r="E1194" s="233"/>
      <c r="F1194" s="233"/>
      <c r="G1194" s="224"/>
    </row>
    <row r="1195" spans="1:7" x14ac:dyDescent="0.2">
      <c r="A1195" s="234">
        <v>5599</v>
      </c>
      <c r="B1195" s="235">
        <v>5041</v>
      </c>
      <c r="C1195" s="236" t="s">
        <v>201</v>
      </c>
      <c r="D1195" s="237">
        <v>40</v>
      </c>
      <c r="E1195" s="238">
        <v>0</v>
      </c>
      <c r="F1195" s="237">
        <v>0</v>
      </c>
      <c r="G1195" s="245" t="s">
        <v>204</v>
      </c>
    </row>
    <row r="1196" spans="1:7" x14ac:dyDescent="0.2">
      <c r="A1196" s="219">
        <v>5599</v>
      </c>
      <c r="B1196" s="220">
        <v>5139</v>
      </c>
      <c r="C1196" s="221" t="s">
        <v>186</v>
      </c>
      <c r="D1196" s="222">
        <v>90</v>
      </c>
      <c r="E1196" s="223">
        <v>0</v>
      </c>
      <c r="F1196" s="222">
        <v>0</v>
      </c>
      <c r="G1196" s="246" t="s">
        <v>204</v>
      </c>
    </row>
    <row r="1197" spans="1:7" x14ac:dyDescent="0.2">
      <c r="A1197" s="219">
        <v>5599</v>
      </c>
      <c r="B1197" s="220">
        <v>5164</v>
      </c>
      <c r="C1197" s="221" t="s">
        <v>205</v>
      </c>
      <c r="D1197" s="222">
        <v>60</v>
      </c>
      <c r="E1197" s="223">
        <v>0</v>
      </c>
      <c r="F1197" s="222">
        <v>0</v>
      </c>
      <c r="G1197" s="246" t="s">
        <v>204</v>
      </c>
    </row>
    <row r="1198" spans="1:7" x14ac:dyDescent="0.2">
      <c r="A1198" s="219">
        <v>5599</v>
      </c>
      <c r="B1198" s="220">
        <v>5169</v>
      </c>
      <c r="C1198" s="221" t="s">
        <v>187</v>
      </c>
      <c r="D1198" s="222">
        <v>100</v>
      </c>
      <c r="E1198" s="223">
        <v>0</v>
      </c>
      <c r="F1198" s="222">
        <v>0</v>
      </c>
      <c r="G1198" s="246" t="s">
        <v>204</v>
      </c>
    </row>
    <row r="1199" spans="1:7" x14ac:dyDescent="0.2">
      <c r="A1199" s="219">
        <v>5599</v>
      </c>
      <c r="B1199" s="220">
        <v>5175</v>
      </c>
      <c r="C1199" s="221" t="s">
        <v>188</v>
      </c>
      <c r="D1199" s="222">
        <v>230</v>
      </c>
      <c r="E1199" s="223">
        <v>0</v>
      </c>
      <c r="F1199" s="222">
        <v>0</v>
      </c>
      <c r="G1199" s="246" t="s">
        <v>204</v>
      </c>
    </row>
    <row r="1200" spans="1:7" x14ac:dyDescent="0.2">
      <c r="A1200" s="219">
        <v>5599</v>
      </c>
      <c r="B1200" s="220">
        <v>5179</v>
      </c>
      <c r="C1200" s="221" t="s">
        <v>224</v>
      </c>
      <c r="D1200" s="222">
        <v>0</v>
      </c>
      <c r="E1200" s="223">
        <v>0</v>
      </c>
      <c r="F1200" s="222">
        <v>0</v>
      </c>
      <c r="G1200" s="246" t="s">
        <v>204</v>
      </c>
    </row>
    <row r="1201" spans="1:14" x14ac:dyDescent="0.2">
      <c r="A1201" s="225">
        <v>5599</v>
      </c>
      <c r="B1201" s="226"/>
      <c r="C1201" s="227" t="s">
        <v>347</v>
      </c>
      <c r="D1201" s="228">
        <v>520</v>
      </c>
      <c r="E1201" s="229">
        <v>0</v>
      </c>
      <c r="F1201" s="228">
        <v>0</v>
      </c>
      <c r="G1201" s="252" t="s">
        <v>204</v>
      </c>
    </row>
    <row r="1202" spans="1:14" customFormat="1" x14ac:dyDescent="0.2">
      <c r="A1202" s="219"/>
      <c r="B1202" s="231"/>
      <c r="C1202" s="240"/>
      <c r="D1202" s="233"/>
      <c r="E1202" s="233"/>
      <c r="F1202" s="233"/>
      <c r="G1202" s="224"/>
    </row>
    <row r="1203" spans="1:14" customFormat="1" x14ac:dyDescent="0.2">
      <c r="A1203" s="1075" t="s">
        <v>348</v>
      </c>
      <c r="B1203" s="1076"/>
      <c r="C1203" s="1076"/>
      <c r="D1203" s="241">
        <v>36963</v>
      </c>
      <c r="E1203" s="242">
        <v>79435.998000000007</v>
      </c>
      <c r="F1203" s="241">
        <v>73336.204930000007</v>
      </c>
      <c r="G1203" s="243">
        <f>F1203/E1203*100</f>
        <v>92.321122383330547</v>
      </c>
      <c r="H1203" s="132"/>
      <c r="I1203" s="132"/>
      <c r="J1203" s="132"/>
      <c r="K1203" s="132"/>
      <c r="L1203" s="132"/>
      <c r="M1203" s="132"/>
      <c r="N1203" s="132"/>
    </row>
    <row r="1204" spans="1:14" x14ac:dyDescent="0.2">
      <c r="A1204" s="219"/>
      <c r="B1204" s="231"/>
      <c r="C1204" s="232"/>
      <c r="D1204" s="253"/>
      <c r="E1204" s="253"/>
      <c r="F1204" s="253"/>
      <c r="G1204" s="224"/>
    </row>
    <row r="1205" spans="1:14" x14ac:dyDescent="0.2">
      <c r="A1205" s="234">
        <v>6113</v>
      </c>
      <c r="B1205" s="235">
        <v>5019</v>
      </c>
      <c r="C1205" s="236" t="s">
        <v>349</v>
      </c>
      <c r="D1205" s="237">
        <v>630</v>
      </c>
      <c r="E1205" s="238">
        <v>630</v>
      </c>
      <c r="F1205" s="237">
        <v>417.66866000000005</v>
      </c>
      <c r="G1205" s="239">
        <f t="shared" si="17"/>
        <v>66.296612698412702</v>
      </c>
    </row>
    <row r="1206" spans="1:14" x14ac:dyDescent="0.2">
      <c r="A1206" s="219">
        <v>6113</v>
      </c>
      <c r="B1206" s="220">
        <v>5021</v>
      </c>
      <c r="C1206" s="221" t="s">
        <v>211</v>
      </c>
      <c r="D1206" s="222">
        <v>1250</v>
      </c>
      <c r="E1206" s="223">
        <v>1250</v>
      </c>
      <c r="F1206" s="222">
        <v>664</v>
      </c>
      <c r="G1206" s="224">
        <f t="shared" si="17"/>
        <v>53.12</v>
      </c>
    </row>
    <row r="1207" spans="1:14" x14ac:dyDescent="0.2">
      <c r="A1207" s="219">
        <v>6113</v>
      </c>
      <c r="B1207" s="220">
        <v>5023</v>
      </c>
      <c r="C1207" s="221" t="s">
        <v>350</v>
      </c>
      <c r="D1207" s="222">
        <v>27504</v>
      </c>
      <c r="E1207" s="223">
        <v>24778</v>
      </c>
      <c r="F1207" s="222">
        <v>24510.044000000002</v>
      </c>
      <c r="G1207" s="224">
        <f t="shared" si="17"/>
        <v>98.918572927597069</v>
      </c>
    </row>
    <row r="1208" spans="1:14" x14ac:dyDescent="0.2">
      <c r="A1208" s="219">
        <v>6113</v>
      </c>
      <c r="B1208" s="220">
        <v>5029</v>
      </c>
      <c r="C1208" s="221" t="s">
        <v>351</v>
      </c>
      <c r="D1208" s="222">
        <v>624</v>
      </c>
      <c r="E1208" s="223">
        <v>624</v>
      </c>
      <c r="F1208" s="222">
        <v>487.34</v>
      </c>
      <c r="G1208" s="224">
        <f t="shared" si="17"/>
        <v>78.099358974358964</v>
      </c>
    </row>
    <row r="1209" spans="1:14" x14ac:dyDescent="0.2">
      <c r="A1209" s="219">
        <v>6113</v>
      </c>
      <c r="B1209" s="220">
        <v>5031</v>
      </c>
      <c r="C1209" s="221" t="s">
        <v>212</v>
      </c>
      <c r="D1209" s="222">
        <v>3269</v>
      </c>
      <c r="E1209" s="223">
        <v>3269</v>
      </c>
      <c r="F1209" s="222">
        <v>3230.8580000000002</v>
      </c>
      <c r="G1209" s="224">
        <f t="shared" si="17"/>
        <v>98.833221168553081</v>
      </c>
    </row>
    <row r="1210" spans="1:14" x14ac:dyDescent="0.2">
      <c r="A1210" s="219">
        <v>6113</v>
      </c>
      <c r="B1210" s="220">
        <v>5032</v>
      </c>
      <c r="C1210" s="221" t="s">
        <v>213</v>
      </c>
      <c r="D1210" s="222">
        <v>2743</v>
      </c>
      <c r="E1210" s="223">
        <v>2493</v>
      </c>
      <c r="F1210" s="222">
        <v>2403.866</v>
      </c>
      <c r="G1210" s="224">
        <f t="shared" si="17"/>
        <v>96.424628961091059</v>
      </c>
    </row>
    <row r="1211" spans="1:14" x14ac:dyDescent="0.2">
      <c r="A1211" s="219">
        <v>6113</v>
      </c>
      <c r="B1211" s="220">
        <v>5039</v>
      </c>
      <c r="C1211" s="221" t="s">
        <v>352</v>
      </c>
      <c r="D1211" s="222">
        <v>215</v>
      </c>
      <c r="E1211" s="223">
        <v>215</v>
      </c>
      <c r="F1211" s="222">
        <v>141.63234</v>
      </c>
      <c r="G1211" s="224">
        <f t="shared" si="17"/>
        <v>65.875506976744177</v>
      </c>
    </row>
    <row r="1212" spans="1:14" x14ac:dyDescent="0.2">
      <c r="A1212" s="219">
        <v>6113</v>
      </c>
      <c r="B1212" s="220">
        <v>5041</v>
      </c>
      <c r="C1212" s="221" t="s">
        <v>201</v>
      </c>
      <c r="D1212" s="222">
        <v>146</v>
      </c>
      <c r="E1212" s="223">
        <v>146</v>
      </c>
      <c r="F1212" s="222">
        <v>145.19999999999999</v>
      </c>
      <c r="G1212" s="224">
        <f t="shared" si="17"/>
        <v>99.452054794520535</v>
      </c>
    </row>
    <row r="1213" spans="1:14" x14ac:dyDescent="0.2">
      <c r="A1213" s="219">
        <v>6113</v>
      </c>
      <c r="B1213" s="220">
        <v>5123</v>
      </c>
      <c r="C1213" s="221" t="s">
        <v>215</v>
      </c>
      <c r="D1213" s="222">
        <v>40</v>
      </c>
      <c r="E1213" s="223">
        <v>30</v>
      </c>
      <c r="F1213" s="222">
        <v>0</v>
      </c>
      <c r="G1213" s="224">
        <f t="shared" si="17"/>
        <v>0</v>
      </c>
    </row>
    <row r="1214" spans="1:14" x14ac:dyDescent="0.2">
      <c r="A1214" s="219">
        <v>6113</v>
      </c>
      <c r="B1214" s="220">
        <v>5136</v>
      </c>
      <c r="C1214" s="221" t="s">
        <v>242</v>
      </c>
      <c r="D1214" s="222">
        <v>156</v>
      </c>
      <c r="E1214" s="223">
        <v>156</v>
      </c>
      <c r="F1214" s="222">
        <v>80.171999999999997</v>
      </c>
      <c r="G1214" s="224">
        <f t="shared" si="17"/>
        <v>51.392307692307696</v>
      </c>
    </row>
    <row r="1215" spans="1:14" x14ac:dyDescent="0.2">
      <c r="A1215" s="219">
        <v>6113</v>
      </c>
      <c r="B1215" s="220">
        <v>5137</v>
      </c>
      <c r="C1215" s="221" t="s">
        <v>203</v>
      </c>
      <c r="D1215" s="222">
        <v>450</v>
      </c>
      <c r="E1215" s="223">
        <v>450</v>
      </c>
      <c r="F1215" s="222">
        <v>204.49808000000002</v>
      </c>
      <c r="G1215" s="224">
        <f t="shared" si="17"/>
        <v>45.444017777777781</v>
      </c>
    </row>
    <row r="1216" spans="1:14" x14ac:dyDescent="0.2">
      <c r="A1216" s="219">
        <v>6113</v>
      </c>
      <c r="B1216" s="220">
        <v>5139</v>
      </c>
      <c r="C1216" s="221" t="s">
        <v>186</v>
      </c>
      <c r="D1216" s="222">
        <v>754</v>
      </c>
      <c r="E1216" s="223">
        <v>714</v>
      </c>
      <c r="F1216" s="222">
        <v>328.22017000000005</v>
      </c>
      <c r="G1216" s="224">
        <f t="shared" si="17"/>
        <v>45.969211484593849</v>
      </c>
    </row>
    <row r="1217" spans="1:7" x14ac:dyDescent="0.2">
      <c r="A1217" s="219">
        <v>6113</v>
      </c>
      <c r="B1217" s="220">
        <v>5142</v>
      </c>
      <c r="C1217" s="221" t="s">
        <v>353</v>
      </c>
      <c r="D1217" s="222">
        <v>50</v>
      </c>
      <c r="E1217" s="223">
        <v>50</v>
      </c>
      <c r="F1217" s="222">
        <v>0</v>
      </c>
      <c r="G1217" s="224">
        <f t="shared" si="17"/>
        <v>0</v>
      </c>
    </row>
    <row r="1218" spans="1:7" x14ac:dyDescent="0.2">
      <c r="A1218" s="219">
        <v>6113</v>
      </c>
      <c r="B1218" s="220">
        <v>5156</v>
      </c>
      <c r="C1218" s="221" t="s">
        <v>354</v>
      </c>
      <c r="D1218" s="222">
        <v>900</v>
      </c>
      <c r="E1218" s="223">
        <v>900</v>
      </c>
      <c r="F1218" s="222">
        <v>841.72959000000003</v>
      </c>
      <c r="G1218" s="224">
        <f t="shared" si="17"/>
        <v>93.525509999999997</v>
      </c>
    </row>
    <row r="1219" spans="1:7" x14ac:dyDescent="0.2">
      <c r="A1219" s="219">
        <v>6113</v>
      </c>
      <c r="B1219" s="220">
        <v>5162</v>
      </c>
      <c r="C1219" s="221" t="s">
        <v>267</v>
      </c>
      <c r="D1219" s="222">
        <v>420</v>
      </c>
      <c r="E1219" s="223">
        <v>420</v>
      </c>
      <c r="F1219" s="222">
        <v>208.07179000000002</v>
      </c>
      <c r="G1219" s="224">
        <f t="shared" si="17"/>
        <v>49.540902380952382</v>
      </c>
    </row>
    <row r="1220" spans="1:7" x14ac:dyDescent="0.2">
      <c r="A1220" s="219">
        <v>6113</v>
      </c>
      <c r="B1220" s="220">
        <v>5163</v>
      </c>
      <c r="C1220" s="221" t="s">
        <v>219</v>
      </c>
      <c r="D1220" s="222">
        <v>10</v>
      </c>
      <c r="E1220" s="223">
        <v>10</v>
      </c>
      <c r="F1220" s="222">
        <v>3</v>
      </c>
      <c r="G1220" s="224">
        <f t="shared" si="17"/>
        <v>30</v>
      </c>
    </row>
    <row r="1221" spans="1:7" x14ac:dyDescent="0.2">
      <c r="A1221" s="219">
        <v>6113</v>
      </c>
      <c r="B1221" s="220">
        <v>5164</v>
      </c>
      <c r="C1221" s="221" t="s">
        <v>205</v>
      </c>
      <c r="D1221" s="222">
        <v>2220</v>
      </c>
      <c r="E1221" s="223">
        <v>2480</v>
      </c>
      <c r="F1221" s="222">
        <v>2210.0798399999999</v>
      </c>
      <c r="G1221" s="224">
        <f t="shared" si="17"/>
        <v>89.116122580645154</v>
      </c>
    </row>
    <row r="1222" spans="1:7" x14ac:dyDescent="0.2">
      <c r="A1222" s="219">
        <v>6113</v>
      </c>
      <c r="B1222" s="220">
        <v>5167</v>
      </c>
      <c r="C1222" s="221" t="s">
        <v>221</v>
      </c>
      <c r="D1222" s="222">
        <v>1003</v>
      </c>
      <c r="E1222" s="223">
        <v>1003</v>
      </c>
      <c r="F1222" s="222">
        <v>214.07240000000002</v>
      </c>
      <c r="G1222" s="224">
        <f t="shared" si="17"/>
        <v>21.343210368893324</v>
      </c>
    </row>
    <row r="1223" spans="1:7" x14ac:dyDescent="0.2">
      <c r="A1223" s="219">
        <v>6113</v>
      </c>
      <c r="B1223" s="220">
        <v>5168</v>
      </c>
      <c r="C1223" s="221" t="s">
        <v>222</v>
      </c>
      <c r="D1223" s="222">
        <v>0</v>
      </c>
      <c r="E1223" s="223">
        <v>490</v>
      </c>
      <c r="F1223" s="222">
        <v>392.28199999999998</v>
      </c>
      <c r="G1223" s="224">
        <f t="shared" si="17"/>
        <v>80.057551020408155</v>
      </c>
    </row>
    <row r="1224" spans="1:7" x14ac:dyDescent="0.2">
      <c r="A1224" s="219">
        <v>6113</v>
      </c>
      <c r="B1224" s="220">
        <v>5169</v>
      </c>
      <c r="C1224" s="221" t="s">
        <v>187</v>
      </c>
      <c r="D1224" s="222">
        <v>1368</v>
      </c>
      <c r="E1224" s="223">
        <v>836</v>
      </c>
      <c r="F1224" s="222">
        <v>395.93428</v>
      </c>
      <c r="G1224" s="224">
        <f t="shared" si="17"/>
        <v>47.360559808612443</v>
      </c>
    </row>
    <row r="1225" spans="1:7" x14ac:dyDescent="0.2">
      <c r="A1225" s="219">
        <v>6113</v>
      </c>
      <c r="B1225" s="220">
        <v>5171</v>
      </c>
      <c r="C1225" s="221" t="s">
        <v>223</v>
      </c>
      <c r="D1225" s="222">
        <v>700</v>
      </c>
      <c r="E1225" s="223">
        <v>700</v>
      </c>
      <c r="F1225" s="222">
        <v>215.99101000000002</v>
      </c>
      <c r="G1225" s="224">
        <f t="shared" si="17"/>
        <v>30.855858571428573</v>
      </c>
    </row>
    <row r="1226" spans="1:7" x14ac:dyDescent="0.2">
      <c r="A1226" s="219">
        <v>6113</v>
      </c>
      <c r="B1226" s="220">
        <v>5173</v>
      </c>
      <c r="C1226" s="221" t="s">
        <v>206</v>
      </c>
      <c r="D1226" s="222">
        <v>1500</v>
      </c>
      <c r="E1226" s="223">
        <v>1647</v>
      </c>
      <c r="F1226" s="222">
        <v>1349.93082</v>
      </c>
      <c r="G1226" s="224">
        <f t="shared" si="17"/>
        <v>81.963012750455377</v>
      </c>
    </row>
    <row r="1227" spans="1:7" x14ac:dyDescent="0.2">
      <c r="A1227" s="219">
        <v>6113</v>
      </c>
      <c r="B1227" s="220">
        <v>5175</v>
      </c>
      <c r="C1227" s="221" t="s">
        <v>188</v>
      </c>
      <c r="D1227" s="222">
        <v>2305</v>
      </c>
      <c r="E1227" s="223">
        <v>2605</v>
      </c>
      <c r="F1227" s="222">
        <v>2098.64617</v>
      </c>
      <c r="G1227" s="224">
        <f t="shared" si="17"/>
        <v>80.562233013435701</v>
      </c>
    </row>
    <row r="1228" spans="1:7" x14ac:dyDescent="0.2">
      <c r="A1228" s="219">
        <v>6113</v>
      </c>
      <c r="B1228" s="220">
        <v>5176</v>
      </c>
      <c r="C1228" s="221" t="s">
        <v>295</v>
      </c>
      <c r="D1228" s="222">
        <v>130</v>
      </c>
      <c r="E1228" s="223">
        <v>130</v>
      </c>
      <c r="F1228" s="222">
        <v>24.2</v>
      </c>
      <c r="G1228" s="224">
        <f t="shared" si="17"/>
        <v>18.615384615384613</v>
      </c>
    </row>
    <row r="1229" spans="1:7" x14ac:dyDescent="0.2">
      <c r="A1229" s="219">
        <v>6113</v>
      </c>
      <c r="B1229" s="220">
        <v>5179</v>
      </c>
      <c r="C1229" s="221" t="s">
        <v>224</v>
      </c>
      <c r="D1229" s="222">
        <v>850</v>
      </c>
      <c r="E1229" s="223">
        <v>850</v>
      </c>
      <c r="F1229" s="222">
        <v>809.4898300000001</v>
      </c>
      <c r="G1229" s="224">
        <f t="shared" si="17"/>
        <v>95.234097647058832</v>
      </c>
    </row>
    <row r="1230" spans="1:7" x14ac:dyDescent="0.2">
      <c r="A1230" s="219">
        <v>6113</v>
      </c>
      <c r="B1230" s="220">
        <v>5192</v>
      </c>
      <c r="C1230" s="221" t="s">
        <v>237</v>
      </c>
      <c r="D1230" s="222">
        <v>0</v>
      </c>
      <c r="E1230" s="223">
        <v>5</v>
      </c>
      <c r="F1230" s="222">
        <v>1.242</v>
      </c>
      <c r="G1230" s="224">
        <f t="shared" si="17"/>
        <v>24.84</v>
      </c>
    </row>
    <row r="1231" spans="1:7" x14ac:dyDescent="0.2">
      <c r="A1231" s="219">
        <v>6113</v>
      </c>
      <c r="B1231" s="220">
        <v>5194</v>
      </c>
      <c r="C1231" s="221" t="s">
        <v>207</v>
      </c>
      <c r="D1231" s="222">
        <v>150</v>
      </c>
      <c r="E1231" s="223">
        <v>150</v>
      </c>
      <c r="F1231" s="222">
        <v>147.828</v>
      </c>
      <c r="G1231" s="224">
        <f t="shared" si="17"/>
        <v>98.552000000000007</v>
      </c>
    </row>
    <row r="1232" spans="1:7" x14ac:dyDescent="0.2">
      <c r="A1232" s="219">
        <v>6113</v>
      </c>
      <c r="B1232" s="220">
        <v>5222</v>
      </c>
      <c r="C1232" s="221" t="s">
        <v>189</v>
      </c>
      <c r="D1232" s="222">
        <v>20</v>
      </c>
      <c r="E1232" s="223">
        <v>0</v>
      </c>
      <c r="F1232" s="222">
        <v>0</v>
      </c>
      <c r="G1232" s="246" t="s">
        <v>204</v>
      </c>
    </row>
    <row r="1233" spans="1:7" x14ac:dyDescent="0.2">
      <c r="A1233" s="219">
        <v>6113</v>
      </c>
      <c r="B1233" s="220">
        <v>5362</v>
      </c>
      <c r="C1233" s="221" t="s">
        <v>229</v>
      </c>
      <c r="D1233" s="222">
        <v>15</v>
      </c>
      <c r="E1233" s="223">
        <v>15</v>
      </c>
      <c r="F1233" s="222">
        <v>7.5</v>
      </c>
      <c r="G1233" s="224">
        <f t="shared" si="17"/>
        <v>50</v>
      </c>
    </row>
    <row r="1234" spans="1:7" x14ac:dyDescent="0.2">
      <c r="A1234" s="219">
        <v>6113</v>
      </c>
      <c r="B1234" s="220">
        <v>5424</v>
      </c>
      <c r="C1234" s="221" t="s">
        <v>297</v>
      </c>
      <c r="D1234" s="222">
        <v>16</v>
      </c>
      <c r="E1234" s="223">
        <v>16</v>
      </c>
      <c r="F1234" s="222">
        <v>0</v>
      </c>
      <c r="G1234" s="224">
        <f t="shared" si="17"/>
        <v>0</v>
      </c>
    </row>
    <row r="1235" spans="1:7" x14ac:dyDescent="0.2">
      <c r="A1235" s="219">
        <v>6113</v>
      </c>
      <c r="B1235" s="220">
        <v>5492</v>
      </c>
      <c r="C1235" s="221" t="s">
        <v>269</v>
      </c>
      <c r="D1235" s="222">
        <v>7</v>
      </c>
      <c r="E1235" s="223">
        <v>7</v>
      </c>
      <c r="F1235" s="222">
        <v>3</v>
      </c>
      <c r="G1235" s="224">
        <f t="shared" si="17"/>
        <v>42.857142857142854</v>
      </c>
    </row>
    <row r="1236" spans="1:7" x14ac:dyDescent="0.2">
      <c r="A1236" s="219">
        <v>6113</v>
      </c>
      <c r="B1236" s="220">
        <v>5499</v>
      </c>
      <c r="C1236" s="221" t="s">
        <v>355</v>
      </c>
      <c r="D1236" s="222">
        <v>248</v>
      </c>
      <c r="E1236" s="223">
        <v>248</v>
      </c>
      <c r="F1236" s="222">
        <v>184.6</v>
      </c>
      <c r="G1236" s="224">
        <f t="shared" si="17"/>
        <v>74.435483870967744</v>
      </c>
    </row>
    <row r="1237" spans="1:7" x14ac:dyDescent="0.2">
      <c r="A1237" s="219">
        <v>6113</v>
      </c>
      <c r="B1237" s="220">
        <v>5901</v>
      </c>
      <c r="C1237" s="221" t="s">
        <v>356</v>
      </c>
      <c r="D1237" s="222">
        <v>14000</v>
      </c>
      <c r="E1237" s="223">
        <v>2656.5</v>
      </c>
      <c r="F1237" s="222">
        <v>0</v>
      </c>
      <c r="G1237" s="224">
        <f t="shared" si="17"/>
        <v>0</v>
      </c>
    </row>
    <row r="1238" spans="1:7" x14ac:dyDescent="0.2">
      <c r="A1238" s="225">
        <v>6113</v>
      </c>
      <c r="B1238" s="226"/>
      <c r="C1238" s="227" t="s">
        <v>135</v>
      </c>
      <c r="D1238" s="228">
        <v>63693</v>
      </c>
      <c r="E1238" s="229">
        <v>49973.5</v>
      </c>
      <c r="F1238" s="228">
        <v>41721.096980000002</v>
      </c>
      <c r="G1238" s="230">
        <f t="shared" si="17"/>
        <v>83.486441774140303</v>
      </c>
    </row>
    <row r="1239" spans="1:7" x14ac:dyDescent="0.2">
      <c r="A1239" s="219"/>
      <c r="B1239" s="231"/>
      <c r="C1239" s="232"/>
      <c r="D1239" s="233"/>
      <c r="E1239" s="233"/>
      <c r="F1239" s="233"/>
      <c r="G1239" s="224"/>
    </row>
    <row r="1240" spans="1:7" x14ac:dyDescent="0.2">
      <c r="A1240" s="234">
        <v>6115</v>
      </c>
      <c r="B1240" s="235">
        <v>5011</v>
      </c>
      <c r="C1240" s="236" t="s">
        <v>210</v>
      </c>
      <c r="D1240" s="237">
        <v>0</v>
      </c>
      <c r="E1240" s="238">
        <v>18.600000000000001</v>
      </c>
      <c r="F1240" s="237">
        <v>7.8869999999999996</v>
      </c>
      <c r="G1240" s="239">
        <f t="shared" ref="G1240:G1305" si="18">F1240/E1240*100</f>
        <v>42.403225806451609</v>
      </c>
    </row>
    <row r="1241" spans="1:7" x14ac:dyDescent="0.2">
      <c r="A1241" s="219">
        <v>6115</v>
      </c>
      <c r="B1241" s="220">
        <v>5031</v>
      </c>
      <c r="C1241" s="221" t="s">
        <v>212</v>
      </c>
      <c r="D1241" s="222">
        <v>0</v>
      </c>
      <c r="E1241" s="223">
        <v>4.72</v>
      </c>
      <c r="F1241" s="222">
        <v>1.972</v>
      </c>
      <c r="G1241" s="224">
        <f t="shared" si="18"/>
        <v>41.779661016949156</v>
      </c>
    </row>
    <row r="1242" spans="1:7" x14ac:dyDescent="0.2">
      <c r="A1242" s="219">
        <v>6115</v>
      </c>
      <c r="B1242" s="220">
        <v>5032</v>
      </c>
      <c r="C1242" s="221" t="s">
        <v>213</v>
      </c>
      <c r="D1242" s="222">
        <v>0</v>
      </c>
      <c r="E1242" s="223">
        <v>1.68</v>
      </c>
      <c r="F1242" s="222">
        <v>0.71099999999999997</v>
      </c>
      <c r="G1242" s="224">
        <f t="shared" si="18"/>
        <v>42.321428571428569</v>
      </c>
    </row>
    <row r="1243" spans="1:7" x14ac:dyDescent="0.2">
      <c r="A1243" s="219">
        <v>6115</v>
      </c>
      <c r="B1243" s="220">
        <v>5156</v>
      </c>
      <c r="C1243" s="221" t="s">
        <v>354</v>
      </c>
      <c r="D1243" s="222">
        <v>0</v>
      </c>
      <c r="E1243" s="223">
        <v>3</v>
      </c>
      <c r="F1243" s="222">
        <v>0.74558000000000002</v>
      </c>
      <c r="G1243" s="224">
        <f t="shared" si="18"/>
        <v>24.852666666666668</v>
      </c>
    </row>
    <row r="1244" spans="1:7" x14ac:dyDescent="0.2">
      <c r="A1244" s="219">
        <v>6115</v>
      </c>
      <c r="B1244" s="220">
        <v>5173</v>
      </c>
      <c r="C1244" s="221" t="s">
        <v>206</v>
      </c>
      <c r="D1244" s="222">
        <v>0</v>
      </c>
      <c r="E1244" s="223">
        <v>1</v>
      </c>
      <c r="F1244" s="222">
        <v>0</v>
      </c>
      <c r="G1244" s="224">
        <f t="shared" si="18"/>
        <v>0</v>
      </c>
    </row>
    <row r="1245" spans="1:7" x14ac:dyDescent="0.2">
      <c r="A1245" s="219">
        <v>6115</v>
      </c>
      <c r="B1245" s="220">
        <v>5175</v>
      </c>
      <c r="C1245" s="221" t="s">
        <v>188</v>
      </c>
      <c r="D1245" s="222">
        <v>0</v>
      </c>
      <c r="E1245" s="223">
        <v>1</v>
      </c>
      <c r="F1245" s="222">
        <v>0</v>
      </c>
      <c r="G1245" s="224">
        <f t="shared" si="18"/>
        <v>0</v>
      </c>
    </row>
    <row r="1246" spans="1:7" x14ac:dyDescent="0.2">
      <c r="A1246" s="225">
        <v>6115</v>
      </c>
      <c r="B1246" s="226"/>
      <c r="C1246" s="227" t="s">
        <v>357</v>
      </c>
      <c r="D1246" s="228">
        <v>0</v>
      </c>
      <c r="E1246" s="229">
        <v>30</v>
      </c>
      <c r="F1246" s="228">
        <v>11.315580000000001</v>
      </c>
      <c r="G1246" s="230">
        <f t="shared" si="18"/>
        <v>37.718600000000002</v>
      </c>
    </row>
    <row r="1247" spans="1:7" x14ac:dyDescent="0.2">
      <c r="A1247" s="219"/>
      <c r="B1247" s="231"/>
      <c r="C1247" s="232"/>
      <c r="D1247" s="233"/>
      <c r="E1247" s="233"/>
      <c r="F1247" s="233"/>
      <c r="G1247" s="224"/>
    </row>
    <row r="1248" spans="1:7" x14ac:dyDescent="0.2">
      <c r="A1248" s="234">
        <v>6117</v>
      </c>
      <c r="B1248" s="235">
        <v>5011</v>
      </c>
      <c r="C1248" s="236" t="s">
        <v>210</v>
      </c>
      <c r="D1248" s="237">
        <v>0</v>
      </c>
      <c r="E1248" s="238">
        <v>130</v>
      </c>
      <c r="F1248" s="237">
        <v>36.762999999999998</v>
      </c>
      <c r="G1248" s="239">
        <f t="shared" si="18"/>
        <v>28.279230769230768</v>
      </c>
    </row>
    <row r="1249" spans="1:7" x14ac:dyDescent="0.2">
      <c r="A1249" s="219">
        <v>6117</v>
      </c>
      <c r="B1249" s="220">
        <v>5031</v>
      </c>
      <c r="C1249" s="221" t="s">
        <v>212</v>
      </c>
      <c r="D1249" s="222">
        <v>0</v>
      </c>
      <c r="E1249" s="223">
        <v>34</v>
      </c>
      <c r="F1249" s="222">
        <v>9.1910000000000007</v>
      </c>
      <c r="G1249" s="224">
        <f t="shared" si="18"/>
        <v>27.032352941176473</v>
      </c>
    </row>
    <row r="1250" spans="1:7" x14ac:dyDescent="0.2">
      <c r="A1250" s="219">
        <v>6117</v>
      </c>
      <c r="B1250" s="220">
        <v>5032</v>
      </c>
      <c r="C1250" s="221" t="s">
        <v>213</v>
      </c>
      <c r="D1250" s="222">
        <v>0</v>
      </c>
      <c r="E1250" s="223">
        <v>12</v>
      </c>
      <c r="F1250" s="222">
        <v>3.3090000000000002</v>
      </c>
      <c r="G1250" s="224">
        <f t="shared" si="18"/>
        <v>27.574999999999999</v>
      </c>
    </row>
    <row r="1251" spans="1:7" x14ac:dyDescent="0.2">
      <c r="A1251" s="219">
        <v>6117</v>
      </c>
      <c r="B1251" s="220">
        <v>5156</v>
      </c>
      <c r="C1251" s="221" t="s">
        <v>354</v>
      </c>
      <c r="D1251" s="222">
        <v>0</v>
      </c>
      <c r="E1251" s="223">
        <v>8</v>
      </c>
      <c r="F1251" s="222">
        <v>1.4101700000000001</v>
      </c>
      <c r="G1251" s="224">
        <f t="shared" si="18"/>
        <v>17.627125000000003</v>
      </c>
    </row>
    <row r="1252" spans="1:7" x14ac:dyDescent="0.2">
      <c r="A1252" s="219">
        <v>6117</v>
      </c>
      <c r="B1252" s="220">
        <v>5161</v>
      </c>
      <c r="C1252" s="221" t="s">
        <v>307</v>
      </c>
      <c r="D1252" s="222">
        <v>0</v>
      </c>
      <c r="E1252" s="223">
        <v>4</v>
      </c>
      <c r="F1252" s="222">
        <v>0</v>
      </c>
      <c r="G1252" s="224">
        <f t="shared" si="18"/>
        <v>0</v>
      </c>
    </row>
    <row r="1253" spans="1:7" x14ac:dyDescent="0.2">
      <c r="A1253" s="219">
        <v>6117</v>
      </c>
      <c r="B1253" s="220">
        <v>5173</v>
      </c>
      <c r="C1253" s="221" t="s">
        <v>206</v>
      </c>
      <c r="D1253" s="222">
        <v>0</v>
      </c>
      <c r="E1253" s="223">
        <v>8</v>
      </c>
      <c r="F1253" s="222">
        <v>1.0669999999999999</v>
      </c>
      <c r="G1253" s="224">
        <f t="shared" si="18"/>
        <v>13.337499999999999</v>
      </c>
    </row>
    <row r="1254" spans="1:7" x14ac:dyDescent="0.2">
      <c r="A1254" s="219">
        <v>6117</v>
      </c>
      <c r="B1254" s="220">
        <v>5175</v>
      </c>
      <c r="C1254" s="221" t="s">
        <v>188</v>
      </c>
      <c r="D1254" s="222">
        <v>0</v>
      </c>
      <c r="E1254" s="223">
        <v>4</v>
      </c>
      <c r="F1254" s="222">
        <v>0.48211000000000004</v>
      </c>
      <c r="G1254" s="224">
        <f t="shared" si="18"/>
        <v>12.052750000000001</v>
      </c>
    </row>
    <row r="1255" spans="1:7" x14ac:dyDescent="0.2">
      <c r="A1255" s="225">
        <v>6117</v>
      </c>
      <c r="B1255" s="226"/>
      <c r="C1255" s="227" t="s">
        <v>358</v>
      </c>
      <c r="D1255" s="228">
        <v>0</v>
      </c>
      <c r="E1255" s="229">
        <v>200</v>
      </c>
      <c r="F1255" s="228">
        <v>52.222279999999998</v>
      </c>
      <c r="G1255" s="230">
        <f t="shared" si="18"/>
        <v>26.111139999999999</v>
      </c>
    </row>
    <row r="1256" spans="1:7" x14ac:dyDescent="0.2">
      <c r="A1256" s="219"/>
      <c r="B1256" s="231"/>
      <c r="C1256" s="232"/>
      <c r="D1256" s="233"/>
      <c r="E1256" s="233"/>
      <c r="F1256" s="233"/>
      <c r="G1256" s="224"/>
    </row>
    <row r="1257" spans="1:7" x14ac:dyDescent="0.2">
      <c r="A1257" s="234">
        <v>6172</v>
      </c>
      <c r="B1257" s="235">
        <v>5011</v>
      </c>
      <c r="C1257" s="236" t="s">
        <v>210</v>
      </c>
      <c r="D1257" s="237">
        <v>328512</v>
      </c>
      <c r="E1257" s="238">
        <v>328368.95</v>
      </c>
      <c r="F1257" s="237">
        <v>316870.47901000007</v>
      </c>
      <c r="G1257" s="239">
        <f t="shared" si="18"/>
        <v>96.498307470910405</v>
      </c>
    </row>
    <row r="1258" spans="1:7" x14ac:dyDescent="0.2">
      <c r="A1258" s="219">
        <v>6172</v>
      </c>
      <c r="B1258" s="220">
        <v>5021</v>
      </c>
      <c r="C1258" s="221" t="s">
        <v>211</v>
      </c>
      <c r="D1258" s="222">
        <v>5000</v>
      </c>
      <c r="E1258" s="223">
        <v>5152.46</v>
      </c>
      <c r="F1258" s="222">
        <v>4434.6885000000002</v>
      </c>
      <c r="G1258" s="224">
        <f t="shared" si="18"/>
        <v>86.069343575690056</v>
      </c>
    </row>
    <row r="1259" spans="1:7" x14ac:dyDescent="0.2">
      <c r="A1259" s="219">
        <v>6172</v>
      </c>
      <c r="B1259" s="220">
        <v>5031</v>
      </c>
      <c r="C1259" s="221" t="s">
        <v>212</v>
      </c>
      <c r="D1259" s="222">
        <v>83378</v>
      </c>
      <c r="E1259" s="223">
        <v>83467.7</v>
      </c>
      <c r="F1259" s="222">
        <v>80524.020380000002</v>
      </c>
      <c r="G1259" s="224">
        <f t="shared" si="18"/>
        <v>96.473270953913911</v>
      </c>
    </row>
    <row r="1260" spans="1:7" x14ac:dyDescent="0.2">
      <c r="A1260" s="219">
        <v>6172</v>
      </c>
      <c r="B1260" s="220">
        <v>5032</v>
      </c>
      <c r="C1260" s="221" t="s">
        <v>213</v>
      </c>
      <c r="D1260" s="222">
        <v>30016</v>
      </c>
      <c r="E1260" s="223">
        <v>30048.3</v>
      </c>
      <c r="F1260" s="222">
        <v>29107.013420000003</v>
      </c>
      <c r="G1260" s="224">
        <f t="shared" si="18"/>
        <v>96.867421518022667</v>
      </c>
    </row>
    <row r="1261" spans="1:7" x14ac:dyDescent="0.2">
      <c r="A1261" s="219">
        <v>6172</v>
      </c>
      <c r="B1261" s="220">
        <v>5038</v>
      </c>
      <c r="C1261" s="221" t="s">
        <v>214</v>
      </c>
      <c r="D1261" s="222">
        <v>1401</v>
      </c>
      <c r="E1261" s="223">
        <v>1417.7</v>
      </c>
      <c r="F1261" s="222">
        <v>1343.8715199999997</v>
      </c>
      <c r="G1261" s="224">
        <f t="shared" si="18"/>
        <v>94.792376384284381</v>
      </c>
    </row>
    <row r="1262" spans="1:7" x14ac:dyDescent="0.2">
      <c r="A1262" s="219">
        <v>6172</v>
      </c>
      <c r="B1262" s="220">
        <v>5042</v>
      </c>
      <c r="C1262" s="221" t="s">
        <v>241</v>
      </c>
      <c r="D1262" s="222">
        <v>1159</v>
      </c>
      <c r="E1262" s="223">
        <v>1616</v>
      </c>
      <c r="F1262" s="222">
        <v>1148.2457899999999</v>
      </c>
      <c r="G1262" s="224">
        <f t="shared" si="18"/>
        <v>71.054813737623761</v>
      </c>
    </row>
    <row r="1263" spans="1:7" x14ac:dyDescent="0.2">
      <c r="A1263" s="219">
        <v>6172</v>
      </c>
      <c r="B1263" s="220">
        <v>5123</v>
      </c>
      <c r="C1263" s="221" t="s">
        <v>215</v>
      </c>
      <c r="D1263" s="222">
        <v>250</v>
      </c>
      <c r="E1263" s="223">
        <v>320.10000000000002</v>
      </c>
      <c r="F1263" s="222">
        <v>240.45776999999995</v>
      </c>
      <c r="G1263" s="224">
        <f t="shared" si="18"/>
        <v>75.119578256794725</v>
      </c>
    </row>
    <row r="1264" spans="1:7" x14ac:dyDescent="0.2">
      <c r="A1264" s="219">
        <v>6172</v>
      </c>
      <c r="B1264" s="220">
        <v>5131</v>
      </c>
      <c r="C1264" s="221" t="s">
        <v>343</v>
      </c>
      <c r="D1264" s="222">
        <v>6</v>
      </c>
      <c r="E1264" s="223">
        <v>6</v>
      </c>
      <c r="F1264" s="222">
        <v>4.4117499999999996</v>
      </c>
      <c r="G1264" s="224">
        <f t="shared" si="18"/>
        <v>73.529166666666654</v>
      </c>
    </row>
    <row r="1265" spans="1:7" x14ac:dyDescent="0.2">
      <c r="A1265" s="219">
        <v>6172</v>
      </c>
      <c r="B1265" s="220">
        <v>5132</v>
      </c>
      <c r="C1265" s="221" t="s">
        <v>337</v>
      </c>
      <c r="D1265" s="222">
        <v>150</v>
      </c>
      <c r="E1265" s="223">
        <v>150</v>
      </c>
      <c r="F1265" s="222">
        <v>49.996199999999995</v>
      </c>
      <c r="G1265" s="224">
        <f t="shared" si="18"/>
        <v>33.330799999999996</v>
      </c>
    </row>
    <row r="1266" spans="1:7" x14ac:dyDescent="0.2">
      <c r="A1266" s="219">
        <v>6172</v>
      </c>
      <c r="B1266" s="220">
        <v>5133</v>
      </c>
      <c r="C1266" s="221" t="s">
        <v>359</v>
      </c>
      <c r="D1266" s="222">
        <v>50</v>
      </c>
      <c r="E1266" s="223">
        <v>50</v>
      </c>
      <c r="F1266" s="222">
        <v>5.2619999999999996</v>
      </c>
      <c r="G1266" s="224">
        <f t="shared" si="18"/>
        <v>10.523999999999999</v>
      </c>
    </row>
    <row r="1267" spans="1:7" x14ac:dyDescent="0.2">
      <c r="A1267" s="219">
        <v>6172</v>
      </c>
      <c r="B1267" s="220">
        <v>5134</v>
      </c>
      <c r="C1267" s="221" t="s">
        <v>202</v>
      </c>
      <c r="D1267" s="222">
        <v>200</v>
      </c>
      <c r="E1267" s="223">
        <v>233</v>
      </c>
      <c r="F1267" s="222">
        <v>154.76259999999999</v>
      </c>
      <c r="G1267" s="224">
        <f t="shared" si="18"/>
        <v>66.421716738197418</v>
      </c>
    </row>
    <row r="1268" spans="1:7" x14ac:dyDescent="0.2">
      <c r="A1268" s="219">
        <v>6172</v>
      </c>
      <c r="B1268" s="220">
        <v>5136</v>
      </c>
      <c r="C1268" s="221" t="s">
        <v>242</v>
      </c>
      <c r="D1268" s="222">
        <v>630</v>
      </c>
      <c r="E1268" s="223">
        <v>630</v>
      </c>
      <c r="F1268" s="222">
        <v>305.27190000000002</v>
      </c>
      <c r="G1268" s="224">
        <f t="shared" si="18"/>
        <v>48.455857142857148</v>
      </c>
    </row>
    <row r="1269" spans="1:7" x14ac:dyDescent="0.2">
      <c r="A1269" s="219">
        <v>6172</v>
      </c>
      <c r="B1269" s="220">
        <v>5137</v>
      </c>
      <c r="C1269" s="221" t="s">
        <v>203</v>
      </c>
      <c r="D1269" s="222">
        <v>7920</v>
      </c>
      <c r="E1269" s="223">
        <v>13776.76</v>
      </c>
      <c r="F1269" s="222">
        <v>7670.6951799999997</v>
      </c>
      <c r="G1269" s="224">
        <f t="shared" si="18"/>
        <v>55.678513525676578</v>
      </c>
    </row>
    <row r="1270" spans="1:7" x14ac:dyDescent="0.2">
      <c r="A1270" s="219">
        <v>6172</v>
      </c>
      <c r="B1270" s="220">
        <v>5139</v>
      </c>
      <c r="C1270" s="221" t="s">
        <v>186</v>
      </c>
      <c r="D1270" s="222">
        <v>3663</v>
      </c>
      <c r="E1270" s="223">
        <v>3831.74</v>
      </c>
      <c r="F1270" s="222">
        <v>3185.4526499999997</v>
      </c>
      <c r="G1270" s="224">
        <f t="shared" si="18"/>
        <v>83.133319327511785</v>
      </c>
    </row>
    <row r="1271" spans="1:7" x14ac:dyDescent="0.2">
      <c r="A1271" s="219">
        <v>6172</v>
      </c>
      <c r="B1271" s="220">
        <v>5142</v>
      </c>
      <c r="C1271" s="221" t="s">
        <v>353</v>
      </c>
      <c r="D1271" s="222">
        <v>50</v>
      </c>
      <c r="E1271" s="223">
        <v>50</v>
      </c>
      <c r="F1271" s="222">
        <v>6.6383999999999999</v>
      </c>
      <c r="G1271" s="224">
        <f t="shared" si="18"/>
        <v>13.2768</v>
      </c>
    </row>
    <row r="1272" spans="1:7" x14ac:dyDescent="0.2">
      <c r="A1272" s="219">
        <v>6172</v>
      </c>
      <c r="B1272" s="220">
        <v>5151</v>
      </c>
      <c r="C1272" s="221" t="s">
        <v>216</v>
      </c>
      <c r="D1272" s="222">
        <v>520</v>
      </c>
      <c r="E1272" s="223">
        <v>520</v>
      </c>
      <c r="F1272" s="222">
        <v>455.86193999999995</v>
      </c>
      <c r="G1272" s="224">
        <f t="shared" si="18"/>
        <v>87.665757692307679</v>
      </c>
    </row>
    <row r="1273" spans="1:7" x14ac:dyDescent="0.2">
      <c r="A1273" s="219">
        <v>6172</v>
      </c>
      <c r="B1273" s="220">
        <v>5152</v>
      </c>
      <c r="C1273" s="221" t="s">
        <v>217</v>
      </c>
      <c r="D1273" s="222">
        <v>3100</v>
      </c>
      <c r="E1273" s="223">
        <v>3100</v>
      </c>
      <c r="F1273" s="222">
        <v>2049.4352600000002</v>
      </c>
      <c r="G1273" s="224">
        <f t="shared" si="18"/>
        <v>66.110814838709686</v>
      </c>
    </row>
    <row r="1274" spans="1:7" x14ac:dyDescent="0.2">
      <c r="A1274" s="219">
        <v>6172</v>
      </c>
      <c r="B1274" s="220">
        <v>5154</v>
      </c>
      <c r="C1274" s="221" t="s">
        <v>218</v>
      </c>
      <c r="D1274" s="222">
        <v>3900</v>
      </c>
      <c r="E1274" s="223">
        <v>3900</v>
      </c>
      <c r="F1274" s="222">
        <v>3393.9638200000004</v>
      </c>
      <c r="G1274" s="224">
        <f t="shared" si="18"/>
        <v>87.024713333333352</v>
      </c>
    </row>
    <row r="1275" spans="1:7" x14ac:dyDescent="0.2">
      <c r="A1275" s="219">
        <v>6172</v>
      </c>
      <c r="B1275" s="220">
        <v>5156</v>
      </c>
      <c r="C1275" s="221" t="s">
        <v>354</v>
      </c>
      <c r="D1275" s="222">
        <v>1400</v>
      </c>
      <c r="E1275" s="223">
        <v>1400</v>
      </c>
      <c r="F1275" s="222">
        <v>1184.74611</v>
      </c>
      <c r="G1275" s="224">
        <f t="shared" si="18"/>
        <v>84.624722142857138</v>
      </c>
    </row>
    <row r="1276" spans="1:7" x14ac:dyDescent="0.2">
      <c r="A1276" s="219">
        <v>6172</v>
      </c>
      <c r="B1276" s="220">
        <v>5161</v>
      </c>
      <c r="C1276" s="221" t="s">
        <v>307</v>
      </c>
      <c r="D1276" s="222">
        <v>2015</v>
      </c>
      <c r="E1276" s="223">
        <v>1255</v>
      </c>
      <c r="F1276" s="222">
        <v>1132.5551599999999</v>
      </c>
      <c r="G1276" s="224">
        <f t="shared" si="18"/>
        <v>90.243439043824694</v>
      </c>
    </row>
    <row r="1277" spans="1:7" x14ac:dyDescent="0.2">
      <c r="A1277" s="219">
        <v>6172</v>
      </c>
      <c r="B1277" s="220">
        <v>5162</v>
      </c>
      <c r="C1277" s="221" t="s">
        <v>267</v>
      </c>
      <c r="D1277" s="222">
        <v>585</v>
      </c>
      <c r="E1277" s="223">
        <v>585</v>
      </c>
      <c r="F1277" s="222">
        <v>508.04114000000004</v>
      </c>
      <c r="G1277" s="224">
        <f t="shared" si="18"/>
        <v>86.844639316239324</v>
      </c>
    </row>
    <row r="1278" spans="1:7" x14ac:dyDescent="0.2">
      <c r="A1278" s="219">
        <v>6172</v>
      </c>
      <c r="B1278" s="220">
        <v>5163</v>
      </c>
      <c r="C1278" s="221" t="s">
        <v>219</v>
      </c>
      <c r="D1278" s="222">
        <v>60</v>
      </c>
      <c r="E1278" s="223">
        <v>34</v>
      </c>
      <c r="F1278" s="222">
        <v>27</v>
      </c>
      <c r="G1278" s="224">
        <f t="shared" si="18"/>
        <v>79.411764705882348</v>
      </c>
    </row>
    <row r="1279" spans="1:7" x14ac:dyDescent="0.2">
      <c r="A1279" s="219">
        <v>6172</v>
      </c>
      <c r="B1279" s="220">
        <v>5164</v>
      </c>
      <c r="C1279" s="221" t="s">
        <v>205</v>
      </c>
      <c r="D1279" s="222">
        <v>175</v>
      </c>
      <c r="E1279" s="223">
        <v>544</v>
      </c>
      <c r="F1279" s="222">
        <v>458.82</v>
      </c>
      <c r="G1279" s="224">
        <f t="shared" si="18"/>
        <v>84.341911764705884</v>
      </c>
    </row>
    <row r="1280" spans="1:7" x14ac:dyDescent="0.2">
      <c r="A1280" s="219">
        <v>6172</v>
      </c>
      <c r="B1280" s="220">
        <v>5166</v>
      </c>
      <c r="C1280" s="221" t="s">
        <v>220</v>
      </c>
      <c r="D1280" s="222">
        <v>3550</v>
      </c>
      <c r="E1280" s="223">
        <v>3994.12</v>
      </c>
      <c r="F1280" s="222">
        <v>2805.7668399999998</v>
      </c>
      <c r="G1280" s="224">
        <f t="shared" si="18"/>
        <v>70.247434729051704</v>
      </c>
    </row>
    <row r="1281" spans="1:7" x14ac:dyDescent="0.2">
      <c r="A1281" s="219">
        <v>6172</v>
      </c>
      <c r="B1281" s="220">
        <v>5167</v>
      </c>
      <c r="C1281" s="221" t="s">
        <v>221</v>
      </c>
      <c r="D1281" s="222">
        <v>5500</v>
      </c>
      <c r="E1281" s="223">
        <v>6165.62</v>
      </c>
      <c r="F1281" s="222">
        <v>4892.0444699999998</v>
      </c>
      <c r="G1281" s="224">
        <f t="shared" si="18"/>
        <v>79.34391788660345</v>
      </c>
    </row>
    <row r="1282" spans="1:7" x14ac:dyDescent="0.2">
      <c r="A1282" s="219">
        <v>6172</v>
      </c>
      <c r="B1282" s="220">
        <v>5168</v>
      </c>
      <c r="C1282" s="221" t="s">
        <v>222</v>
      </c>
      <c r="D1282" s="222">
        <v>24908</v>
      </c>
      <c r="E1282" s="223">
        <v>23632.22</v>
      </c>
      <c r="F1282" s="222">
        <v>16021.130719999999</v>
      </c>
      <c r="G1282" s="224">
        <f t="shared" si="18"/>
        <v>67.793591630409665</v>
      </c>
    </row>
    <row r="1283" spans="1:7" x14ac:dyDescent="0.2">
      <c r="A1283" s="219">
        <v>6172</v>
      </c>
      <c r="B1283" s="220">
        <v>5169</v>
      </c>
      <c r="C1283" s="221" t="s">
        <v>187</v>
      </c>
      <c r="D1283" s="222">
        <v>27558</v>
      </c>
      <c r="E1283" s="223">
        <v>27251.88</v>
      </c>
      <c r="F1283" s="222">
        <v>22064.77103</v>
      </c>
      <c r="G1283" s="224">
        <f t="shared" si="18"/>
        <v>80.966050892635664</v>
      </c>
    </row>
    <row r="1284" spans="1:7" x14ac:dyDescent="0.2">
      <c r="A1284" s="219">
        <v>6172</v>
      </c>
      <c r="B1284" s="220">
        <v>5171</v>
      </c>
      <c r="C1284" s="221" t="s">
        <v>223</v>
      </c>
      <c r="D1284" s="222">
        <v>10127</v>
      </c>
      <c r="E1284" s="223">
        <v>9007.84</v>
      </c>
      <c r="F1284" s="222">
        <v>3594.7335699999999</v>
      </c>
      <c r="G1284" s="224">
        <f t="shared" si="18"/>
        <v>39.906720923106981</v>
      </c>
    </row>
    <row r="1285" spans="1:7" x14ac:dyDescent="0.2">
      <c r="A1285" s="219">
        <v>6172</v>
      </c>
      <c r="B1285" s="220">
        <v>5172</v>
      </c>
      <c r="C1285" s="221" t="s">
        <v>252</v>
      </c>
      <c r="D1285" s="222">
        <v>336</v>
      </c>
      <c r="E1285" s="223">
        <v>197.89</v>
      </c>
      <c r="F1285" s="222">
        <v>61.668190000000003</v>
      </c>
      <c r="G1285" s="224">
        <f t="shared" si="18"/>
        <v>31.162863206832082</v>
      </c>
    </row>
    <row r="1286" spans="1:7" x14ac:dyDescent="0.2">
      <c r="A1286" s="219">
        <v>6172</v>
      </c>
      <c r="B1286" s="220">
        <v>5173</v>
      </c>
      <c r="C1286" s="221" t="s">
        <v>206</v>
      </c>
      <c r="D1286" s="222">
        <v>4920</v>
      </c>
      <c r="E1286" s="223">
        <v>5646.9</v>
      </c>
      <c r="F1286" s="222">
        <v>5037.5582499999991</v>
      </c>
      <c r="G1286" s="224">
        <f t="shared" si="18"/>
        <v>89.209269687793295</v>
      </c>
    </row>
    <row r="1287" spans="1:7" x14ac:dyDescent="0.2">
      <c r="A1287" s="219">
        <v>6172</v>
      </c>
      <c r="B1287" s="220">
        <v>5175</v>
      </c>
      <c r="C1287" s="221" t="s">
        <v>188</v>
      </c>
      <c r="D1287" s="222">
        <v>711</v>
      </c>
      <c r="E1287" s="223">
        <v>896</v>
      </c>
      <c r="F1287" s="222">
        <v>709.38784999999996</v>
      </c>
      <c r="G1287" s="224">
        <f t="shared" si="18"/>
        <v>79.172751116071424</v>
      </c>
    </row>
    <row r="1288" spans="1:7" x14ac:dyDescent="0.2">
      <c r="A1288" s="219">
        <v>6172</v>
      </c>
      <c r="B1288" s="220">
        <v>5176</v>
      </c>
      <c r="C1288" s="221" t="s">
        <v>295</v>
      </c>
      <c r="D1288" s="222">
        <v>500</v>
      </c>
      <c r="E1288" s="223">
        <v>500</v>
      </c>
      <c r="F1288" s="222">
        <v>288.06183999999996</v>
      </c>
      <c r="G1288" s="224">
        <f t="shared" si="18"/>
        <v>57.612367999999989</v>
      </c>
    </row>
    <row r="1289" spans="1:7" x14ac:dyDescent="0.2">
      <c r="A1289" s="219">
        <v>6172</v>
      </c>
      <c r="B1289" s="220">
        <v>5179</v>
      </c>
      <c r="C1289" s="221" t="s">
        <v>224</v>
      </c>
      <c r="D1289" s="222">
        <v>243</v>
      </c>
      <c r="E1289" s="223">
        <v>193</v>
      </c>
      <c r="F1289" s="222">
        <v>78.02534</v>
      </c>
      <c r="G1289" s="224">
        <f t="shared" si="18"/>
        <v>40.427637305699484</v>
      </c>
    </row>
    <row r="1290" spans="1:7" x14ac:dyDescent="0.2">
      <c r="A1290" s="219">
        <v>6172</v>
      </c>
      <c r="B1290" s="220">
        <v>5189</v>
      </c>
      <c r="C1290" s="221" t="s">
        <v>360</v>
      </c>
      <c r="D1290" s="222">
        <v>2</v>
      </c>
      <c r="E1290" s="223">
        <v>0</v>
      </c>
      <c r="F1290" s="222">
        <v>0</v>
      </c>
      <c r="G1290" s="246" t="s">
        <v>204</v>
      </c>
    </row>
    <row r="1291" spans="1:7" x14ac:dyDescent="0.2">
      <c r="A1291" s="219">
        <v>6172</v>
      </c>
      <c r="B1291" s="220">
        <v>5192</v>
      </c>
      <c r="C1291" s="221" t="s">
        <v>237</v>
      </c>
      <c r="D1291" s="222">
        <v>500</v>
      </c>
      <c r="E1291" s="223">
        <v>501</v>
      </c>
      <c r="F1291" s="222">
        <v>425.02820000000003</v>
      </c>
      <c r="G1291" s="224">
        <f t="shared" si="18"/>
        <v>84.835968063872258</v>
      </c>
    </row>
    <row r="1292" spans="1:7" x14ac:dyDescent="0.2">
      <c r="A1292" s="219">
        <v>6172</v>
      </c>
      <c r="B1292" s="220">
        <v>5194</v>
      </c>
      <c r="C1292" s="221" t="s">
        <v>207</v>
      </c>
      <c r="D1292" s="222">
        <v>100</v>
      </c>
      <c r="E1292" s="223">
        <v>100</v>
      </c>
      <c r="F1292" s="222">
        <v>0</v>
      </c>
      <c r="G1292" s="224">
        <f t="shared" si="18"/>
        <v>0</v>
      </c>
    </row>
    <row r="1293" spans="1:7" x14ac:dyDescent="0.2">
      <c r="A1293" s="219">
        <v>6172</v>
      </c>
      <c r="B1293" s="220">
        <v>5222</v>
      </c>
      <c r="C1293" s="221" t="s">
        <v>189</v>
      </c>
      <c r="D1293" s="222">
        <v>0</v>
      </c>
      <c r="E1293" s="223">
        <v>176.86</v>
      </c>
      <c r="F1293" s="222">
        <v>175.63109999999998</v>
      </c>
      <c r="G1293" s="224">
        <f t="shared" si="18"/>
        <v>99.305156621056184</v>
      </c>
    </row>
    <row r="1294" spans="1:7" x14ac:dyDescent="0.2">
      <c r="A1294" s="219">
        <v>6172</v>
      </c>
      <c r="B1294" s="220">
        <v>5361</v>
      </c>
      <c r="C1294" s="221" t="s">
        <v>361</v>
      </c>
      <c r="D1294" s="222">
        <v>50</v>
      </c>
      <c r="E1294" s="223">
        <v>50</v>
      </c>
      <c r="F1294" s="222">
        <v>24</v>
      </c>
      <c r="G1294" s="224">
        <f t="shared" si="18"/>
        <v>48</v>
      </c>
    </row>
    <row r="1295" spans="1:7" x14ac:dyDescent="0.2">
      <c r="A1295" s="219">
        <v>6172</v>
      </c>
      <c r="B1295" s="220">
        <v>5362</v>
      </c>
      <c r="C1295" s="221" t="s">
        <v>229</v>
      </c>
      <c r="D1295" s="222">
        <v>2070</v>
      </c>
      <c r="E1295" s="223">
        <v>2070</v>
      </c>
      <c r="F1295" s="222">
        <v>97.375600000000006</v>
      </c>
      <c r="G1295" s="224">
        <f t="shared" si="18"/>
        <v>4.7041352657004838</v>
      </c>
    </row>
    <row r="1296" spans="1:7" x14ac:dyDescent="0.2">
      <c r="A1296" s="219">
        <v>6172</v>
      </c>
      <c r="B1296" s="220">
        <v>5363</v>
      </c>
      <c r="C1296" s="221" t="s">
        <v>268</v>
      </c>
      <c r="D1296" s="222">
        <v>0</v>
      </c>
      <c r="E1296" s="223">
        <v>208</v>
      </c>
      <c r="F1296" s="222">
        <v>208</v>
      </c>
      <c r="G1296" s="224">
        <f t="shared" si="18"/>
        <v>100</v>
      </c>
    </row>
    <row r="1297" spans="1:7" x14ac:dyDescent="0.2">
      <c r="A1297" s="219">
        <v>6172</v>
      </c>
      <c r="B1297" s="220">
        <v>5424</v>
      </c>
      <c r="C1297" s="221" t="s">
        <v>297</v>
      </c>
      <c r="D1297" s="222">
        <v>1400</v>
      </c>
      <c r="E1297" s="223">
        <v>1800</v>
      </c>
      <c r="F1297" s="222">
        <v>1588.287</v>
      </c>
      <c r="G1297" s="224">
        <f t="shared" si="18"/>
        <v>88.238166666666672</v>
      </c>
    </row>
    <row r="1298" spans="1:7" x14ac:dyDescent="0.2">
      <c r="A1298" s="219">
        <v>6172</v>
      </c>
      <c r="B1298" s="220">
        <v>5499</v>
      </c>
      <c r="C1298" s="221" t="s">
        <v>355</v>
      </c>
      <c r="D1298" s="222">
        <v>10340</v>
      </c>
      <c r="E1298" s="223">
        <v>14169.63</v>
      </c>
      <c r="F1298" s="222">
        <v>12628.499530000001</v>
      </c>
      <c r="G1298" s="224">
        <f t="shared" si="18"/>
        <v>89.123707041044838</v>
      </c>
    </row>
    <row r="1299" spans="1:7" x14ac:dyDescent="0.2">
      <c r="A1299" s="225">
        <v>6172</v>
      </c>
      <c r="B1299" s="226"/>
      <c r="C1299" s="227" t="s">
        <v>140</v>
      </c>
      <c r="D1299" s="228">
        <v>566955</v>
      </c>
      <c r="E1299" s="229">
        <v>577017.67000000004</v>
      </c>
      <c r="F1299" s="228">
        <v>524961.66003000014</v>
      </c>
      <c r="G1299" s="230">
        <f t="shared" si="18"/>
        <v>90.978437459289609</v>
      </c>
    </row>
    <row r="1300" spans="1:7" x14ac:dyDescent="0.2">
      <c r="A1300" s="219"/>
      <c r="B1300" s="231"/>
      <c r="C1300" s="232"/>
      <c r="D1300" s="233"/>
      <c r="E1300" s="233"/>
      <c r="F1300" s="233"/>
      <c r="G1300" s="224"/>
    </row>
    <row r="1301" spans="1:7" x14ac:dyDescent="0.2">
      <c r="A1301" s="234">
        <v>6174</v>
      </c>
      <c r="B1301" s="235">
        <v>5325</v>
      </c>
      <c r="C1301" s="236" t="s">
        <v>362</v>
      </c>
      <c r="D1301" s="237">
        <v>650</v>
      </c>
      <c r="E1301" s="238">
        <v>650</v>
      </c>
      <c r="F1301" s="237">
        <v>650</v>
      </c>
      <c r="G1301" s="239">
        <f t="shared" si="18"/>
        <v>100</v>
      </c>
    </row>
    <row r="1302" spans="1:7" x14ac:dyDescent="0.2">
      <c r="A1302" s="225">
        <v>6174</v>
      </c>
      <c r="B1302" s="226"/>
      <c r="C1302" s="227" t="s">
        <v>363</v>
      </c>
      <c r="D1302" s="228">
        <v>650</v>
      </c>
      <c r="E1302" s="229">
        <v>650</v>
      </c>
      <c r="F1302" s="228">
        <v>650</v>
      </c>
      <c r="G1302" s="230">
        <f t="shared" si="18"/>
        <v>100</v>
      </c>
    </row>
    <row r="1303" spans="1:7" x14ac:dyDescent="0.2">
      <c r="A1303" s="219"/>
      <c r="B1303" s="231"/>
      <c r="C1303" s="232"/>
      <c r="D1303" s="233"/>
      <c r="E1303" s="233"/>
      <c r="F1303" s="233"/>
      <c r="G1303" s="224"/>
    </row>
    <row r="1304" spans="1:7" x14ac:dyDescent="0.2">
      <c r="A1304" s="234">
        <v>6223</v>
      </c>
      <c r="B1304" s="235">
        <v>5139</v>
      </c>
      <c r="C1304" s="236" t="s">
        <v>186</v>
      </c>
      <c r="D1304" s="237">
        <v>15</v>
      </c>
      <c r="E1304" s="238">
        <v>15</v>
      </c>
      <c r="F1304" s="237">
        <v>3.74</v>
      </c>
      <c r="G1304" s="239">
        <f t="shared" si="18"/>
        <v>24.933333333333334</v>
      </c>
    </row>
    <row r="1305" spans="1:7" x14ac:dyDescent="0.2">
      <c r="A1305" s="219">
        <v>6223</v>
      </c>
      <c r="B1305" s="220">
        <v>5164</v>
      </c>
      <c r="C1305" s="221" t="s">
        <v>205</v>
      </c>
      <c r="D1305" s="222">
        <v>450</v>
      </c>
      <c r="E1305" s="223">
        <v>300</v>
      </c>
      <c r="F1305" s="222">
        <v>99.344999999999999</v>
      </c>
      <c r="G1305" s="224">
        <f t="shared" si="18"/>
        <v>33.115000000000002</v>
      </c>
    </row>
    <row r="1306" spans="1:7" x14ac:dyDescent="0.2">
      <c r="A1306" s="219">
        <v>6223</v>
      </c>
      <c r="B1306" s="220">
        <v>5166</v>
      </c>
      <c r="C1306" s="221" t="s">
        <v>220</v>
      </c>
      <c r="D1306" s="222">
        <v>340</v>
      </c>
      <c r="E1306" s="223">
        <v>0</v>
      </c>
      <c r="F1306" s="222">
        <v>0</v>
      </c>
      <c r="G1306" s="246" t="s">
        <v>204</v>
      </c>
    </row>
    <row r="1307" spans="1:7" x14ac:dyDescent="0.2">
      <c r="A1307" s="219">
        <v>6223</v>
      </c>
      <c r="B1307" s="220">
        <v>5169</v>
      </c>
      <c r="C1307" s="221" t="s">
        <v>187</v>
      </c>
      <c r="D1307" s="222">
        <v>1000</v>
      </c>
      <c r="E1307" s="223">
        <v>1558.94</v>
      </c>
      <c r="F1307" s="222">
        <v>1115.7936499999998</v>
      </c>
      <c r="G1307" s="224">
        <f t="shared" ref="G1307:G1331" si="19">F1307/E1307*100</f>
        <v>71.573867499711326</v>
      </c>
    </row>
    <row r="1308" spans="1:7" x14ac:dyDescent="0.2">
      <c r="A1308" s="219">
        <v>6223</v>
      </c>
      <c r="B1308" s="220">
        <v>5173</v>
      </c>
      <c r="C1308" s="221" t="s">
        <v>206</v>
      </c>
      <c r="D1308" s="222">
        <v>1700</v>
      </c>
      <c r="E1308" s="223">
        <v>2122</v>
      </c>
      <c r="F1308" s="222">
        <v>1635.8242499999999</v>
      </c>
      <c r="G1308" s="224">
        <f t="shared" si="19"/>
        <v>77.088795947219609</v>
      </c>
    </row>
    <row r="1309" spans="1:7" x14ac:dyDescent="0.2">
      <c r="A1309" s="219">
        <v>6223</v>
      </c>
      <c r="B1309" s="220">
        <v>5175</v>
      </c>
      <c r="C1309" s="221" t="s">
        <v>188</v>
      </c>
      <c r="D1309" s="222">
        <v>1000</v>
      </c>
      <c r="E1309" s="223">
        <v>800</v>
      </c>
      <c r="F1309" s="222">
        <v>494.24899999999997</v>
      </c>
      <c r="G1309" s="224">
        <f t="shared" si="19"/>
        <v>61.781124999999989</v>
      </c>
    </row>
    <row r="1310" spans="1:7" x14ac:dyDescent="0.2">
      <c r="A1310" s="219">
        <v>6223</v>
      </c>
      <c r="B1310" s="220">
        <v>5194</v>
      </c>
      <c r="C1310" s="221" t="s">
        <v>207</v>
      </c>
      <c r="D1310" s="222">
        <v>80</v>
      </c>
      <c r="E1310" s="223">
        <v>80</v>
      </c>
      <c r="F1310" s="222">
        <v>78.793000000000006</v>
      </c>
      <c r="G1310" s="224">
        <f t="shared" si="19"/>
        <v>98.491250000000008</v>
      </c>
    </row>
    <row r="1311" spans="1:7" x14ac:dyDescent="0.2">
      <c r="A1311" s="219">
        <v>6223</v>
      </c>
      <c r="B1311" s="220">
        <v>5222</v>
      </c>
      <c r="C1311" s="221" t="s">
        <v>189</v>
      </c>
      <c r="D1311" s="222">
        <v>0</v>
      </c>
      <c r="E1311" s="223">
        <v>200</v>
      </c>
      <c r="F1311" s="222">
        <v>200</v>
      </c>
      <c r="G1311" s="224">
        <f t="shared" si="19"/>
        <v>100</v>
      </c>
    </row>
    <row r="1312" spans="1:7" x14ac:dyDescent="0.2">
      <c r="A1312" s="225">
        <v>6223</v>
      </c>
      <c r="B1312" s="226"/>
      <c r="C1312" s="227" t="s">
        <v>364</v>
      </c>
      <c r="D1312" s="228">
        <v>4585</v>
      </c>
      <c r="E1312" s="229">
        <v>5075.9399999999996</v>
      </c>
      <c r="F1312" s="228">
        <v>3627.7448999999992</v>
      </c>
      <c r="G1312" s="230">
        <f t="shared" si="19"/>
        <v>71.469420442322004</v>
      </c>
    </row>
    <row r="1313" spans="1:7" x14ac:dyDescent="0.2">
      <c r="A1313" s="219"/>
      <c r="B1313" s="231"/>
      <c r="C1313" s="232"/>
      <c r="D1313" s="233"/>
      <c r="E1313" s="233"/>
      <c r="F1313" s="233"/>
      <c r="G1313" s="224"/>
    </row>
    <row r="1314" spans="1:7" x14ac:dyDescent="0.2">
      <c r="A1314" s="234">
        <v>6310</v>
      </c>
      <c r="B1314" s="235">
        <v>5141</v>
      </c>
      <c r="C1314" s="236" t="s">
        <v>294</v>
      </c>
      <c r="D1314" s="237">
        <v>55000</v>
      </c>
      <c r="E1314" s="238">
        <v>55000</v>
      </c>
      <c r="F1314" s="237">
        <v>44415.961350000012</v>
      </c>
      <c r="G1314" s="239">
        <f t="shared" si="19"/>
        <v>80.756293363636388</v>
      </c>
    </row>
    <row r="1315" spans="1:7" x14ac:dyDescent="0.2">
      <c r="A1315" s="219">
        <v>6310</v>
      </c>
      <c r="B1315" s="220">
        <v>5163</v>
      </c>
      <c r="C1315" s="221" t="s">
        <v>219</v>
      </c>
      <c r="D1315" s="222">
        <v>500</v>
      </c>
      <c r="E1315" s="223">
        <v>500</v>
      </c>
      <c r="F1315" s="222">
        <v>175.81521999999998</v>
      </c>
      <c r="G1315" s="224">
        <f t="shared" si="19"/>
        <v>35.163043999999999</v>
      </c>
    </row>
    <row r="1316" spans="1:7" x14ac:dyDescent="0.2">
      <c r="A1316" s="225">
        <v>6310</v>
      </c>
      <c r="B1316" s="226"/>
      <c r="C1316" s="227" t="s">
        <v>142</v>
      </c>
      <c r="D1316" s="228">
        <v>55500</v>
      </c>
      <c r="E1316" s="229">
        <v>55500</v>
      </c>
      <c r="F1316" s="228">
        <v>44591.776570000009</v>
      </c>
      <c r="G1316" s="230">
        <f t="shared" si="19"/>
        <v>80.345543369369381</v>
      </c>
    </row>
    <row r="1317" spans="1:7" x14ac:dyDescent="0.2">
      <c r="A1317" s="219"/>
      <c r="B1317" s="231"/>
      <c r="C1317" s="232"/>
      <c r="D1317" s="233"/>
      <c r="E1317" s="233"/>
      <c r="F1317" s="233"/>
      <c r="G1317" s="224"/>
    </row>
    <row r="1318" spans="1:7" x14ac:dyDescent="0.2">
      <c r="A1318" s="234">
        <v>6320</v>
      </c>
      <c r="B1318" s="235">
        <v>5163</v>
      </c>
      <c r="C1318" s="236" t="s">
        <v>219</v>
      </c>
      <c r="D1318" s="237">
        <v>38000</v>
      </c>
      <c r="E1318" s="238">
        <v>46200</v>
      </c>
      <c r="F1318" s="237">
        <v>44312.533000000003</v>
      </c>
      <c r="G1318" s="239">
        <f t="shared" si="19"/>
        <v>95.914573593073598</v>
      </c>
    </row>
    <row r="1319" spans="1:7" x14ac:dyDescent="0.2">
      <c r="A1319" s="225">
        <v>6320</v>
      </c>
      <c r="B1319" s="226"/>
      <c r="C1319" s="227" t="s">
        <v>143</v>
      </c>
      <c r="D1319" s="228">
        <v>38000</v>
      </c>
      <c r="E1319" s="229">
        <v>46200</v>
      </c>
      <c r="F1319" s="228">
        <v>44312.533000000003</v>
      </c>
      <c r="G1319" s="230">
        <f t="shared" si="19"/>
        <v>95.914573593073598</v>
      </c>
    </row>
    <row r="1320" spans="1:7" x14ac:dyDescent="0.2">
      <c r="A1320" s="219"/>
      <c r="B1320" s="231"/>
      <c r="C1320" s="232"/>
      <c r="D1320" s="233"/>
      <c r="E1320" s="233"/>
      <c r="F1320" s="233"/>
      <c r="G1320" s="224"/>
    </row>
    <row r="1321" spans="1:7" x14ac:dyDescent="0.2">
      <c r="A1321" s="234">
        <v>6399</v>
      </c>
      <c r="B1321" s="235">
        <v>5362</v>
      </c>
      <c r="C1321" s="236" t="s">
        <v>229</v>
      </c>
      <c r="D1321" s="237">
        <v>11000</v>
      </c>
      <c r="E1321" s="238">
        <v>16225.74</v>
      </c>
      <c r="F1321" s="237">
        <v>9526.6185699999987</v>
      </c>
      <c r="G1321" s="239">
        <f t="shared" si="19"/>
        <v>58.71299903733204</v>
      </c>
    </row>
    <row r="1322" spans="1:7" x14ac:dyDescent="0.2">
      <c r="A1322" s="219">
        <v>6399</v>
      </c>
      <c r="B1322" s="220">
        <v>5365</v>
      </c>
      <c r="C1322" s="221" t="s">
        <v>296</v>
      </c>
      <c r="D1322" s="222">
        <v>25300</v>
      </c>
      <c r="E1322" s="223">
        <v>33464.129999999997</v>
      </c>
      <c r="F1322" s="222">
        <v>33464.129999999997</v>
      </c>
      <c r="G1322" s="224">
        <f t="shared" si="19"/>
        <v>100</v>
      </c>
    </row>
    <row r="1323" spans="1:7" x14ac:dyDescent="0.2">
      <c r="A1323" s="225">
        <v>6399</v>
      </c>
      <c r="B1323" s="226"/>
      <c r="C1323" s="227" t="s">
        <v>365</v>
      </c>
      <c r="D1323" s="228">
        <v>36300</v>
      </c>
      <c r="E1323" s="229">
        <v>49689.87</v>
      </c>
      <c r="F1323" s="228">
        <v>42990.748570000011</v>
      </c>
      <c r="G1323" s="230">
        <f t="shared" si="19"/>
        <v>86.518134521181082</v>
      </c>
    </row>
    <row r="1324" spans="1:7" x14ac:dyDescent="0.2">
      <c r="A1324" s="219"/>
      <c r="B1324" s="231"/>
      <c r="C1324" s="232"/>
      <c r="D1324" s="233"/>
      <c r="E1324" s="233"/>
      <c r="F1324" s="233"/>
      <c r="G1324" s="224"/>
    </row>
    <row r="1325" spans="1:7" x14ac:dyDescent="0.2">
      <c r="A1325" s="234">
        <v>6402</v>
      </c>
      <c r="B1325" s="235">
        <v>5364</v>
      </c>
      <c r="C1325" s="236" t="s">
        <v>366</v>
      </c>
      <c r="D1325" s="237">
        <v>0</v>
      </c>
      <c r="E1325" s="238">
        <v>46090.093999999997</v>
      </c>
      <c r="F1325" s="237">
        <v>45726.8995</v>
      </c>
      <c r="G1325" s="239">
        <f t="shared" si="19"/>
        <v>99.211990107896071</v>
      </c>
    </row>
    <row r="1326" spans="1:7" x14ac:dyDescent="0.2">
      <c r="A1326" s="225">
        <v>6402</v>
      </c>
      <c r="B1326" s="226"/>
      <c r="C1326" s="227" t="s">
        <v>146</v>
      </c>
      <c r="D1326" s="228">
        <v>0</v>
      </c>
      <c r="E1326" s="229">
        <v>46090.093999999997</v>
      </c>
      <c r="F1326" s="228">
        <v>45726.8995</v>
      </c>
      <c r="G1326" s="230">
        <f t="shared" si="19"/>
        <v>99.211990107896071</v>
      </c>
    </row>
    <row r="1327" spans="1:7" x14ac:dyDescent="0.2">
      <c r="A1327" s="219"/>
      <c r="B1327" s="231"/>
      <c r="C1327" s="232"/>
      <c r="D1327" s="233"/>
      <c r="E1327" s="233"/>
      <c r="F1327" s="233"/>
      <c r="G1327" s="224"/>
    </row>
    <row r="1328" spans="1:7" x14ac:dyDescent="0.2">
      <c r="A1328" s="234">
        <v>6409</v>
      </c>
      <c r="B1328" s="235">
        <v>5364</v>
      </c>
      <c r="C1328" s="236" t="s">
        <v>366</v>
      </c>
      <c r="D1328" s="237">
        <v>0</v>
      </c>
      <c r="E1328" s="238">
        <v>247.44399999999999</v>
      </c>
      <c r="F1328" s="237">
        <v>247.44300000000001</v>
      </c>
      <c r="G1328" s="239">
        <f t="shared" si="19"/>
        <v>99.999595868156035</v>
      </c>
    </row>
    <row r="1329" spans="1:7" x14ac:dyDescent="0.2">
      <c r="A1329" s="219">
        <v>6409</v>
      </c>
      <c r="B1329" s="220">
        <v>5901</v>
      </c>
      <c r="C1329" s="221" t="s">
        <v>356</v>
      </c>
      <c r="D1329" s="222">
        <v>56870</v>
      </c>
      <c r="E1329" s="223">
        <v>2343.9639999999999</v>
      </c>
      <c r="F1329" s="222">
        <v>0</v>
      </c>
      <c r="G1329" s="224">
        <f t="shared" si="19"/>
        <v>0</v>
      </c>
    </row>
    <row r="1330" spans="1:7" x14ac:dyDescent="0.2">
      <c r="A1330" s="219">
        <v>6409</v>
      </c>
      <c r="B1330" s="220">
        <v>5909</v>
      </c>
      <c r="C1330" s="221" t="s">
        <v>244</v>
      </c>
      <c r="D1330" s="222">
        <v>0</v>
      </c>
      <c r="E1330" s="223">
        <v>1342.9929999999999</v>
      </c>
      <c r="F1330" s="222">
        <v>1342.9851899999999</v>
      </c>
      <c r="G1330" s="224">
        <f t="shared" si="19"/>
        <v>99.999418463089526</v>
      </c>
    </row>
    <row r="1331" spans="1:7" x14ac:dyDescent="0.2">
      <c r="A1331" s="225">
        <v>6409</v>
      </c>
      <c r="B1331" s="226"/>
      <c r="C1331" s="227" t="s">
        <v>147</v>
      </c>
      <c r="D1331" s="228">
        <v>56870</v>
      </c>
      <c r="E1331" s="229">
        <v>3934.4009999999998</v>
      </c>
      <c r="F1331" s="228">
        <v>1590.4281899999999</v>
      </c>
      <c r="G1331" s="230">
        <f t="shared" si="19"/>
        <v>40.423642379106752</v>
      </c>
    </row>
    <row r="1332" spans="1:7" x14ac:dyDescent="0.2">
      <c r="A1332" s="127"/>
      <c r="B1332" s="138"/>
      <c r="C1332" s="240"/>
      <c r="D1332" s="126"/>
      <c r="E1332" s="126"/>
      <c r="F1332" s="126"/>
      <c r="G1332" s="254"/>
    </row>
    <row r="1333" spans="1:7" s="132" customFormat="1" x14ac:dyDescent="0.2">
      <c r="A1333" s="1075" t="s">
        <v>367</v>
      </c>
      <c r="B1333" s="1076"/>
      <c r="C1333" s="1076"/>
      <c r="D1333" s="241">
        <v>822553</v>
      </c>
      <c r="E1333" s="242">
        <v>834361.47499999998</v>
      </c>
      <c r="F1333" s="241">
        <v>750236.42559999996</v>
      </c>
      <c r="G1333" s="243">
        <f>F1333/E1333*100</f>
        <v>89.917433639898107</v>
      </c>
    </row>
    <row r="1334" spans="1:7" s="132" customFormat="1" x14ac:dyDescent="0.2">
      <c r="A1334" s="148"/>
      <c r="B1334" s="149"/>
      <c r="C1334" s="255"/>
      <c r="D1334" s="150"/>
      <c r="E1334" s="150"/>
      <c r="F1334" s="150"/>
      <c r="G1334" s="151"/>
    </row>
    <row r="1335" spans="1:7" s="262" customFormat="1" x14ac:dyDescent="0.2">
      <c r="A1335" s="256">
        <v>6330</v>
      </c>
      <c r="B1335" s="257">
        <v>5342</v>
      </c>
      <c r="C1335" s="258" t="s">
        <v>368</v>
      </c>
      <c r="D1335" s="259">
        <v>0</v>
      </c>
      <c r="E1335" s="260">
        <v>0</v>
      </c>
      <c r="F1335" s="259">
        <v>13919.6</v>
      </c>
      <c r="G1335" s="261" t="s">
        <v>204</v>
      </c>
    </row>
    <row r="1336" spans="1:7" s="262" customFormat="1" x14ac:dyDescent="0.2">
      <c r="A1336" s="263">
        <v>6330</v>
      </c>
      <c r="B1336" s="264">
        <v>5345</v>
      </c>
      <c r="C1336" s="265" t="s">
        <v>369</v>
      </c>
      <c r="D1336" s="266">
        <v>0</v>
      </c>
      <c r="E1336" s="267">
        <v>0</v>
      </c>
      <c r="F1336" s="266">
        <v>14744954.120209999</v>
      </c>
      <c r="G1336" s="268" t="s">
        <v>204</v>
      </c>
    </row>
    <row r="1337" spans="1:7" s="262" customFormat="1" x14ac:dyDescent="0.2">
      <c r="A1337" s="263">
        <v>6330</v>
      </c>
      <c r="B1337" s="264">
        <v>5348</v>
      </c>
      <c r="C1337" s="265" t="s">
        <v>370</v>
      </c>
      <c r="D1337" s="266">
        <v>0</v>
      </c>
      <c r="E1337" s="267">
        <v>0</v>
      </c>
      <c r="F1337" s="266">
        <v>5801.1255000000001</v>
      </c>
      <c r="G1337" s="268" t="s">
        <v>204</v>
      </c>
    </row>
    <row r="1338" spans="1:7" s="262" customFormat="1" x14ac:dyDescent="0.2">
      <c r="A1338" s="263">
        <v>6330</v>
      </c>
      <c r="B1338" s="264">
        <v>5349</v>
      </c>
      <c r="C1338" s="265" t="s">
        <v>371</v>
      </c>
      <c r="D1338" s="266">
        <v>0</v>
      </c>
      <c r="E1338" s="267">
        <v>0</v>
      </c>
      <c r="F1338" s="266">
        <v>364523.83</v>
      </c>
      <c r="G1338" s="268" t="s">
        <v>204</v>
      </c>
    </row>
    <row r="1339" spans="1:7" s="262" customFormat="1" ht="13.5" thickBot="1" x14ac:dyDescent="0.25">
      <c r="A1339" s="269">
        <v>6330</v>
      </c>
      <c r="B1339" s="270"/>
      <c r="C1339" s="271" t="s">
        <v>177</v>
      </c>
      <c r="D1339" s="272">
        <v>0</v>
      </c>
      <c r="E1339" s="273">
        <v>0</v>
      </c>
      <c r="F1339" s="272">
        <v>15129198.67571</v>
      </c>
      <c r="G1339" s="274" t="s">
        <v>204</v>
      </c>
    </row>
    <row r="1340" spans="1:7" s="108" customFormat="1" x14ac:dyDescent="0.2">
      <c r="A1340" s="275"/>
      <c r="B1340" s="231"/>
      <c r="C1340" s="231"/>
      <c r="D1340" s="276"/>
      <c r="E1340" s="276"/>
      <c r="F1340" s="276"/>
      <c r="G1340" s="277"/>
    </row>
    <row r="1341" spans="1:7" x14ac:dyDescent="0.2">
      <c r="C1341" s="112"/>
    </row>
    <row r="1342" spans="1:7" x14ac:dyDescent="0.2">
      <c r="C1342" s="112"/>
    </row>
    <row r="1343" spans="1:7" x14ac:dyDescent="0.2">
      <c r="C1343" s="112"/>
    </row>
    <row r="1344" spans="1:7" s="204" customFormat="1" ht="18" customHeight="1" x14ac:dyDescent="0.2">
      <c r="A1344" s="211" t="s">
        <v>3</v>
      </c>
      <c r="B1344" s="209"/>
      <c r="C1344" s="212"/>
      <c r="D1344" s="213"/>
      <c r="E1344" s="213"/>
      <c r="F1344" s="213"/>
    </row>
    <row r="1345" spans="1:7" s="204" customFormat="1" ht="12.75" customHeight="1" thickBot="1" x14ac:dyDescent="0.25">
      <c r="A1345" s="209"/>
      <c r="B1345" s="209"/>
      <c r="C1345" s="212"/>
      <c r="D1345" s="213"/>
      <c r="E1345" s="213"/>
      <c r="F1345" s="213"/>
      <c r="G1345" s="208" t="s">
        <v>2</v>
      </c>
    </row>
    <row r="1346" spans="1:7" s="218" customFormat="1" ht="39" customHeight="1" thickBot="1" x14ac:dyDescent="0.25">
      <c r="A1346" s="214" t="s">
        <v>64</v>
      </c>
      <c r="B1346" s="215" t="s">
        <v>65</v>
      </c>
      <c r="C1346" s="215" t="s">
        <v>66</v>
      </c>
      <c r="D1346" s="216" t="s">
        <v>67</v>
      </c>
      <c r="E1346" s="216" t="s">
        <v>68</v>
      </c>
      <c r="F1346" s="216" t="s">
        <v>1</v>
      </c>
      <c r="G1346" s="217" t="s">
        <v>69</v>
      </c>
    </row>
    <row r="1347" spans="1:7" x14ac:dyDescent="0.2">
      <c r="A1347" s="219">
        <v>1019</v>
      </c>
      <c r="B1347" s="220">
        <v>6322</v>
      </c>
      <c r="C1347" s="221" t="s">
        <v>372</v>
      </c>
      <c r="D1347" s="222">
        <v>0</v>
      </c>
      <c r="E1347" s="223">
        <v>200</v>
      </c>
      <c r="F1347" s="222">
        <v>200</v>
      </c>
      <c r="G1347" s="224">
        <f t="shared" ref="G1347:G1426" si="20">F1347/E1347*100</f>
        <v>100</v>
      </c>
    </row>
    <row r="1348" spans="1:7" x14ac:dyDescent="0.2">
      <c r="A1348" s="225">
        <v>1019</v>
      </c>
      <c r="B1348" s="226"/>
      <c r="C1348" s="227" t="s">
        <v>191</v>
      </c>
      <c r="D1348" s="228">
        <v>0</v>
      </c>
      <c r="E1348" s="229">
        <v>200</v>
      </c>
      <c r="F1348" s="228">
        <v>200</v>
      </c>
      <c r="G1348" s="230">
        <f t="shared" si="20"/>
        <v>100</v>
      </c>
    </row>
    <row r="1349" spans="1:7" x14ac:dyDescent="0.2">
      <c r="A1349" s="219"/>
      <c r="B1349" s="231"/>
      <c r="C1349" s="232"/>
      <c r="D1349" s="233"/>
      <c r="E1349" s="233"/>
      <c r="F1349" s="233"/>
      <c r="G1349" s="278"/>
    </row>
    <row r="1350" spans="1:7" x14ac:dyDescent="0.2">
      <c r="A1350" s="234">
        <v>1070</v>
      </c>
      <c r="B1350" s="235">
        <v>6322</v>
      </c>
      <c r="C1350" s="236" t="s">
        <v>372</v>
      </c>
      <c r="D1350" s="237">
        <v>0</v>
      </c>
      <c r="E1350" s="238">
        <v>320</v>
      </c>
      <c r="F1350" s="237">
        <v>320</v>
      </c>
      <c r="G1350" s="239">
        <f t="shared" si="20"/>
        <v>100</v>
      </c>
    </row>
    <row r="1351" spans="1:7" x14ac:dyDescent="0.2">
      <c r="A1351" s="225">
        <v>1070</v>
      </c>
      <c r="B1351" s="226"/>
      <c r="C1351" s="227" t="s">
        <v>197</v>
      </c>
      <c r="D1351" s="228">
        <v>0</v>
      </c>
      <c r="E1351" s="229">
        <v>320</v>
      </c>
      <c r="F1351" s="228">
        <v>320</v>
      </c>
      <c r="G1351" s="230">
        <f t="shared" si="20"/>
        <v>100</v>
      </c>
    </row>
    <row r="1352" spans="1:7" customFormat="1" x14ac:dyDescent="0.2">
      <c r="A1352" s="219"/>
      <c r="B1352" s="231"/>
      <c r="C1352" s="240"/>
      <c r="D1352" s="233"/>
      <c r="E1352" s="233"/>
      <c r="F1352" s="233"/>
      <c r="G1352" s="224"/>
    </row>
    <row r="1353" spans="1:7" s="132" customFormat="1" x14ac:dyDescent="0.2">
      <c r="A1353" s="1075" t="s">
        <v>198</v>
      </c>
      <c r="B1353" s="1076"/>
      <c r="C1353" s="1076"/>
      <c r="D1353" s="241">
        <v>0</v>
      </c>
      <c r="E1353" s="242">
        <v>520</v>
      </c>
      <c r="F1353" s="241">
        <v>520</v>
      </c>
      <c r="G1353" s="243">
        <f>F1353/E1353*100</f>
        <v>100</v>
      </c>
    </row>
    <row r="1354" spans="1:7" x14ac:dyDescent="0.2">
      <c r="A1354" s="219"/>
      <c r="B1354" s="231"/>
      <c r="C1354" s="232"/>
      <c r="D1354" s="233"/>
      <c r="E1354" s="233"/>
      <c r="F1354" s="233"/>
      <c r="G1354" s="278"/>
    </row>
    <row r="1355" spans="1:7" x14ac:dyDescent="0.2">
      <c r="A1355" s="234">
        <v>2115</v>
      </c>
      <c r="B1355" s="235">
        <v>6351</v>
      </c>
      <c r="C1355" s="236" t="s">
        <v>373</v>
      </c>
      <c r="D1355" s="237">
        <v>700</v>
      </c>
      <c r="E1355" s="238">
        <v>1600</v>
      </c>
      <c r="F1355" s="237">
        <v>700</v>
      </c>
      <c r="G1355" s="239">
        <f t="shared" si="20"/>
        <v>43.75</v>
      </c>
    </row>
    <row r="1356" spans="1:7" x14ac:dyDescent="0.2">
      <c r="A1356" s="225">
        <v>2115</v>
      </c>
      <c r="B1356" s="226"/>
      <c r="C1356" s="227" t="s">
        <v>200</v>
      </c>
      <c r="D1356" s="228">
        <v>700</v>
      </c>
      <c r="E1356" s="229">
        <v>1600</v>
      </c>
      <c r="F1356" s="228">
        <v>700</v>
      </c>
      <c r="G1356" s="230">
        <f t="shared" si="20"/>
        <v>43.75</v>
      </c>
    </row>
    <row r="1357" spans="1:7" x14ac:dyDescent="0.2">
      <c r="A1357" s="219"/>
      <c r="B1357" s="231"/>
      <c r="C1357" s="232"/>
      <c r="D1357" s="233"/>
      <c r="E1357" s="233"/>
      <c r="F1357" s="233"/>
      <c r="G1357" s="278"/>
    </row>
    <row r="1358" spans="1:7" x14ac:dyDescent="0.2">
      <c r="A1358" s="234">
        <v>2143</v>
      </c>
      <c r="B1358" s="235">
        <v>6119</v>
      </c>
      <c r="C1358" s="236" t="s">
        <v>374</v>
      </c>
      <c r="D1358" s="237">
        <v>0</v>
      </c>
      <c r="E1358" s="238">
        <v>108.9</v>
      </c>
      <c r="F1358" s="237">
        <v>0</v>
      </c>
      <c r="G1358" s="239">
        <f t="shared" si="20"/>
        <v>0</v>
      </c>
    </row>
    <row r="1359" spans="1:7" x14ac:dyDescent="0.2">
      <c r="A1359" s="219">
        <v>2143</v>
      </c>
      <c r="B1359" s="220">
        <v>6122</v>
      </c>
      <c r="C1359" s="221" t="s">
        <v>375</v>
      </c>
      <c r="D1359" s="222">
        <v>2700</v>
      </c>
      <c r="E1359" s="223">
        <v>6290.37</v>
      </c>
      <c r="F1359" s="222">
        <v>4990.3509700000004</v>
      </c>
      <c r="G1359" s="224">
        <f t="shared" si="20"/>
        <v>79.333186601106149</v>
      </c>
    </row>
    <row r="1360" spans="1:7" x14ac:dyDescent="0.2">
      <c r="A1360" s="219">
        <v>2143</v>
      </c>
      <c r="B1360" s="220">
        <v>6123</v>
      </c>
      <c r="C1360" s="221" t="s">
        <v>376</v>
      </c>
      <c r="D1360" s="222">
        <v>0</v>
      </c>
      <c r="E1360" s="223">
        <v>2035</v>
      </c>
      <c r="F1360" s="222">
        <v>2034.4637499999999</v>
      </c>
      <c r="G1360" s="224">
        <f t="shared" si="20"/>
        <v>99.973648648648634</v>
      </c>
    </row>
    <row r="1361" spans="1:7" x14ac:dyDescent="0.2">
      <c r="A1361" s="219">
        <v>2143</v>
      </c>
      <c r="B1361" s="220">
        <v>6129</v>
      </c>
      <c r="C1361" s="221" t="s">
        <v>377</v>
      </c>
      <c r="D1361" s="222">
        <v>0</v>
      </c>
      <c r="E1361" s="223">
        <v>3551.49</v>
      </c>
      <c r="F1361" s="222">
        <v>1051.49</v>
      </c>
      <c r="G1361" s="224">
        <f t="shared" si="20"/>
        <v>29.607010015514618</v>
      </c>
    </row>
    <row r="1362" spans="1:7" x14ac:dyDescent="0.2">
      <c r="A1362" s="219">
        <v>2143</v>
      </c>
      <c r="B1362" s="220">
        <v>6312</v>
      </c>
      <c r="C1362" s="221" t="s">
        <v>378</v>
      </c>
      <c r="D1362" s="222">
        <v>0</v>
      </c>
      <c r="E1362" s="223">
        <v>2130.86</v>
      </c>
      <c r="F1362" s="222">
        <v>2095.6619999999998</v>
      </c>
      <c r="G1362" s="224">
        <f t="shared" si="20"/>
        <v>98.348178669645108</v>
      </c>
    </row>
    <row r="1363" spans="1:7" x14ac:dyDescent="0.2">
      <c r="A1363" s="219">
        <v>2143</v>
      </c>
      <c r="B1363" s="220">
        <v>6313</v>
      </c>
      <c r="C1363" s="221" t="s">
        <v>379</v>
      </c>
      <c r="D1363" s="222">
        <v>0</v>
      </c>
      <c r="E1363" s="223">
        <v>4205.3</v>
      </c>
      <c r="F1363" s="222">
        <v>4191.3644599999998</v>
      </c>
      <c r="G1363" s="224">
        <f t="shared" si="20"/>
        <v>99.668619599077346</v>
      </c>
    </row>
    <row r="1364" spans="1:7" x14ac:dyDescent="0.2">
      <c r="A1364" s="219">
        <v>2143</v>
      </c>
      <c r="B1364" s="220">
        <v>6321</v>
      </c>
      <c r="C1364" s="221" t="s">
        <v>380</v>
      </c>
      <c r="D1364" s="222">
        <v>0</v>
      </c>
      <c r="E1364" s="223">
        <v>217.9</v>
      </c>
      <c r="F1364" s="222">
        <v>217.89400000000001</v>
      </c>
      <c r="G1364" s="224">
        <f t="shared" si="20"/>
        <v>99.997246443322624</v>
      </c>
    </row>
    <row r="1365" spans="1:7" x14ac:dyDescent="0.2">
      <c r="A1365" s="219">
        <v>2143</v>
      </c>
      <c r="B1365" s="220">
        <v>6322</v>
      </c>
      <c r="C1365" s="221" t="s">
        <v>372</v>
      </c>
      <c r="D1365" s="222">
        <v>4500</v>
      </c>
      <c r="E1365" s="223">
        <v>11998.092000000001</v>
      </c>
      <c r="F1365" s="222">
        <v>10855.243560000001</v>
      </c>
      <c r="G1365" s="224">
        <f t="shared" si="20"/>
        <v>90.474748485009115</v>
      </c>
    </row>
    <row r="1366" spans="1:7" x14ac:dyDescent="0.2">
      <c r="A1366" s="219">
        <v>2143</v>
      </c>
      <c r="B1366" s="220">
        <v>6341</v>
      </c>
      <c r="C1366" s="221" t="s">
        <v>381</v>
      </c>
      <c r="D1366" s="222">
        <v>5551</v>
      </c>
      <c r="E1366" s="223">
        <v>14389.54</v>
      </c>
      <c r="F1366" s="222">
        <v>6578.0750600000001</v>
      </c>
      <c r="G1366" s="224">
        <f t="shared" si="20"/>
        <v>45.714283152901345</v>
      </c>
    </row>
    <row r="1367" spans="1:7" x14ac:dyDescent="0.2">
      <c r="A1367" s="219">
        <v>2143</v>
      </c>
      <c r="B1367" s="220">
        <v>6349</v>
      </c>
      <c r="C1367" s="221" t="s">
        <v>382</v>
      </c>
      <c r="D1367" s="222">
        <v>0</v>
      </c>
      <c r="E1367" s="223">
        <v>1776.72</v>
      </c>
      <c r="F1367" s="222">
        <v>576.72</v>
      </c>
      <c r="G1367" s="224">
        <f t="shared" si="20"/>
        <v>32.459813589085506</v>
      </c>
    </row>
    <row r="1368" spans="1:7" x14ac:dyDescent="0.2">
      <c r="A1368" s="219">
        <v>2143</v>
      </c>
      <c r="B1368" s="220">
        <v>6351</v>
      </c>
      <c r="C1368" s="221" t="s">
        <v>373</v>
      </c>
      <c r="D1368" s="222">
        <v>0</v>
      </c>
      <c r="E1368" s="223">
        <v>100</v>
      </c>
      <c r="F1368" s="222">
        <v>100</v>
      </c>
      <c r="G1368" s="224">
        <f t="shared" si="20"/>
        <v>100</v>
      </c>
    </row>
    <row r="1369" spans="1:7" x14ac:dyDescent="0.2">
      <c r="A1369" s="225">
        <v>2143</v>
      </c>
      <c r="B1369" s="226"/>
      <c r="C1369" s="227" t="s">
        <v>0</v>
      </c>
      <c r="D1369" s="228">
        <v>12751</v>
      </c>
      <c r="E1369" s="229">
        <v>46804.171999999999</v>
      </c>
      <c r="F1369" s="228">
        <v>32691.263799999997</v>
      </c>
      <c r="G1369" s="230">
        <f t="shared" si="20"/>
        <v>69.846901254871042</v>
      </c>
    </row>
    <row r="1370" spans="1:7" x14ac:dyDescent="0.2">
      <c r="A1370" s="219"/>
      <c r="B1370" s="231"/>
      <c r="C1370" s="232"/>
      <c r="D1370" s="233"/>
      <c r="E1370" s="233"/>
      <c r="F1370" s="233"/>
      <c r="G1370" s="278"/>
    </row>
    <row r="1371" spans="1:7" x14ac:dyDescent="0.2">
      <c r="A1371" s="234">
        <v>2212</v>
      </c>
      <c r="B1371" s="235">
        <v>6121</v>
      </c>
      <c r="C1371" s="236" t="s">
        <v>383</v>
      </c>
      <c r="D1371" s="237">
        <v>683794</v>
      </c>
      <c r="E1371" s="238">
        <v>695810.89</v>
      </c>
      <c r="F1371" s="237">
        <v>636522.90415000007</v>
      </c>
      <c r="G1371" s="239">
        <f t="shared" si="20"/>
        <v>91.479296069942222</v>
      </c>
    </row>
    <row r="1372" spans="1:7" x14ac:dyDescent="0.2">
      <c r="A1372" s="219">
        <v>2212</v>
      </c>
      <c r="B1372" s="220">
        <v>6130</v>
      </c>
      <c r="C1372" s="221" t="s">
        <v>384</v>
      </c>
      <c r="D1372" s="222">
        <v>5000</v>
      </c>
      <c r="E1372" s="223">
        <v>5470</v>
      </c>
      <c r="F1372" s="222">
        <v>5311.8540000000003</v>
      </c>
      <c r="G1372" s="224">
        <f t="shared" si="20"/>
        <v>97.108848263254117</v>
      </c>
    </row>
    <row r="1373" spans="1:7" x14ac:dyDescent="0.2">
      <c r="A1373" s="219">
        <v>2212</v>
      </c>
      <c r="B1373" s="220">
        <v>6351</v>
      </c>
      <c r="C1373" s="221" t="s">
        <v>373</v>
      </c>
      <c r="D1373" s="222">
        <v>48000</v>
      </c>
      <c r="E1373" s="223">
        <v>69206</v>
      </c>
      <c r="F1373" s="222">
        <v>68756.274999999994</v>
      </c>
      <c r="G1373" s="224">
        <f t="shared" si="20"/>
        <v>99.350164725601815</v>
      </c>
    </row>
    <row r="1374" spans="1:7" x14ac:dyDescent="0.2">
      <c r="A1374" s="219">
        <v>2212</v>
      </c>
      <c r="B1374" s="220">
        <v>6356</v>
      </c>
      <c r="C1374" s="221" t="s">
        <v>385</v>
      </c>
      <c r="D1374" s="222">
        <v>0</v>
      </c>
      <c r="E1374" s="223">
        <v>70000</v>
      </c>
      <c r="F1374" s="222">
        <v>70000</v>
      </c>
      <c r="G1374" s="224">
        <f t="shared" si="20"/>
        <v>100</v>
      </c>
    </row>
    <row r="1375" spans="1:7" x14ac:dyDescent="0.2">
      <c r="A1375" s="225">
        <v>2212</v>
      </c>
      <c r="B1375" s="226"/>
      <c r="C1375" s="227" t="s">
        <v>84</v>
      </c>
      <c r="D1375" s="228">
        <v>736794</v>
      </c>
      <c r="E1375" s="229">
        <v>840486.89</v>
      </c>
      <c r="F1375" s="228">
        <v>780591.03315000015</v>
      </c>
      <c r="G1375" s="230">
        <f t="shared" si="20"/>
        <v>92.873671491770693</v>
      </c>
    </row>
    <row r="1376" spans="1:7" x14ac:dyDescent="0.2">
      <c r="A1376" s="219"/>
      <c r="B1376" s="231"/>
      <c r="C1376" s="232"/>
      <c r="D1376" s="233"/>
      <c r="E1376" s="233"/>
      <c r="F1376" s="233"/>
      <c r="G1376" s="278"/>
    </row>
    <row r="1377" spans="1:7" x14ac:dyDescent="0.2">
      <c r="A1377" s="234">
        <v>2219</v>
      </c>
      <c r="B1377" s="235">
        <v>6111</v>
      </c>
      <c r="C1377" s="236" t="s">
        <v>386</v>
      </c>
      <c r="D1377" s="237">
        <v>10000</v>
      </c>
      <c r="E1377" s="238">
        <v>200</v>
      </c>
      <c r="F1377" s="237">
        <v>0</v>
      </c>
      <c r="G1377" s="239">
        <f t="shared" si="20"/>
        <v>0</v>
      </c>
    </row>
    <row r="1378" spans="1:7" x14ac:dyDescent="0.2">
      <c r="A1378" s="219">
        <v>2219</v>
      </c>
      <c r="B1378" s="220">
        <v>6125</v>
      </c>
      <c r="C1378" s="221" t="s">
        <v>387</v>
      </c>
      <c r="D1378" s="222">
        <v>0</v>
      </c>
      <c r="E1378" s="223">
        <v>100.83</v>
      </c>
      <c r="F1378" s="222">
        <v>0</v>
      </c>
      <c r="G1378" s="224">
        <f t="shared" si="20"/>
        <v>0</v>
      </c>
    </row>
    <row r="1379" spans="1:7" x14ac:dyDescent="0.2">
      <c r="A1379" s="219">
        <v>2219</v>
      </c>
      <c r="B1379" s="220">
        <v>6341</v>
      </c>
      <c r="C1379" s="221" t="s">
        <v>381</v>
      </c>
      <c r="D1379" s="222">
        <v>8000</v>
      </c>
      <c r="E1379" s="223">
        <v>40225.769999999997</v>
      </c>
      <c r="F1379" s="222">
        <v>9513.1407400000007</v>
      </c>
      <c r="G1379" s="224">
        <f t="shared" si="20"/>
        <v>23.649368899588502</v>
      </c>
    </row>
    <row r="1380" spans="1:7" x14ac:dyDescent="0.2">
      <c r="A1380" s="225">
        <v>2219</v>
      </c>
      <c r="B1380" s="226"/>
      <c r="C1380" s="227" t="s">
        <v>234</v>
      </c>
      <c r="D1380" s="228">
        <v>18000</v>
      </c>
      <c r="E1380" s="229">
        <v>40526.6</v>
      </c>
      <c r="F1380" s="228">
        <v>9513.1407400000007</v>
      </c>
      <c r="G1380" s="230">
        <f t="shared" si="20"/>
        <v>23.473819022567895</v>
      </c>
    </row>
    <row r="1381" spans="1:7" x14ac:dyDescent="0.2">
      <c r="A1381" s="219"/>
      <c r="B1381" s="231"/>
      <c r="C1381" s="232"/>
      <c r="D1381" s="233"/>
      <c r="E1381" s="233"/>
      <c r="F1381" s="233"/>
      <c r="G1381" s="278"/>
    </row>
    <row r="1382" spans="1:7" x14ac:dyDescent="0.2">
      <c r="A1382" s="234">
        <v>2251</v>
      </c>
      <c r="B1382" s="235">
        <v>6121</v>
      </c>
      <c r="C1382" s="236" t="s">
        <v>383</v>
      </c>
      <c r="D1382" s="237">
        <v>9429</v>
      </c>
      <c r="E1382" s="238">
        <v>24634</v>
      </c>
      <c r="F1382" s="237">
        <v>22561.652859999998</v>
      </c>
      <c r="G1382" s="239">
        <f t="shared" si="20"/>
        <v>91.587451733376625</v>
      </c>
    </row>
    <row r="1383" spans="1:7" x14ac:dyDescent="0.2">
      <c r="A1383" s="219">
        <v>2251</v>
      </c>
      <c r="B1383" s="220">
        <v>6201</v>
      </c>
      <c r="C1383" s="221" t="s">
        <v>388</v>
      </c>
      <c r="D1383" s="222">
        <v>17258</v>
      </c>
      <c r="E1383" s="223">
        <v>34516</v>
      </c>
      <c r="F1383" s="222">
        <v>34516</v>
      </c>
      <c r="G1383" s="224">
        <f t="shared" si="20"/>
        <v>100</v>
      </c>
    </row>
    <row r="1384" spans="1:7" x14ac:dyDescent="0.2">
      <c r="A1384" s="219">
        <v>2251</v>
      </c>
      <c r="B1384" s="220">
        <v>6313</v>
      </c>
      <c r="C1384" s="221" t="s">
        <v>379</v>
      </c>
      <c r="D1384" s="222">
        <v>2163</v>
      </c>
      <c r="E1384" s="223">
        <v>4678</v>
      </c>
      <c r="F1384" s="222">
        <v>1844.43</v>
      </c>
      <c r="G1384" s="224">
        <f t="shared" si="20"/>
        <v>39.427746900384783</v>
      </c>
    </row>
    <row r="1385" spans="1:7" x14ac:dyDescent="0.2">
      <c r="A1385" s="225">
        <v>2251</v>
      </c>
      <c r="B1385" s="226"/>
      <c r="C1385" s="227" t="s">
        <v>87</v>
      </c>
      <c r="D1385" s="228">
        <v>28850</v>
      </c>
      <c r="E1385" s="229">
        <v>63828</v>
      </c>
      <c r="F1385" s="228">
        <v>58922.082860000002</v>
      </c>
      <c r="G1385" s="230">
        <f t="shared" si="20"/>
        <v>92.313847935075515</v>
      </c>
    </row>
    <row r="1386" spans="1:7" x14ac:dyDescent="0.2">
      <c r="A1386" s="219"/>
      <c r="B1386" s="231"/>
      <c r="C1386" s="232"/>
      <c r="D1386" s="233"/>
      <c r="E1386" s="233"/>
      <c r="F1386" s="233"/>
      <c r="G1386" s="278"/>
    </row>
    <row r="1387" spans="1:7" x14ac:dyDescent="0.2">
      <c r="A1387" s="234">
        <v>2299</v>
      </c>
      <c r="B1387" s="235">
        <v>6313</v>
      </c>
      <c r="C1387" s="236" t="s">
        <v>379</v>
      </c>
      <c r="D1387" s="237">
        <v>0</v>
      </c>
      <c r="E1387" s="238">
        <v>30981.9</v>
      </c>
      <c r="F1387" s="237">
        <v>23058.48186</v>
      </c>
      <c r="G1387" s="239">
        <f t="shared" si="20"/>
        <v>74.425654527320788</v>
      </c>
    </row>
    <row r="1388" spans="1:7" x14ac:dyDescent="0.2">
      <c r="A1388" s="219">
        <v>2299</v>
      </c>
      <c r="B1388" s="220">
        <v>6352</v>
      </c>
      <c r="C1388" s="221" t="s">
        <v>389</v>
      </c>
      <c r="D1388" s="222">
        <v>0</v>
      </c>
      <c r="E1388" s="223">
        <v>1500</v>
      </c>
      <c r="F1388" s="222">
        <v>0</v>
      </c>
      <c r="G1388" s="224">
        <f t="shared" si="20"/>
        <v>0</v>
      </c>
    </row>
    <row r="1389" spans="1:7" x14ac:dyDescent="0.2">
      <c r="A1389" s="225">
        <v>2299</v>
      </c>
      <c r="B1389" s="226"/>
      <c r="C1389" s="227" t="s">
        <v>89</v>
      </c>
      <c r="D1389" s="228">
        <v>0</v>
      </c>
      <c r="E1389" s="229">
        <v>32481.9</v>
      </c>
      <c r="F1389" s="228">
        <v>23058.48186</v>
      </c>
      <c r="G1389" s="230">
        <f t="shared" si="20"/>
        <v>70.988710204760181</v>
      </c>
    </row>
    <row r="1390" spans="1:7" x14ac:dyDescent="0.2">
      <c r="A1390" s="219"/>
      <c r="B1390" s="231"/>
      <c r="C1390" s="232"/>
      <c r="D1390" s="233"/>
      <c r="E1390" s="233"/>
      <c r="F1390" s="233"/>
      <c r="G1390" s="278"/>
    </row>
    <row r="1391" spans="1:7" x14ac:dyDescent="0.2">
      <c r="A1391" s="234">
        <v>2321</v>
      </c>
      <c r="B1391" s="235">
        <v>6341</v>
      </c>
      <c r="C1391" s="236" t="s">
        <v>381</v>
      </c>
      <c r="D1391" s="237">
        <v>0</v>
      </c>
      <c r="E1391" s="238">
        <v>1687</v>
      </c>
      <c r="F1391" s="237">
        <v>1177.6517799999999</v>
      </c>
      <c r="G1391" s="239">
        <f t="shared" si="20"/>
        <v>69.807455838767041</v>
      </c>
    </row>
    <row r="1392" spans="1:7" x14ac:dyDescent="0.2">
      <c r="A1392" s="225">
        <v>2321</v>
      </c>
      <c r="B1392" s="226"/>
      <c r="C1392" s="227" t="s">
        <v>243</v>
      </c>
      <c r="D1392" s="228">
        <v>0</v>
      </c>
      <c r="E1392" s="229">
        <v>1687</v>
      </c>
      <c r="F1392" s="228">
        <v>1177.6517799999999</v>
      </c>
      <c r="G1392" s="230">
        <f t="shared" si="20"/>
        <v>69.807455838767041</v>
      </c>
    </row>
    <row r="1393" spans="1:14" x14ac:dyDescent="0.2">
      <c r="A1393" s="219"/>
      <c r="B1393" s="231"/>
      <c r="C1393" s="232"/>
      <c r="D1393" s="233"/>
      <c r="E1393" s="233"/>
      <c r="F1393" s="233"/>
      <c r="G1393" s="278"/>
    </row>
    <row r="1394" spans="1:14" x14ac:dyDescent="0.2">
      <c r="A1394" s="234">
        <v>2399</v>
      </c>
      <c r="B1394" s="235">
        <v>6341</v>
      </c>
      <c r="C1394" s="236" t="s">
        <v>381</v>
      </c>
      <c r="D1394" s="237">
        <v>22000</v>
      </c>
      <c r="E1394" s="238">
        <v>43223.75</v>
      </c>
      <c r="F1394" s="237">
        <v>16220.022120000001</v>
      </c>
      <c r="G1394" s="239">
        <f t="shared" si="20"/>
        <v>37.525717042135405</v>
      </c>
    </row>
    <row r="1395" spans="1:14" x14ac:dyDescent="0.2">
      <c r="A1395" s="225">
        <v>2399</v>
      </c>
      <c r="B1395" s="226"/>
      <c r="C1395" s="227" t="s">
        <v>92</v>
      </c>
      <c r="D1395" s="228">
        <v>22000</v>
      </c>
      <c r="E1395" s="229">
        <v>43223.75</v>
      </c>
      <c r="F1395" s="228">
        <v>16220.022120000001</v>
      </c>
      <c r="G1395" s="230">
        <f t="shared" si="20"/>
        <v>37.525717042135405</v>
      </c>
    </row>
    <row r="1396" spans="1:14" customFormat="1" x14ac:dyDescent="0.2">
      <c r="A1396" s="219"/>
      <c r="B1396" s="231"/>
      <c r="C1396" s="240"/>
      <c r="D1396" s="233"/>
      <c r="E1396" s="233"/>
      <c r="F1396" s="233"/>
      <c r="G1396" s="224"/>
    </row>
    <row r="1397" spans="1:14" customFormat="1" x14ac:dyDescent="0.2">
      <c r="A1397" s="1075" t="s">
        <v>245</v>
      </c>
      <c r="B1397" s="1076"/>
      <c r="C1397" s="1076"/>
      <c r="D1397" s="241">
        <v>819095</v>
      </c>
      <c r="E1397" s="242">
        <v>1070638.3119999999</v>
      </c>
      <c r="F1397" s="241">
        <v>922873.67631000001</v>
      </c>
      <c r="G1397" s="243">
        <f>F1397/E1397*100</f>
        <v>86.198454320771603</v>
      </c>
      <c r="H1397" s="132"/>
      <c r="I1397" s="132"/>
      <c r="J1397" s="132"/>
      <c r="K1397" s="132"/>
      <c r="L1397" s="132"/>
      <c r="M1397" s="132"/>
      <c r="N1397" s="132"/>
    </row>
    <row r="1398" spans="1:14" x14ac:dyDescent="0.2">
      <c r="A1398" s="219"/>
      <c r="B1398" s="231"/>
      <c r="C1398" s="232"/>
      <c r="D1398" s="233"/>
      <c r="E1398" s="233"/>
      <c r="F1398" s="233"/>
      <c r="G1398" s="278"/>
    </row>
    <row r="1399" spans="1:14" x14ac:dyDescent="0.2">
      <c r="A1399" s="234">
        <v>3112</v>
      </c>
      <c r="B1399" s="235">
        <v>6351</v>
      </c>
      <c r="C1399" s="236" t="s">
        <v>373</v>
      </c>
      <c r="D1399" s="237">
        <v>0</v>
      </c>
      <c r="E1399" s="238">
        <v>3740</v>
      </c>
      <c r="F1399" s="237">
        <v>216.3536</v>
      </c>
      <c r="G1399" s="239">
        <f t="shared" si="20"/>
        <v>5.784855614973262</v>
      </c>
    </row>
    <row r="1400" spans="1:14" x14ac:dyDescent="0.2">
      <c r="A1400" s="225">
        <v>3112</v>
      </c>
      <c r="B1400" s="226"/>
      <c r="C1400" s="227" t="s">
        <v>247</v>
      </c>
      <c r="D1400" s="228">
        <v>0</v>
      </c>
      <c r="E1400" s="229">
        <v>3740</v>
      </c>
      <c r="F1400" s="228">
        <v>216.3536</v>
      </c>
      <c r="G1400" s="230">
        <f t="shared" si="20"/>
        <v>5.784855614973262</v>
      </c>
    </row>
    <row r="1401" spans="1:14" x14ac:dyDescent="0.2">
      <c r="A1401" s="219"/>
      <c r="B1401" s="231"/>
      <c r="C1401" s="232"/>
      <c r="D1401" s="233"/>
      <c r="E1401" s="233"/>
      <c r="F1401" s="233"/>
      <c r="G1401" s="278"/>
    </row>
    <row r="1402" spans="1:14" x14ac:dyDescent="0.2">
      <c r="A1402" s="234">
        <v>3114</v>
      </c>
      <c r="B1402" s="235">
        <v>6121</v>
      </c>
      <c r="C1402" s="236" t="s">
        <v>383</v>
      </c>
      <c r="D1402" s="237">
        <v>25201</v>
      </c>
      <c r="E1402" s="238">
        <v>24814.77</v>
      </c>
      <c r="F1402" s="237">
        <v>16223.518320000001</v>
      </c>
      <c r="G1402" s="239">
        <f t="shared" si="20"/>
        <v>65.378475480530355</v>
      </c>
    </row>
    <row r="1403" spans="1:14" x14ac:dyDescent="0.2">
      <c r="A1403" s="219">
        <v>3114</v>
      </c>
      <c r="B1403" s="220">
        <v>6122</v>
      </c>
      <c r="C1403" s="221" t="s">
        <v>375</v>
      </c>
      <c r="D1403" s="222">
        <v>0</v>
      </c>
      <c r="E1403" s="223">
        <v>3074</v>
      </c>
      <c r="F1403" s="222">
        <v>3025</v>
      </c>
      <c r="G1403" s="224">
        <f t="shared" si="20"/>
        <v>98.40598568640209</v>
      </c>
    </row>
    <row r="1404" spans="1:14" x14ac:dyDescent="0.2">
      <c r="A1404" s="219">
        <v>3114</v>
      </c>
      <c r="B1404" s="220">
        <v>6351</v>
      </c>
      <c r="C1404" s="221" t="s">
        <v>373</v>
      </c>
      <c r="D1404" s="222">
        <v>6800</v>
      </c>
      <c r="E1404" s="223">
        <v>20249.18</v>
      </c>
      <c r="F1404" s="222">
        <v>10185.57539</v>
      </c>
      <c r="G1404" s="224">
        <f t="shared" si="20"/>
        <v>50.301174615465904</v>
      </c>
    </row>
    <row r="1405" spans="1:14" x14ac:dyDescent="0.2">
      <c r="A1405" s="219">
        <v>3114</v>
      </c>
      <c r="B1405" s="220">
        <v>6356</v>
      </c>
      <c r="C1405" s="221" t="s">
        <v>385</v>
      </c>
      <c r="D1405" s="222">
        <v>0</v>
      </c>
      <c r="E1405" s="223">
        <v>332.94600000000003</v>
      </c>
      <c r="F1405" s="222">
        <v>332.94504999999998</v>
      </c>
      <c r="G1405" s="224">
        <f t="shared" si="20"/>
        <v>99.99971466844471</v>
      </c>
    </row>
    <row r="1406" spans="1:14" x14ac:dyDescent="0.2">
      <c r="A1406" s="219">
        <v>3114</v>
      </c>
      <c r="B1406" s="220">
        <v>6451</v>
      </c>
      <c r="C1406" s="221" t="s">
        <v>390</v>
      </c>
      <c r="D1406" s="222">
        <v>0</v>
      </c>
      <c r="E1406" s="223">
        <v>330</v>
      </c>
      <c r="F1406" s="222">
        <v>0</v>
      </c>
      <c r="G1406" s="224">
        <f t="shared" si="20"/>
        <v>0</v>
      </c>
    </row>
    <row r="1407" spans="1:14" x14ac:dyDescent="0.2">
      <c r="A1407" s="225">
        <v>3114</v>
      </c>
      <c r="B1407" s="226"/>
      <c r="C1407" s="227" t="s">
        <v>250</v>
      </c>
      <c r="D1407" s="228">
        <v>32001</v>
      </c>
      <c r="E1407" s="229">
        <v>48800.896000000001</v>
      </c>
      <c r="F1407" s="228">
        <v>29767.038760000003</v>
      </c>
      <c r="G1407" s="230">
        <f t="shared" si="20"/>
        <v>60.996910302630511</v>
      </c>
    </row>
    <row r="1408" spans="1:14" x14ac:dyDescent="0.2">
      <c r="A1408" s="219"/>
      <c r="B1408" s="231"/>
      <c r="C1408" s="232"/>
      <c r="D1408" s="233"/>
      <c r="E1408" s="233"/>
      <c r="F1408" s="233"/>
      <c r="G1408" s="278"/>
    </row>
    <row r="1409" spans="1:7" x14ac:dyDescent="0.2">
      <c r="A1409" s="234">
        <v>3121</v>
      </c>
      <c r="B1409" s="235">
        <v>6121</v>
      </c>
      <c r="C1409" s="236" t="s">
        <v>383</v>
      </c>
      <c r="D1409" s="237">
        <v>73166</v>
      </c>
      <c r="E1409" s="238">
        <v>89225.4</v>
      </c>
      <c r="F1409" s="237">
        <v>55090.737639999992</v>
      </c>
      <c r="G1409" s="239">
        <f t="shared" si="20"/>
        <v>61.743335014468968</v>
      </c>
    </row>
    <row r="1410" spans="1:7" x14ac:dyDescent="0.2">
      <c r="A1410" s="219">
        <v>3121</v>
      </c>
      <c r="B1410" s="220">
        <v>6122</v>
      </c>
      <c r="C1410" s="221" t="s">
        <v>375</v>
      </c>
      <c r="D1410" s="222">
        <v>0</v>
      </c>
      <c r="E1410" s="223">
        <v>1129.18</v>
      </c>
      <c r="F1410" s="222">
        <v>37.204050000000002</v>
      </c>
      <c r="G1410" s="224">
        <f t="shared" si="20"/>
        <v>3.2947847110292425</v>
      </c>
    </row>
    <row r="1411" spans="1:7" x14ac:dyDescent="0.2">
      <c r="A1411" s="219">
        <v>3121</v>
      </c>
      <c r="B1411" s="220">
        <v>6351</v>
      </c>
      <c r="C1411" s="221" t="s">
        <v>373</v>
      </c>
      <c r="D1411" s="222">
        <v>10243</v>
      </c>
      <c r="E1411" s="223">
        <v>51554.146999999997</v>
      </c>
      <c r="F1411" s="222">
        <v>16538.328520000003</v>
      </c>
      <c r="G1411" s="224">
        <f t="shared" si="20"/>
        <v>32.079530905632097</v>
      </c>
    </row>
    <row r="1412" spans="1:7" x14ac:dyDescent="0.2">
      <c r="A1412" s="219">
        <v>3121</v>
      </c>
      <c r="B1412" s="220">
        <v>6356</v>
      </c>
      <c r="C1412" s="221" t="s">
        <v>385</v>
      </c>
      <c r="D1412" s="222">
        <v>0</v>
      </c>
      <c r="E1412" s="223">
        <v>2370.252</v>
      </c>
      <c r="F1412" s="222">
        <v>2370.2498400000004</v>
      </c>
      <c r="G1412" s="224">
        <f t="shared" si="20"/>
        <v>99.999908870449232</v>
      </c>
    </row>
    <row r="1413" spans="1:7" x14ac:dyDescent="0.2">
      <c r="A1413" s="219">
        <v>3121</v>
      </c>
      <c r="B1413" s="220">
        <v>6451</v>
      </c>
      <c r="C1413" s="221" t="s">
        <v>390</v>
      </c>
      <c r="D1413" s="222">
        <v>0</v>
      </c>
      <c r="E1413" s="223">
        <v>13682</v>
      </c>
      <c r="F1413" s="222">
        <v>243</v>
      </c>
      <c r="G1413" s="224">
        <f t="shared" si="20"/>
        <v>1.7760561321444233</v>
      </c>
    </row>
    <row r="1414" spans="1:7" x14ac:dyDescent="0.2">
      <c r="A1414" s="225">
        <v>3121</v>
      </c>
      <c r="B1414" s="226"/>
      <c r="C1414" s="227" t="s">
        <v>93</v>
      </c>
      <c r="D1414" s="228">
        <v>83409</v>
      </c>
      <c r="E1414" s="229">
        <v>157960.97899999999</v>
      </c>
      <c r="F1414" s="228">
        <v>74279.520049999992</v>
      </c>
      <c r="G1414" s="230">
        <f t="shared" si="20"/>
        <v>47.023967893994879</v>
      </c>
    </row>
    <row r="1415" spans="1:7" x14ac:dyDescent="0.2">
      <c r="A1415" s="219"/>
      <c r="B1415" s="231"/>
      <c r="C1415" s="232"/>
      <c r="D1415" s="233"/>
      <c r="E1415" s="233"/>
      <c r="F1415" s="233"/>
      <c r="G1415" s="278"/>
    </row>
    <row r="1416" spans="1:7" x14ac:dyDescent="0.2">
      <c r="A1416" s="234">
        <v>3122</v>
      </c>
      <c r="B1416" s="235">
        <v>6111</v>
      </c>
      <c r="C1416" s="236" t="s">
        <v>386</v>
      </c>
      <c r="D1416" s="237">
        <v>0</v>
      </c>
      <c r="E1416" s="238">
        <v>3525.81</v>
      </c>
      <c r="F1416" s="237">
        <v>3525.7693899999995</v>
      </c>
      <c r="G1416" s="239">
        <f t="shared" si="20"/>
        <v>99.998848207929512</v>
      </c>
    </row>
    <row r="1417" spans="1:7" x14ac:dyDescent="0.2">
      <c r="A1417" s="219">
        <v>3122</v>
      </c>
      <c r="B1417" s="220">
        <v>6121</v>
      </c>
      <c r="C1417" s="221" t="s">
        <v>383</v>
      </c>
      <c r="D1417" s="222">
        <v>88309</v>
      </c>
      <c r="E1417" s="223">
        <v>111161.5</v>
      </c>
      <c r="F1417" s="222">
        <v>92768.830669999981</v>
      </c>
      <c r="G1417" s="224">
        <f t="shared" si="20"/>
        <v>83.454101168120246</v>
      </c>
    </row>
    <row r="1418" spans="1:7" x14ac:dyDescent="0.2">
      <c r="A1418" s="219">
        <v>3122</v>
      </c>
      <c r="B1418" s="220">
        <v>6122</v>
      </c>
      <c r="C1418" s="221" t="s">
        <v>375</v>
      </c>
      <c r="D1418" s="222">
        <v>1600</v>
      </c>
      <c r="E1418" s="223">
        <v>29816.43</v>
      </c>
      <c r="F1418" s="222">
        <v>29098.988659999999</v>
      </c>
      <c r="G1418" s="224">
        <f t="shared" si="20"/>
        <v>97.59380536167474</v>
      </c>
    </row>
    <row r="1419" spans="1:7" x14ac:dyDescent="0.2">
      <c r="A1419" s="219">
        <v>3122</v>
      </c>
      <c r="B1419" s="220">
        <v>6123</v>
      </c>
      <c r="C1419" s="221" t="s">
        <v>376</v>
      </c>
      <c r="D1419" s="222">
        <v>0</v>
      </c>
      <c r="E1419" s="223">
        <v>1564.56</v>
      </c>
      <c r="F1419" s="222">
        <v>1564.53</v>
      </c>
      <c r="G1419" s="224">
        <f t="shared" si="20"/>
        <v>99.998082527995095</v>
      </c>
    </row>
    <row r="1420" spans="1:7" x14ac:dyDescent="0.2">
      <c r="A1420" s="219">
        <v>3122</v>
      </c>
      <c r="B1420" s="220">
        <v>6125</v>
      </c>
      <c r="C1420" s="221" t="s">
        <v>387</v>
      </c>
      <c r="D1420" s="222">
        <v>0</v>
      </c>
      <c r="E1420" s="223">
        <v>3764.85</v>
      </c>
      <c r="F1420" s="222">
        <v>3764.8200699999998</v>
      </c>
      <c r="G1420" s="224">
        <f t="shared" si="20"/>
        <v>99.999205014808027</v>
      </c>
    </row>
    <row r="1421" spans="1:7" x14ac:dyDescent="0.2">
      <c r="A1421" s="219">
        <v>3122</v>
      </c>
      <c r="B1421" s="220">
        <v>6351</v>
      </c>
      <c r="C1421" s="221" t="s">
        <v>373</v>
      </c>
      <c r="D1421" s="222">
        <v>18500</v>
      </c>
      <c r="E1421" s="223">
        <v>75963.289999999994</v>
      </c>
      <c r="F1421" s="222">
        <v>50029.843919999992</v>
      </c>
      <c r="G1421" s="224">
        <f t="shared" si="20"/>
        <v>65.860554380938481</v>
      </c>
    </row>
    <row r="1422" spans="1:7" x14ac:dyDescent="0.2">
      <c r="A1422" s="219">
        <v>3122</v>
      </c>
      <c r="B1422" s="220">
        <v>6356</v>
      </c>
      <c r="C1422" s="221" t="s">
        <v>385</v>
      </c>
      <c r="D1422" s="222">
        <v>0</v>
      </c>
      <c r="E1422" s="223">
        <v>22660.848000000002</v>
      </c>
      <c r="F1422" s="222">
        <v>22660.842969999998</v>
      </c>
      <c r="G1422" s="224">
        <f t="shared" si="20"/>
        <v>99.999977803125432</v>
      </c>
    </row>
    <row r="1423" spans="1:7" x14ac:dyDescent="0.2">
      <c r="A1423" s="219">
        <v>3122</v>
      </c>
      <c r="B1423" s="220">
        <v>6451</v>
      </c>
      <c r="C1423" s="221" t="s">
        <v>390</v>
      </c>
      <c r="D1423" s="222">
        <v>0</v>
      </c>
      <c r="E1423" s="223">
        <v>3805</v>
      </c>
      <c r="F1423" s="222">
        <v>1666</v>
      </c>
      <c r="G1423" s="224">
        <f t="shared" si="20"/>
        <v>43.784494086727989</v>
      </c>
    </row>
    <row r="1424" spans="1:7" x14ac:dyDescent="0.2">
      <c r="A1424" s="225">
        <v>3122</v>
      </c>
      <c r="B1424" s="226"/>
      <c r="C1424" s="227" t="s">
        <v>94</v>
      </c>
      <c r="D1424" s="228">
        <v>108409</v>
      </c>
      <c r="E1424" s="229">
        <v>252262.288</v>
      </c>
      <c r="F1424" s="228">
        <v>205079.62567999997</v>
      </c>
      <c r="G1424" s="230">
        <f t="shared" si="20"/>
        <v>81.296188703402223</v>
      </c>
    </row>
    <row r="1425" spans="1:7" x14ac:dyDescent="0.2">
      <c r="A1425" s="219"/>
      <c r="B1425" s="231"/>
      <c r="C1425" s="232"/>
      <c r="D1425" s="233"/>
      <c r="E1425" s="233"/>
      <c r="F1425" s="233"/>
      <c r="G1425" s="278"/>
    </row>
    <row r="1426" spans="1:7" x14ac:dyDescent="0.2">
      <c r="A1426" s="234">
        <v>3123</v>
      </c>
      <c r="B1426" s="235">
        <v>6111</v>
      </c>
      <c r="C1426" s="236" t="s">
        <v>386</v>
      </c>
      <c r="D1426" s="237">
        <v>0</v>
      </c>
      <c r="E1426" s="238">
        <v>416</v>
      </c>
      <c r="F1426" s="237">
        <v>415.83343999999994</v>
      </c>
      <c r="G1426" s="239">
        <f t="shared" si="20"/>
        <v>99.959961538461528</v>
      </c>
    </row>
    <row r="1427" spans="1:7" x14ac:dyDescent="0.2">
      <c r="A1427" s="219">
        <v>3123</v>
      </c>
      <c r="B1427" s="220">
        <v>6121</v>
      </c>
      <c r="C1427" s="221" t="s">
        <v>383</v>
      </c>
      <c r="D1427" s="222">
        <v>34649</v>
      </c>
      <c r="E1427" s="223">
        <v>44119.01</v>
      </c>
      <c r="F1427" s="222">
        <v>21336.810220000007</v>
      </c>
      <c r="G1427" s="224">
        <f t="shared" ref="G1427:G1504" si="21">F1427/E1427*100</f>
        <v>48.361942437058325</v>
      </c>
    </row>
    <row r="1428" spans="1:7" x14ac:dyDescent="0.2">
      <c r="A1428" s="219">
        <v>3123</v>
      </c>
      <c r="B1428" s="220">
        <v>6122</v>
      </c>
      <c r="C1428" s="221" t="s">
        <v>375</v>
      </c>
      <c r="D1428" s="222">
        <v>0</v>
      </c>
      <c r="E1428" s="223">
        <v>10066.26</v>
      </c>
      <c r="F1428" s="222">
        <v>10066.23078</v>
      </c>
      <c r="G1428" s="224">
        <f t="shared" si="21"/>
        <v>99.999709723372931</v>
      </c>
    </row>
    <row r="1429" spans="1:7" x14ac:dyDescent="0.2">
      <c r="A1429" s="219">
        <v>3123</v>
      </c>
      <c r="B1429" s="220">
        <v>6125</v>
      </c>
      <c r="C1429" s="221" t="s">
        <v>387</v>
      </c>
      <c r="D1429" s="222">
        <v>0</v>
      </c>
      <c r="E1429" s="223">
        <v>700</v>
      </c>
      <c r="F1429" s="222">
        <v>697.86749999999995</v>
      </c>
      <c r="G1429" s="224">
        <f t="shared" si="21"/>
        <v>99.695357142857134</v>
      </c>
    </row>
    <row r="1430" spans="1:7" x14ac:dyDescent="0.2">
      <c r="A1430" s="219">
        <v>3123</v>
      </c>
      <c r="B1430" s="220">
        <v>6351</v>
      </c>
      <c r="C1430" s="221" t="s">
        <v>373</v>
      </c>
      <c r="D1430" s="222">
        <v>8700</v>
      </c>
      <c r="E1430" s="223">
        <v>24131.32</v>
      </c>
      <c r="F1430" s="222">
        <v>14326.693690000002</v>
      </c>
      <c r="G1430" s="224">
        <f t="shared" si="21"/>
        <v>59.369705801423223</v>
      </c>
    </row>
    <row r="1431" spans="1:7" x14ac:dyDescent="0.2">
      <c r="A1431" s="219">
        <v>3123</v>
      </c>
      <c r="B1431" s="220">
        <v>6356</v>
      </c>
      <c r="C1431" s="221" t="s">
        <v>385</v>
      </c>
      <c r="D1431" s="222">
        <v>0</v>
      </c>
      <c r="E1431" s="223">
        <v>8615.9959999999992</v>
      </c>
      <c r="F1431" s="222">
        <v>8615.9916400000002</v>
      </c>
      <c r="G1431" s="224">
        <f t="shared" si="21"/>
        <v>99.999949396448201</v>
      </c>
    </row>
    <row r="1432" spans="1:7" x14ac:dyDescent="0.2">
      <c r="A1432" s="225">
        <v>3123</v>
      </c>
      <c r="B1432" s="226"/>
      <c r="C1432" s="227" t="s">
        <v>96</v>
      </c>
      <c r="D1432" s="228">
        <v>43349</v>
      </c>
      <c r="E1432" s="229">
        <v>88048.585999999996</v>
      </c>
      <c r="F1432" s="228">
        <v>55459.427269999986</v>
      </c>
      <c r="G1432" s="230">
        <f t="shared" si="21"/>
        <v>62.98730029577078</v>
      </c>
    </row>
    <row r="1433" spans="1:7" x14ac:dyDescent="0.2">
      <c r="A1433" s="219"/>
      <c r="B1433" s="231"/>
      <c r="C1433" s="232"/>
      <c r="D1433" s="233"/>
      <c r="E1433" s="233"/>
      <c r="F1433" s="233"/>
      <c r="G1433" s="278"/>
    </row>
    <row r="1434" spans="1:7" x14ac:dyDescent="0.2">
      <c r="A1434" s="234">
        <v>3124</v>
      </c>
      <c r="B1434" s="235">
        <v>6351</v>
      </c>
      <c r="C1434" s="236" t="s">
        <v>373</v>
      </c>
      <c r="D1434" s="237">
        <v>0</v>
      </c>
      <c r="E1434" s="238">
        <v>2579.1529999999998</v>
      </c>
      <c r="F1434" s="237">
        <v>2579.1529999999998</v>
      </c>
      <c r="G1434" s="239">
        <f t="shared" si="21"/>
        <v>100</v>
      </c>
    </row>
    <row r="1435" spans="1:7" x14ac:dyDescent="0.2">
      <c r="A1435" s="225">
        <v>3124</v>
      </c>
      <c r="B1435" s="226"/>
      <c r="C1435" s="227" t="s">
        <v>253</v>
      </c>
      <c r="D1435" s="228">
        <v>0</v>
      </c>
      <c r="E1435" s="229">
        <v>2579.1529999999998</v>
      </c>
      <c r="F1435" s="228">
        <v>2579.1529999999998</v>
      </c>
      <c r="G1435" s="230">
        <f t="shared" si="21"/>
        <v>100</v>
      </c>
    </row>
    <row r="1436" spans="1:7" x14ac:dyDescent="0.2">
      <c r="A1436" s="219"/>
      <c r="B1436" s="231"/>
      <c r="C1436" s="232"/>
      <c r="D1436" s="233"/>
      <c r="E1436" s="233"/>
      <c r="F1436" s="233"/>
      <c r="G1436" s="278"/>
    </row>
    <row r="1437" spans="1:7" x14ac:dyDescent="0.2">
      <c r="A1437" s="234">
        <v>3125</v>
      </c>
      <c r="B1437" s="235">
        <v>6121</v>
      </c>
      <c r="C1437" s="236" t="s">
        <v>383</v>
      </c>
      <c r="D1437" s="237">
        <v>16450</v>
      </c>
      <c r="E1437" s="238">
        <v>15737.33</v>
      </c>
      <c r="F1437" s="237">
        <v>8732.0619299999998</v>
      </c>
      <c r="G1437" s="239">
        <f t="shared" si="21"/>
        <v>55.486298692344896</v>
      </c>
    </row>
    <row r="1438" spans="1:7" x14ac:dyDescent="0.2">
      <c r="A1438" s="219">
        <v>3125</v>
      </c>
      <c r="B1438" s="220">
        <v>6356</v>
      </c>
      <c r="C1438" s="221" t="s">
        <v>385</v>
      </c>
      <c r="D1438" s="222">
        <v>0</v>
      </c>
      <c r="E1438" s="223">
        <v>4911.0330000000004</v>
      </c>
      <c r="F1438" s="222">
        <v>4911.0311899999997</v>
      </c>
      <c r="G1438" s="224">
        <f t="shared" si="21"/>
        <v>99.999963144210184</v>
      </c>
    </row>
    <row r="1439" spans="1:7" x14ac:dyDescent="0.2">
      <c r="A1439" s="219">
        <v>3125</v>
      </c>
      <c r="B1439" s="220">
        <v>6451</v>
      </c>
      <c r="C1439" s="221" t="s">
        <v>390</v>
      </c>
      <c r="D1439" s="222">
        <v>0</v>
      </c>
      <c r="E1439" s="223">
        <v>6006</v>
      </c>
      <c r="F1439" s="222">
        <v>5259</v>
      </c>
      <c r="G1439" s="224">
        <f t="shared" si="21"/>
        <v>87.562437562437566</v>
      </c>
    </row>
    <row r="1440" spans="1:7" x14ac:dyDescent="0.2">
      <c r="A1440" s="225">
        <v>3125</v>
      </c>
      <c r="B1440" s="226"/>
      <c r="C1440" s="227" t="s">
        <v>254</v>
      </c>
      <c r="D1440" s="228">
        <v>16450</v>
      </c>
      <c r="E1440" s="229">
        <v>26654.363000000001</v>
      </c>
      <c r="F1440" s="228">
        <v>18902.093119999998</v>
      </c>
      <c r="G1440" s="230">
        <f t="shared" si="21"/>
        <v>70.915568756979852</v>
      </c>
    </row>
    <row r="1441" spans="1:7" x14ac:dyDescent="0.2">
      <c r="A1441" s="219"/>
      <c r="B1441" s="231"/>
      <c r="C1441" s="232"/>
      <c r="D1441" s="233"/>
      <c r="E1441" s="233"/>
      <c r="F1441" s="233"/>
      <c r="G1441" s="278"/>
    </row>
    <row r="1442" spans="1:7" x14ac:dyDescent="0.2">
      <c r="A1442" s="234">
        <v>3126</v>
      </c>
      <c r="B1442" s="235">
        <v>6351</v>
      </c>
      <c r="C1442" s="236" t="s">
        <v>373</v>
      </c>
      <c r="D1442" s="237">
        <v>2000</v>
      </c>
      <c r="E1442" s="238">
        <v>2000</v>
      </c>
      <c r="F1442" s="237">
        <v>823.83735000000001</v>
      </c>
      <c r="G1442" s="239">
        <f t="shared" si="21"/>
        <v>41.191867500000001</v>
      </c>
    </row>
    <row r="1443" spans="1:7" x14ac:dyDescent="0.2">
      <c r="A1443" s="225">
        <v>3126</v>
      </c>
      <c r="B1443" s="226"/>
      <c r="C1443" s="227" t="s">
        <v>255</v>
      </c>
      <c r="D1443" s="228">
        <v>2000</v>
      </c>
      <c r="E1443" s="229">
        <v>2000</v>
      </c>
      <c r="F1443" s="228">
        <v>823.83735000000001</v>
      </c>
      <c r="G1443" s="230">
        <f t="shared" si="21"/>
        <v>41.191867500000001</v>
      </c>
    </row>
    <row r="1444" spans="1:7" x14ac:dyDescent="0.2">
      <c r="A1444" s="219"/>
      <c r="B1444" s="231"/>
      <c r="C1444" s="232"/>
      <c r="D1444" s="233"/>
      <c r="E1444" s="233"/>
      <c r="F1444" s="233"/>
      <c r="G1444" s="278"/>
    </row>
    <row r="1445" spans="1:7" x14ac:dyDescent="0.2">
      <c r="A1445" s="234">
        <v>3133</v>
      </c>
      <c r="B1445" s="235">
        <v>6121</v>
      </c>
      <c r="C1445" s="236" t="s">
        <v>383</v>
      </c>
      <c r="D1445" s="237">
        <v>26407</v>
      </c>
      <c r="E1445" s="238">
        <v>20447.43</v>
      </c>
      <c r="F1445" s="237">
        <v>13938.915989999998</v>
      </c>
      <c r="G1445" s="239">
        <f t="shared" si="21"/>
        <v>68.169525412240063</v>
      </c>
    </row>
    <row r="1446" spans="1:7" x14ac:dyDescent="0.2">
      <c r="A1446" s="219">
        <v>3133</v>
      </c>
      <c r="B1446" s="220">
        <v>6122</v>
      </c>
      <c r="C1446" s="221" t="s">
        <v>375</v>
      </c>
      <c r="D1446" s="222">
        <v>0</v>
      </c>
      <c r="E1446" s="223">
        <v>391.25</v>
      </c>
      <c r="F1446" s="222">
        <v>0</v>
      </c>
      <c r="G1446" s="224">
        <f t="shared" si="21"/>
        <v>0</v>
      </c>
    </row>
    <row r="1447" spans="1:7" x14ac:dyDescent="0.2">
      <c r="A1447" s="219">
        <v>3133</v>
      </c>
      <c r="B1447" s="220">
        <v>6351</v>
      </c>
      <c r="C1447" s="221" t="s">
        <v>373</v>
      </c>
      <c r="D1447" s="222">
        <v>6200</v>
      </c>
      <c r="E1447" s="223">
        <v>16475.366999999998</v>
      </c>
      <c r="F1447" s="222">
        <v>8614.8870000000006</v>
      </c>
      <c r="G1447" s="224">
        <f t="shared" si="21"/>
        <v>52.289499833296595</v>
      </c>
    </row>
    <row r="1448" spans="1:7" x14ac:dyDescent="0.2">
      <c r="A1448" s="225">
        <v>3133</v>
      </c>
      <c r="B1448" s="226"/>
      <c r="C1448" s="227" t="s">
        <v>256</v>
      </c>
      <c r="D1448" s="228">
        <v>32607</v>
      </c>
      <c r="E1448" s="229">
        <v>37314.046999999999</v>
      </c>
      <c r="F1448" s="228">
        <v>22553.802990000004</v>
      </c>
      <c r="G1448" s="230">
        <f t="shared" si="21"/>
        <v>60.443197142352325</v>
      </c>
    </row>
    <row r="1449" spans="1:7" x14ac:dyDescent="0.2">
      <c r="A1449" s="219"/>
      <c r="B1449" s="231"/>
      <c r="C1449" s="232"/>
      <c r="D1449" s="233"/>
      <c r="E1449" s="233"/>
      <c r="F1449" s="233"/>
      <c r="G1449" s="278"/>
    </row>
    <row r="1450" spans="1:7" x14ac:dyDescent="0.2">
      <c r="A1450" s="234">
        <v>3141</v>
      </c>
      <c r="B1450" s="235">
        <v>6351</v>
      </c>
      <c r="C1450" s="236" t="s">
        <v>373</v>
      </c>
      <c r="D1450" s="237">
        <v>9040</v>
      </c>
      <c r="E1450" s="238">
        <v>11305.378000000001</v>
      </c>
      <c r="F1450" s="237">
        <v>11305.369000000002</v>
      </c>
      <c r="G1450" s="239">
        <f t="shared" si="21"/>
        <v>99.999920391870148</v>
      </c>
    </row>
    <row r="1451" spans="1:7" x14ac:dyDescent="0.2">
      <c r="A1451" s="225">
        <v>3141</v>
      </c>
      <c r="B1451" s="226"/>
      <c r="C1451" s="227" t="s">
        <v>257</v>
      </c>
      <c r="D1451" s="228">
        <v>9040</v>
      </c>
      <c r="E1451" s="229">
        <v>11305.378000000001</v>
      </c>
      <c r="F1451" s="228">
        <v>11305.369000000002</v>
      </c>
      <c r="G1451" s="230">
        <f t="shared" si="21"/>
        <v>99.999920391870148</v>
      </c>
    </row>
    <row r="1452" spans="1:7" x14ac:dyDescent="0.2">
      <c r="A1452" s="219"/>
      <c r="B1452" s="231"/>
      <c r="C1452" s="232"/>
      <c r="D1452" s="233"/>
      <c r="E1452" s="233"/>
      <c r="F1452" s="233"/>
      <c r="G1452" s="278"/>
    </row>
    <row r="1453" spans="1:7" x14ac:dyDescent="0.2">
      <c r="A1453" s="234">
        <v>3146</v>
      </c>
      <c r="B1453" s="235">
        <v>6351</v>
      </c>
      <c r="C1453" s="236" t="s">
        <v>373</v>
      </c>
      <c r="D1453" s="237">
        <v>0</v>
      </c>
      <c r="E1453" s="238">
        <v>2191.9699999999998</v>
      </c>
      <c r="F1453" s="237">
        <v>434.87393000000003</v>
      </c>
      <c r="G1453" s="239">
        <f t="shared" si="21"/>
        <v>19.839410667116798</v>
      </c>
    </row>
    <row r="1454" spans="1:7" x14ac:dyDescent="0.2">
      <c r="A1454" s="225">
        <v>3146</v>
      </c>
      <c r="B1454" s="226"/>
      <c r="C1454" s="227" t="s">
        <v>260</v>
      </c>
      <c r="D1454" s="228">
        <v>0</v>
      </c>
      <c r="E1454" s="229">
        <v>2191.9699999999998</v>
      </c>
      <c r="F1454" s="228">
        <v>434.87393000000003</v>
      </c>
      <c r="G1454" s="230">
        <f t="shared" si="21"/>
        <v>19.839410667116798</v>
      </c>
    </row>
    <row r="1455" spans="1:7" x14ac:dyDescent="0.2">
      <c r="A1455" s="219"/>
      <c r="B1455" s="231"/>
      <c r="C1455" s="232"/>
      <c r="D1455" s="233"/>
      <c r="E1455" s="233"/>
      <c r="F1455" s="233"/>
      <c r="G1455" s="278"/>
    </row>
    <row r="1456" spans="1:7" x14ac:dyDescent="0.2">
      <c r="A1456" s="234">
        <v>3147</v>
      </c>
      <c r="B1456" s="235">
        <v>6121</v>
      </c>
      <c r="C1456" s="236" t="s">
        <v>383</v>
      </c>
      <c r="D1456" s="237">
        <v>0</v>
      </c>
      <c r="E1456" s="238">
        <v>1627.45</v>
      </c>
      <c r="F1456" s="237">
        <v>467.18099999999998</v>
      </c>
      <c r="G1456" s="239">
        <f t="shared" si="21"/>
        <v>28.706319702602229</v>
      </c>
    </row>
    <row r="1457" spans="1:7" x14ac:dyDescent="0.2">
      <c r="A1457" s="219">
        <v>3147</v>
      </c>
      <c r="B1457" s="220">
        <v>6351</v>
      </c>
      <c r="C1457" s="221" t="s">
        <v>373</v>
      </c>
      <c r="D1457" s="222">
        <v>0</v>
      </c>
      <c r="E1457" s="223">
        <v>1351.49</v>
      </c>
      <c r="F1457" s="222">
        <v>1066.4885400000001</v>
      </c>
      <c r="G1457" s="224">
        <f t="shared" si="21"/>
        <v>78.912055583097171</v>
      </c>
    </row>
    <row r="1458" spans="1:7" x14ac:dyDescent="0.2">
      <c r="A1458" s="225">
        <v>3147</v>
      </c>
      <c r="B1458" s="226"/>
      <c r="C1458" s="227" t="s">
        <v>261</v>
      </c>
      <c r="D1458" s="228">
        <v>0</v>
      </c>
      <c r="E1458" s="229">
        <v>2978.94</v>
      </c>
      <c r="F1458" s="228">
        <v>1533.6695400000001</v>
      </c>
      <c r="G1458" s="230">
        <f t="shared" si="21"/>
        <v>51.483733811355712</v>
      </c>
    </row>
    <row r="1459" spans="1:7" x14ac:dyDescent="0.2">
      <c r="A1459" s="219"/>
      <c r="B1459" s="231"/>
      <c r="C1459" s="232"/>
      <c r="D1459" s="233"/>
      <c r="E1459" s="233"/>
      <c r="F1459" s="233"/>
      <c r="G1459" s="278"/>
    </row>
    <row r="1460" spans="1:7" x14ac:dyDescent="0.2">
      <c r="A1460" s="234">
        <v>3231</v>
      </c>
      <c r="B1460" s="235">
        <v>6121</v>
      </c>
      <c r="C1460" s="236" t="s">
        <v>383</v>
      </c>
      <c r="D1460" s="237">
        <v>28136</v>
      </c>
      <c r="E1460" s="238">
        <v>24884.43</v>
      </c>
      <c r="F1460" s="237">
        <v>24384.067479999998</v>
      </c>
      <c r="G1460" s="239">
        <f t="shared" si="21"/>
        <v>97.98925464637928</v>
      </c>
    </row>
    <row r="1461" spans="1:7" x14ac:dyDescent="0.2">
      <c r="A1461" s="219">
        <v>3231</v>
      </c>
      <c r="B1461" s="220">
        <v>6122</v>
      </c>
      <c r="C1461" s="221" t="s">
        <v>375</v>
      </c>
      <c r="D1461" s="222">
        <v>0</v>
      </c>
      <c r="E1461" s="223">
        <v>934.57</v>
      </c>
      <c r="F1461" s="222">
        <v>934.56794000000002</v>
      </c>
      <c r="G1461" s="224">
        <f t="shared" si="21"/>
        <v>99.999779577773722</v>
      </c>
    </row>
    <row r="1462" spans="1:7" x14ac:dyDescent="0.2">
      <c r="A1462" s="219">
        <v>3231</v>
      </c>
      <c r="B1462" s="220">
        <v>6351</v>
      </c>
      <c r="C1462" s="221" t="s">
        <v>373</v>
      </c>
      <c r="D1462" s="222">
        <v>5940</v>
      </c>
      <c r="E1462" s="223">
        <v>26913.67</v>
      </c>
      <c r="F1462" s="222">
        <v>20677.347010000001</v>
      </c>
      <c r="G1462" s="224">
        <f t="shared" si="21"/>
        <v>76.828418457980646</v>
      </c>
    </row>
    <row r="1463" spans="1:7" x14ac:dyDescent="0.2">
      <c r="A1463" s="225">
        <v>3231</v>
      </c>
      <c r="B1463" s="226"/>
      <c r="C1463" s="227" t="s">
        <v>264</v>
      </c>
      <c r="D1463" s="228">
        <v>34076</v>
      </c>
      <c r="E1463" s="229">
        <v>52732.67</v>
      </c>
      <c r="F1463" s="228">
        <v>45995.982430000004</v>
      </c>
      <c r="G1463" s="230">
        <f t="shared" si="21"/>
        <v>87.224831266840852</v>
      </c>
    </row>
    <row r="1464" spans="1:7" x14ac:dyDescent="0.2">
      <c r="A1464" s="219"/>
      <c r="B1464" s="231"/>
      <c r="C1464" s="232"/>
      <c r="D1464" s="233"/>
      <c r="E1464" s="233"/>
      <c r="F1464" s="233"/>
      <c r="G1464" s="278"/>
    </row>
    <row r="1465" spans="1:7" x14ac:dyDescent="0.2">
      <c r="A1465" s="234">
        <v>3299</v>
      </c>
      <c r="B1465" s="235">
        <v>6121</v>
      </c>
      <c r="C1465" s="236" t="s">
        <v>383</v>
      </c>
      <c r="D1465" s="237">
        <v>5000</v>
      </c>
      <c r="E1465" s="238">
        <v>1800</v>
      </c>
      <c r="F1465" s="237">
        <v>297.37</v>
      </c>
      <c r="G1465" s="239">
        <f t="shared" si="21"/>
        <v>16.520555555555553</v>
      </c>
    </row>
    <row r="1466" spans="1:7" x14ac:dyDescent="0.2">
      <c r="A1466" s="219">
        <v>3299</v>
      </c>
      <c r="B1466" s="220">
        <v>6123</v>
      </c>
      <c r="C1466" s="221" t="s">
        <v>376</v>
      </c>
      <c r="D1466" s="222">
        <v>0</v>
      </c>
      <c r="E1466" s="223">
        <v>2420</v>
      </c>
      <c r="F1466" s="222">
        <v>0</v>
      </c>
      <c r="G1466" s="224">
        <f t="shared" si="21"/>
        <v>0</v>
      </c>
    </row>
    <row r="1467" spans="1:7" x14ac:dyDescent="0.2">
      <c r="A1467" s="219">
        <v>3299</v>
      </c>
      <c r="B1467" s="220">
        <v>6341</v>
      </c>
      <c r="C1467" s="221" t="s">
        <v>381</v>
      </c>
      <c r="D1467" s="222">
        <v>0</v>
      </c>
      <c r="E1467" s="223">
        <v>7000</v>
      </c>
      <c r="F1467" s="222">
        <v>7000</v>
      </c>
      <c r="G1467" s="224">
        <f t="shared" si="21"/>
        <v>100</v>
      </c>
    </row>
    <row r="1468" spans="1:7" x14ac:dyDescent="0.2">
      <c r="A1468" s="219">
        <v>3299</v>
      </c>
      <c r="B1468" s="220">
        <v>6351</v>
      </c>
      <c r="C1468" s="221" t="s">
        <v>373</v>
      </c>
      <c r="D1468" s="222">
        <v>3500</v>
      </c>
      <c r="E1468" s="223">
        <v>1595.8</v>
      </c>
      <c r="F1468" s="222">
        <v>1275.2729999999999</v>
      </c>
      <c r="G1468" s="224">
        <f t="shared" si="21"/>
        <v>79.914337636295272</v>
      </c>
    </row>
    <row r="1469" spans="1:7" x14ac:dyDescent="0.2">
      <c r="A1469" s="225">
        <v>3299</v>
      </c>
      <c r="B1469" s="226"/>
      <c r="C1469" s="227" t="s">
        <v>98</v>
      </c>
      <c r="D1469" s="228">
        <v>8500</v>
      </c>
      <c r="E1469" s="229">
        <v>12815.8</v>
      </c>
      <c r="F1469" s="228">
        <v>8572.643</v>
      </c>
      <c r="G1469" s="230">
        <f t="shared" si="21"/>
        <v>66.891204606813474</v>
      </c>
    </row>
    <row r="1470" spans="1:7" x14ac:dyDescent="0.2">
      <c r="A1470" s="219"/>
      <c r="B1470" s="231"/>
      <c r="C1470" s="232"/>
      <c r="D1470" s="233"/>
      <c r="E1470" s="233"/>
      <c r="F1470" s="233"/>
      <c r="G1470" s="278"/>
    </row>
    <row r="1471" spans="1:7" x14ac:dyDescent="0.2">
      <c r="A1471" s="234">
        <v>3311</v>
      </c>
      <c r="B1471" s="235">
        <v>6121</v>
      </c>
      <c r="C1471" s="236" t="s">
        <v>383</v>
      </c>
      <c r="D1471" s="237">
        <v>40979</v>
      </c>
      <c r="E1471" s="238">
        <v>40979</v>
      </c>
      <c r="F1471" s="237">
        <v>406.90659999999997</v>
      </c>
      <c r="G1471" s="239">
        <f t="shared" si="21"/>
        <v>0.99296371312135467</v>
      </c>
    </row>
    <row r="1472" spans="1:7" x14ac:dyDescent="0.2">
      <c r="A1472" s="225">
        <v>3311</v>
      </c>
      <c r="B1472" s="226"/>
      <c r="C1472" s="227" t="s">
        <v>99</v>
      </c>
      <c r="D1472" s="228">
        <v>40979</v>
      </c>
      <c r="E1472" s="229">
        <v>40979</v>
      </c>
      <c r="F1472" s="228">
        <v>406.90659999999997</v>
      </c>
      <c r="G1472" s="230">
        <f t="shared" si="21"/>
        <v>0.99296371312135467</v>
      </c>
    </row>
    <row r="1473" spans="1:7" x14ac:dyDescent="0.2">
      <c r="A1473" s="219"/>
      <c r="B1473" s="231"/>
      <c r="C1473" s="232"/>
      <c r="D1473" s="233"/>
      <c r="E1473" s="233"/>
      <c r="F1473" s="233"/>
      <c r="G1473" s="278"/>
    </row>
    <row r="1474" spans="1:7" x14ac:dyDescent="0.2">
      <c r="A1474" s="234">
        <v>3313</v>
      </c>
      <c r="B1474" s="235">
        <v>6119</v>
      </c>
      <c r="C1474" s="236" t="s">
        <v>374</v>
      </c>
      <c r="D1474" s="237">
        <v>0</v>
      </c>
      <c r="E1474" s="238">
        <v>1148.29</v>
      </c>
      <c r="F1474" s="237">
        <v>1148.29</v>
      </c>
      <c r="G1474" s="239">
        <f t="shared" si="21"/>
        <v>100</v>
      </c>
    </row>
    <row r="1475" spans="1:7" x14ac:dyDescent="0.2">
      <c r="A1475" s="225">
        <v>3313</v>
      </c>
      <c r="B1475" s="226"/>
      <c r="C1475" s="227" t="s">
        <v>272</v>
      </c>
      <c r="D1475" s="228">
        <v>0</v>
      </c>
      <c r="E1475" s="229">
        <v>1148.29</v>
      </c>
      <c r="F1475" s="228">
        <v>1148.29</v>
      </c>
      <c r="G1475" s="230">
        <f t="shared" si="21"/>
        <v>100</v>
      </c>
    </row>
    <row r="1476" spans="1:7" x14ac:dyDescent="0.2">
      <c r="A1476" s="219"/>
      <c r="B1476" s="231"/>
      <c r="C1476" s="232"/>
      <c r="D1476" s="233"/>
      <c r="E1476" s="233"/>
      <c r="F1476" s="233"/>
      <c r="G1476" s="278"/>
    </row>
    <row r="1477" spans="1:7" x14ac:dyDescent="0.2">
      <c r="A1477" s="234">
        <v>3314</v>
      </c>
      <c r="B1477" s="235">
        <v>6121</v>
      </c>
      <c r="C1477" s="236" t="s">
        <v>383</v>
      </c>
      <c r="D1477" s="237">
        <v>29506</v>
      </c>
      <c r="E1477" s="238">
        <v>30491.3</v>
      </c>
      <c r="F1477" s="237">
        <v>2665.26</v>
      </c>
      <c r="G1477" s="239">
        <f t="shared" si="21"/>
        <v>8.7410507259447776</v>
      </c>
    </row>
    <row r="1478" spans="1:7" x14ac:dyDescent="0.2">
      <c r="A1478" s="225">
        <v>3314</v>
      </c>
      <c r="B1478" s="226"/>
      <c r="C1478" s="227" t="s">
        <v>273</v>
      </c>
      <c r="D1478" s="228">
        <v>29506</v>
      </c>
      <c r="E1478" s="229">
        <v>30491.3</v>
      </c>
      <c r="F1478" s="228">
        <v>2665.26</v>
      </c>
      <c r="G1478" s="230">
        <f t="shared" si="21"/>
        <v>8.7410507259447776</v>
      </c>
    </row>
    <row r="1479" spans="1:7" x14ac:dyDescent="0.2">
      <c r="A1479" s="219"/>
      <c r="B1479" s="231"/>
      <c r="C1479" s="232"/>
      <c r="D1479" s="233"/>
      <c r="E1479" s="233"/>
      <c r="F1479" s="233"/>
      <c r="G1479" s="278"/>
    </row>
    <row r="1480" spans="1:7" x14ac:dyDescent="0.2">
      <c r="A1480" s="234">
        <v>3315</v>
      </c>
      <c r="B1480" s="235">
        <v>6111</v>
      </c>
      <c r="C1480" s="236" t="s">
        <v>386</v>
      </c>
      <c r="D1480" s="237">
        <v>2910</v>
      </c>
      <c r="E1480" s="238">
        <v>4238.09</v>
      </c>
      <c r="F1480" s="237">
        <v>38.231360000000002</v>
      </c>
      <c r="G1480" s="239">
        <f t="shared" si="21"/>
        <v>0.90208938460485733</v>
      </c>
    </row>
    <row r="1481" spans="1:7" x14ac:dyDescent="0.2">
      <c r="A1481" s="219">
        <v>3315</v>
      </c>
      <c r="B1481" s="220">
        <v>6119</v>
      </c>
      <c r="C1481" s="221" t="s">
        <v>374</v>
      </c>
      <c r="D1481" s="222">
        <v>0</v>
      </c>
      <c r="E1481" s="223">
        <v>2316.3200000000002</v>
      </c>
      <c r="F1481" s="222">
        <v>0</v>
      </c>
      <c r="G1481" s="224">
        <f t="shared" si="21"/>
        <v>0</v>
      </c>
    </row>
    <row r="1482" spans="1:7" x14ac:dyDescent="0.2">
      <c r="A1482" s="219">
        <v>3315</v>
      </c>
      <c r="B1482" s="220">
        <v>6121</v>
      </c>
      <c r="C1482" s="221" t="s">
        <v>383</v>
      </c>
      <c r="D1482" s="222">
        <v>185062</v>
      </c>
      <c r="E1482" s="223">
        <v>118472.65</v>
      </c>
      <c r="F1482" s="222">
        <v>85509.269489999991</v>
      </c>
      <c r="G1482" s="224">
        <f t="shared" si="21"/>
        <v>72.176379518817214</v>
      </c>
    </row>
    <row r="1483" spans="1:7" x14ac:dyDescent="0.2">
      <c r="A1483" s="219">
        <v>3315</v>
      </c>
      <c r="B1483" s="220">
        <v>6122</v>
      </c>
      <c r="C1483" s="221" t="s">
        <v>375</v>
      </c>
      <c r="D1483" s="222">
        <v>20000</v>
      </c>
      <c r="E1483" s="223">
        <v>10859.81</v>
      </c>
      <c r="F1483" s="222">
        <v>1780.0062399999999</v>
      </c>
      <c r="G1483" s="224">
        <f t="shared" si="21"/>
        <v>16.390767794280013</v>
      </c>
    </row>
    <row r="1484" spans="1:7" x14ac:dyDescent="0.2">
      <c r="A1484" s="219">
        <v>3315</v>
      </c>
      <c r="B1484" s="220">
        <v>6125</v>
      </c>
      <c r="C1484" s="221" t="s">
        <v>387</v>
      </c>
      <c r="D1484" s="222">
        <v>0</v>
      </c>
      <c r="E1484" s="223">
        <v>242</v>
      </c>
      <c r="F1484" s="222">
        <v>187</v>
      </c>
      <c r="G1484" s="224">
        <f t="shared" si="21"/>
        <v>77.272727272727266</v>
      </c>
    </row>
    <row r="1485" spans="1:7" x14ac:dyDescent="0.2">
      <c r="A1485" s="219">
        <v>3315</v>
      </c>
      <c r="B1485" s="220">
        <v>6351</v>
      </c>
      <c r="C1485" s="221" t="s">
        <v>373</v>
      </c>
      <c r="D1485" s="222">
        <v>12000</v>
      </c>
      <c r="E1485" s="223">
        <v>23432.82</v>
      </c>
      <c r="F1485" s="222">
        <v>16109.070530000001</v>
      </c>
      <c r="G1485" s="224">
        <f t="shared" si="21"/>
        <v>68.745761414972691</v>
      </c>
    </row>
    <row r="1486" spans="1:7" x14ac:dyDescent="0.2">
      <c r="A1486" s="219">
        <v>3315</v>
      </c>
      <c r="B1486" s="220">
        <v>6356</v>
      </c>
      <c r="C1486" s="221" t="s">
        <v>385</v>
      </c>
      <c r="D1486" s="222">
        <v>0</v>
      </c>
      <c r="E1486" s="223">
        <v>2670.34</v>
      </c>
      <c r="F1486" s="222">
        <v>2670.3373699999997</v>
      </c>
      <c r="G1486" s="224">
        <f t="shared" si="21"/>
        <v>99.999901510669048</v>
      </c>
    </row>
    <row r="1487" spans="1:7" x14ac:dyDescent="0.2">
      <c r="A1487" s="219">
        <v>3315</v>
      </c>
      <c r="B1487" s="220">
        <v>6451</v>
      </c>
      <c r="C1487" s="221" t="s">
        <v>390</v>
      </c>
      <c r="D1487" s="222">
        <v>0</v>
      </c>
      <c r="E1487" s="223">
        <v>4200.3</v>
      </c>
      <c r="F1487" s="222">
        <v>878.05743000000007</v>
      </c>
      <c r="G1487" s="224">
        <f t="shared" si="21"/>
        <v>20.904636097421616</v>
      </c>
    </row>
    <row r="1488" spans="1:7" x14ac:dyDescent="0.2">
      <c r="A1488" s="225">
        <v>3315</v>
      </c>
      <c r="B1488" s="226"/>
      <c r="C1488" s="227" t="s">
        <v>274</v>
      </c>
      <c r="D1488" s="228">
        <v>219972</v>
      </c>
      <c r="E1488" s="229">
        <v>166432.32999999999</v>
      </c>
      <c r="F1488" s="228">
        <v>107171.97241999999</v>
      </c>
      <c r="G1488" s="230">
        <f t="shared" si="21"/>
        <v>64.393722313447157</v>
      </c>
    </row>
    <row r="1489" spans="1:7" x14ac:dyDescent="0.2">
      <c r="A1489" s="219"/>
      <c r="B1489" s="231"/>
      <c r="C1489" s="232"/>
      <c r="D1489" s="233"/>
      <c r="E1489" s="233"/>
      <c r="F1489" s="233"/>
      <c r="G1489" s="278"/>
    </row>
    <row r="1490" spans="1:7" x14ac:dyDescent="0.2">
      <c r="A1490" s="234">
        <v>3319</v>
      </c>
      <c r="B1490" s="235">
        <v>6322</v>
      </c>
      <c r="C1490" s="236" t="s">
        <v>372</v>
      </c>
      <c r="D1490" s="237">
        <v>0</v>
      </c>
      <c r="E1490" s="238">
        <v>200</v>
      </c>
      <c r="F1490" s="237">
        <v>0</v>
      </c>
      <c r="G1490" s="239">
        <f t="shared" si="21"/>
        <v>0</v>
      </c>
    </row>
    <row r="1491" spans="1:7" x14ac:dyDescent="0.2">
      <c r="A1491" s="225">
        <v>3319</v>
      </c>
      <c r="B1491" s="226"/>
      <c r="C1491" s="227" t="s">
        <v>101</v>
      </c>
      <c r="D1491" s="228">
        <v>0</v>
      </c>
      <c r="E1491" s="229">
        <v>200</v>
      </c>
      <c r="F1491" s="228">
        <v>0</v>
      </c>
      <c r="G1491" s="230">
        <f t="shared" si="21"/>
        <v>0</v>
      </c>
    </row>
    <row r="1492" spans="1:7" x14ac:dyDescent="0.2">
      <c r="A1492" s="219"/>
      <c r="B1492" s="231"/>
      <c r="C1492" s="232"/>
      <c r="D1492" s="233"/>
      <c r="E1492" s="233"/>
      <c r="F1492" s="233"/>
      <c r="G1492" s="278"/>
    </row>
    <row r="1493" spans="1:7" x14ac:dyDescent="0.2">
      <c r="A1493" s="234">
        <v>3322</v>
      </c>
      <c r="B1493" s="235">
        <v>6119</v>
      </c>
      <c r="C1493" s="236" t="s">
        <v>374</v>
      </c>
      <c r="D1493" s="237">
        <v>0</v>
      </c>
      <c r="E1493" s="238">
        <v>2323.1999999999998</v>
      </c>
      <c r="F1493" s="237">
        <v>2323.1999999999998</v>
      </c>
      <c r="G1493" s="239">
        <f t="shared" si="21"/>
        <v>100</v>
      </c>
    </row>
    <row r="1494" spans="1:7" x14ac:dyDescent="0.2">
      <c r="A1494" s="219">
        <v>3322</v>
      </c>
      <c r="B1494" s="220">
        <v>6121</v>
      </c>
      <c r="C1494" s="221" t="s">
        <v>383</v>
      </c>
      <c r="D1494" s="222">
        <v>37944</v>
      </c>
      <c r="E1494" s="223">
        <v>65357.18</v>
      </c>
      <c r="F1494" s="222">
        <v>30986.056479999996</v>
      </c>
      <c r="G1494" s="224">
        <f t="shared" si="21"/>
        <v>47.410332697952995</v>
      </c>
    </row>
    <row r="1495" spans="1:7" x14ac:dyDescent="0.2">
      <c r="A1495" s="219">
        <v>3322</v>
      </c>
      <c r="B1495" s="220">
        <v>6122</v>
      </c>
      <c r="C1495" s="221" t="s">
        <v>375</v>
      </c>
      <c r="D1495" s="222">
        <v>19552</v>
      </c>
      <c r="E1495" s="223">
        <v>19167.21</v>
      </c>
      <c r="F1495" s="222">
        <v>17042.08423</v>
      </c>
      <c r="G1495" s="224">
        <f t="shared" si="21"/>
        <v>88.912701587763692</v>
      </c>
    </row>
    <row r="1496" spans="1:7" x14ac:dyDescent="0.2">
      <c r="A1496" s="219">
        <v>3322</v>
      </c>
      <c r="B1496" s="220">
        <v>6323</v>
      </c>
      <c r="C1496" s="221" t="s">
        <v>391</v>
      </c>
      <c r="D1496" s="222">
        <v>0</v>
      </c>
      <c r="E1496" s="223">
        <v>2500</v>
      </c>
      <c r="F1496" s="222">
        <v>0</v>
      </c>
      <c r="G1496" s="224">
        <f t="shared" si="21"/>
        <v>0</v>
      </c>
    </row>
    <row r="1497" spans="1:7" x14ac:dyDescent="0.2">
      <c r="A1497" s="219">
        <v>3322</v>
      </c>
      <c r="B1497" s="220">
        <v>6341</v>
      </c>
      <c r="C1497" s="221" t="s">
        <v>381</v>
      </c>
      <c r="D1497" s="222">
        <v>0</v>
      </c>
      <c r="E1497" s="223">
        <v>4241</v>
      </c>
      <c r="F1497" s="222">
        <v>481</v>
      </c>
      <c r="G1497" s="224">
        <f t="shared" si="21"/>
        <v>11.341664701721292</v>
      </c>
    </row>
    <row r="1498" spans="1:7" x14ac:dyDescent="0.2">
      <c r="A1498" s="219">
        <v>3322</v>
      </c>
      <c r="B1498" s="220">
        <v>6351</v>
      </c>
      <c r="C1498" s="221" t="s">
        <v>373</v>
      </c>
      <c r="D1498" s="222">
        <v>5500</v>
      </c>
      <c r="E1498" s="223">
        <v>14152.16</v>
      </c>
      <c r="F1498" s="222">
        <v>13036.121020000002</v>
      </c>
      <c r="G1498" s="224">
        <f t="shared" si="21"/>
        <v>92.114002526822787</v>
      </c>
    </row>
    <row r="1499" spans="1:7" x14ac:dyDescent="0.2">
      <c r="A1499" s="225">
        <v>3322</v>
      </c>
      <c r="B1499" s="226"/>
      <c r="C1499" s="227" t="s">
        <v>102</v>
      </c>
      <c r="D1499" s="228">
        <v>62996</v>
      </c>
      <c r="E1499" s="229">
        <v>107740.75</v>
      </c>
      <c r="F1499" s="228">
        <v>63868.461730000003</v>
      </c>
      <c r="G1499" s="230">
        <f t="shared" si="21"/>
        <v>59.279763441409131</v>
      </c>
    </row>
    <row r="1500" spans="1:7" x14ac:dyDescent="0.2">
      <c r="A1500" s="219"/>
      <c r="B1500" s="231"/>
      <c r="C1500" s="232"/>
      <c r="D1500" s="233"/>
      <c r="E1500" s="233"/>
      <c r="F1500" s="233"/>
      <c r="G1500" s="278"/>
    </row>
    <row r="1501" spans="1:7" x14ac:dyDescent="0.2">
      <c r="A1501" s="234">
        <v>3326</v>
      </c>
      <c r="B1501" s="235">
        <v>6341</v>
      </c>
      <c r="C1501" s="236" t="s">
        <v>381</v>
      </c>
      <c r="D1501" s="237">
        <v>500</v>
      </c>
      <c r="E1501" s="238">
        <v>0</v>
      </c>
      <c r="F1501" s="237">
        <v>0</v>
      </c>
      <c r="G1501" s="279" t="s">
        <v>204</v>
      </c>
    </row>
    <row r="1502" spans="1:7" x14ac:dyDescent="0.2">
      <c r="A1502" s="225">
        <v>3326</v>
      </c>
      <c r="B1502" s="226"/>
      <c r="C1502" s="227" t="s">
        <v>392</v>
      </c>
      <c r="D1502" s="228">
        <v>500</v>
      </c>
      <c r="E1502" s="229">
        <v>0</v>
      </c>
      <c r="F1502" s="228">
        <v>0</v>
      </c>
      <c r="G1502" s="280" t="s">
        <v>204</v>
      </c>
    </row>
    <row r="1503" spans="1:7" x14ac:dyDescent="0.2">
      <c r="A1503" s="219"/>
      <c r="B1503" s="231"/>
      <c r="C1503" s="232"/>
      <c r="D1503" s="233"/>
      <c r="E1503" s="233"/>
      <c r="F1503" s="233"/>
      <c r="G1503" s="278"/>
    </row>
    <row r="1504" spans="1:7" x14ac:dyDescent="0.2">
      <c r="A1504" s="234">
        <v>3419</v>
      </c>
      <c r="B1504" s="235">
        <v>6313</v>
      </c>
      <c r="C1504" s="236" t="s">
        <v>379</v>
      </c>
      <c r="D1504" s="237">
        <v>35000</v>
      </c>
      <c r="E1504" s="238">
        <v>35140</v>
      </c>
      <c r="F1504" s="237">
        <v>35140</v>
      </c>
      <c r="G1504" s="239">
        <f t="shared" si="21"/>
        <v>100</v>
      </c>
    </row>
    <row r="1505" spans="1:7" x14ac:dyDescent="0.2">
      <c r="A1505" s="219">
        <v>3419</v>
      </c>
      <c r="B1505" s="220">
        <v>6322</v>
      </c>
      <c r="C1505" s="221" t="s">
        <v>372</v>
      </c>
      <c r="D1505" s="222">
        <v>17000</v>
      </c>
      <c r="E1505" s="223">
        <v>17512.91</v>
      </c>
      <c r="F1505" s="222">
        <v>17512.901999999998</v>
      </c>
      <c r="G1505" s="224">
        <f t="shared" ref="G1505:G1582" si="22">F1505/E1505*100</f>
        <v>99.999954319413504</v>
      </c>
    </row>
    <row r="1506" spans="1:7" x14ac:dyDescent="0.2">
      <c r="A1506" s="225">
        <v>3419</v>
      </c>
      <c r="B1506" s="226"/>
      <c r="C1506" s="227" t="s">
        <v>104</v>
      </c>
      <c r="D1506" s="228">
        <v>52000</v>
      </c>
      <c r="E1506" s="229">
        <v>52652.91</v>
      </c>
      <c r="F1506" s="228">
        <v>52652.902000000002</v>
      </c>
      <c r="G1506" s="230">
        <f t="shared" si="22"/>
        <v>99.999984806157897</v>
      </c>
    </row>
    <row r="1507" spans="1:7" x14ac:dyDescent="0.2">
      <c r="A1507" s="219"/>
      <c r="B1507" s="231"/>
      <c r="C1507" s="232"/>
      <c r="D1507" s="233"/>
      <c r="E1507" s="233"/>
      <c r="F1507" s="233"/>
      <c r="G1507" s="278"/>
    </row>
    <row r="1508" spans="1:7" x14ac:dyDescent="0.2">
      <c r="A1508" s="234">
        <v>3421</v>
      </c>
      <c r="B1508" s="235">
        <v>6322</v>
      </c>
      <c r="C1508" s="236" t="s">
        <v>372</v>
      </c>
      <c r="D1508" s="237">
        <v>0</v>
      </c>
      <c r="E1508" s="238">
        <v>475</v>
      </c>
      <c r="F1508" s="237">
        <v>475</v>
      </c>
      <c r="G1508" s="239">
        <f t="shared" si="22"/>
        <v>100</v>
      </c>
    </row>
    <row r="1509" spans="1:7" x14ac:dyDescent="0.2">
      <c r="A1509" s="219">
        <v>3421</v>
      </c>
      <c r="B1509" s="220">
        <v>6323</v>
      </c>
      <c r="C1509" s="221" t="s">
        <v>391</v>
      </c>
      <c r="D1509" s="222">
        <v>0</v>
      </c>
      <c r="E1509" s="223">
        <v>200</v>
      </c>
      <c r="F1509" s="222">
        <v>200</v>
      </c>
      <c r="G1509" s="224">
        <f t="shared" si="22"/>
        <v>100</v>
      </c>
    </row>
    <row r="1510" spans="1:7" x14ac:dyDescent="0.2">
      <c r="A1510" s="219">
        <v>3421</v>
      </c>
      <c r="B1510" s="220">
        <v>6351</v>
      </c>
      <c r="C1510" s="221" t="s">
        <v>373</v>
      </c>
      <c r="D1510" s="222">
        <v>0</v>
      </c>
      <c r="E1510" s="223">
        <v>5000</v>
      </c>
      <c r="F1510" s="222">
        <v>4995.7804400000005</v>
      </c>
      <c r="G1510" s="224">
        <f t="shared" si="22"/>
        <v>99.915608800000015</v>
      </c>
    </row>
    <row r="1511" spans="1:7" x14ac:dyDescent="0.2">
      <c r="A1511" s="225">
        <v>3421</v>
      </c>
      <c r="B1511" s="226"/>
      <c r="C1511" s="227" t="s">
        <v>105</v>
      </c>
      <c r="D1511" s="228">
        <v>0</v>
      </c>
      <c r="E1511" s="229">
        <v>5675</v>
      </c>
      <c r="F1511" s="228">
        <v>5670.7804400000005</v>
      </c>
      <c r="G1511" s="230">
        <f t="shared" si="22"/>
        <v>99.9256465198238</v>
      </c>
    </row>
    <row r="1512" spans="1:7" x14ac:dyDescent="0.2">
      <c r="A1512" s="219"/>
      <c r="B1512" s="231"/>
      <c r="C1512" s="232"/>
      <c r="D1512" s="233"/>
      <c r="E1512" s="233"/>
      <c r="F1512" s="233"/>
      <c r="G1512" s="278"/>
    </row>
    <row r="1513" spans="1:7" x14ac:dyDescent="0.2">
      <c r="A1513" s="234">
        <v>3429</v>
      </c>
      <c r="B1513" s="235">
        <v>6322</v>
      </c>
      <c r="C1513" s="236" t="s">
        <v>372</v>
      </c>
      <c r="D1513" s="237">
        <v>0</v>
      </c>
      <c r="E1513" s="238">
        <v>7.99</v>
      </c>
      <c r="F1513" s="237">
        <v>7.39</v>
      </c>
      <c r="G1513" s="239">
        <f t="shared" si="22"/>
        <v>92.490613266583225</v>
      </c>
    </row>
    <row r="1514" spans="1:7" x14ac:dyDescent="0.2">
      <c r="A1514" s="225">
        <v>3429</v>
      </c>
      <c r="B1514" s="226"/>
      <c r="C1514" s="227" t="s">
        <v>281</v>
      </c>
      <c r="D1514" s="228">
        <v>0</v>
      </c>
      <c r="E1514" s="229">
        <v>7.99</v>
      </c>
      <c r="F1514" s="228">
        <v>7.39</v>
      </c>
      <c r="G1514" s="230">
        <f t="shared" si="22"/>
        <v>92.490613266583225</v>
      </c>
    </row>
    <row r="1515" spans="1:7" x14ac:dyDescent="0.2">
      <c r="A1515" s="219"/>
      <c r="B1515" s="231"/>
      <c r="C1515" s="232"/>
      <c r="D1515" s="233"/>
      <c r="E1515" s="233"/>
      <c r="F1515" s="233"/>
      <c r="G1515" s="278"/>
    </row>
    <row r="1516" spans="1:7" x14ac:dyDescent="0.2">
      <c r="A1516" s="234">
        <v>3522</v>
      </c>
      <c r="B1516" s="235">
        <v>6111</v>
      </c>
      <c r="C1516" s="236" t="s">
        <v>386</v>
      </c>
      <c r="D1516" s="237">
        <v>80973</v>
      </c>
      <c r="E1516" s="238">
        <v>79048.149999999994</v>
      </c>
      <c r="F1516" s="237">
        <v>79048.134030000001</v>
      </c>
      <c r="G1516" s="239">
        <f t="shared" si="22"/>
        <v>99.999979797123657</v>
      </c>
    </row>
    <row r="1517" spans="1:7" x14ac:dyDescent="0.2">
      <c r="A1517" s="219">
        <v>3522</v>
      </c>
      <c r="B1517" s="220">
        <v>6121</v>
      </c>
      <c r="C1517" s="221" t="s">
        <v>383</v>
      </c>
      <c r="D1517" s="222">
        <v>107497</v>
      </c>
      <c r="E1517" s="223">
        <v>59501.978999999999</v>
      </c>
      <c r="F1517" s="222">
        <v>7649.1153199999999</v>
      </c>
      <c r="G1517" s="224">
        <f t="shared" si="22"/>
        <v>12.855228428620835</v>
      </c>
    </row>
    <row r="1518" spans="1:7" x14ac:dyDescent="0.2">
      <c r="A1518" s="219">
        <v>3522</v>
      </c>
      <c r="B1518" s="220">
        <v>6122</v>
      </c>
      <c r="C1518" s="221" t="s">
        <v>375</v>
      </c>
      <c r="D1518" s="222">
        <v>0</v>
      </c>
      <c r="E1518" s="223">
        <v>57.5</v>
      </c>
      <c r="F1518" s="222">
        <v>0</v>
      </c>
      <c r="G1518" s="224">
        <f t="shared" si="22"/>
        <v>0</v>
      </c>
    </row>
    <row r="1519" spans="1:7" x14ac:dyDescent="0.2">
      <c r="A1519" s="219">
        <v>3522</v>
      </c>
      <c r="B1519" s="220">
        <v>6125</v>
      </c>
      <c r="C1519" s="221" t="s">
        <v>387</v>
      </c>
      <c r="D1519" s="222">
        <v>10000</v>
      </c>
      <c r="E1519" s="223">
        <v>1560.63</v>
      </c>
      <c r="F1519" s="222">
        <v>1560.60301</v>
      </c>
      <c r="G1519" s="224">
        <f t="shared" si="22"/>
        <v>99.998270570218423</v>
      </c>
    </row>
    <row r="1520" spans="1:7" x14ac:dyDescent="0.2">
      <c r="A1520" s="219">
        <v>3522</v>
      </c>
      <c r="B1520" s="220">
        <v>6316</v>
      </c>
      <c r="C1520" s="221" t="s">
        <v>393</v>
      </c>
      <c r="D1520" s="222">
        <v>0</v>
      </c>
      <c r="E1520" s="223">
        <v>2600</v>
      </c>
      <c r="F1520" s="222">
        <v>2599.4579700000004</v>
      </c>
      <c r="G1520" s="224">
        <f t="shared" si="22"/>
        <v>99.979152692307707</v>
      </c>
    </row>
    <row r="1521" spans="1:7" x14ac:dyDescent="0.2">
      <c r="A1521" s="219">
        <v>3522</v>
      </c>
      <c r="B1521" s="220">
        <v>6351</v>
      </c>
      <c r="C1521" s="221" t="s">
        <v>373</v>
      </c>
      <c r="D1521" s="222">
        <v>281128</v>
      </c>
      <c r="E1521" s="223">
        <v>421678.35499999998</v>
      </c>
      <c r="F1521" s="222">
        <v>346040.75943000009</v>
      </c>
      <c r="G1521" s="224">
        <f t="shared" si="22"/>
        <v>82.062727509454476</v>
      </c>
    </row>
    <row r="1522" spans="1:7" x14ac:dyDescent="0.2">
      <c r="A1522" s="219">
        <v>3522</v>
      </c>
      <c r="B1522" s="220">
        <v>6356</v>
      </c>
      <c r="C1522" s="221" t="s">
        <v>385</v>
      </c>
      <c r="D1522" s="222">
        <v>0</v>
      </c>
      <c r="E1522" s="223">
        <v>62652.74</v>
      </c>
      <c r="F1522" s="222">
        <v>62652.726289999991</v>
      </c>
      <c r="G1522" s="224">
        <f t="shared" si="22"/>
        <v>99.999978117477369</v>
      </c>
    </row>
    <row r="1523" spans="1:7" x14ac:dyDescent="0.2">
      <c r="A1523" s="219">
        <v>3522</v>
      </c>
      <c r="B1523" s="220">
        <v>6451</v>
      </c>
      <c r="C1523" s="221" t="s">
        <v>390</v>
      </c>
      <c r="D1523" s="222">
        <v>98129</v>
      </c>
      <c r="E1523" s="223">
        <v>88749.66</v>
      </c>
      <c r="F1523" s="222">
        <v>55229.205640000007</v>
      </c>
      <c r="G1523" s="224">
        <f t="shared" si="22"/>
        <v>62.230329265486773</v>
      </c>
    </row>
    <row r="1524" spans="1:7" x14ac:dyDescent="0.2">
      <c r="A1524" s="225">
        <v>3522</v>
      </c>
      <c r="B1524" s="226"/>
      <c r="C1524" s="227" t="s">
        <v>107</v>
      </c>
      <c r="D1524" s="228">
        <v>577727</v>
      </c>
      <c r="E1524" s="229">
        <v>715849.01399999997</v>
      </c>
      <c r="F1524" s="228">
        <v>554780.00169000006</v>
      </c>
      <c r="G1524" s="230">
        <f t="shared" si="22"/>
        <v>77.499583129969935</v>
      </c>
    </row>
    <row r="1525" spans="1:7" x14ac:dyDescent="0.2">
      <c r="A1525" s="219"/>
      <c r="B1525" s="231"/>
      <c r="C1525" s="232"/>
      <c r="D1525" s="233"/>
      <c r="E1525" s="233"/>
      <c r="F1525" s="233"/>
      <c r="G1525" s="278"/>
    </row>
    <row r="1526" spans="1:7" x14ac:dyDescent="0.2">
      <c r="A1526" s="234">
        <v>3526</v>
      </c>
      <c r="B1526" s="235">
        <v>6201</v>
      </c>
      <c r="C1526" s="236" t="s">
        <v>388</v>
      </c>
      <c r="D1526" s="237">
        <v>0</v>
      </c>
      <c r="E1526" s="238">
        <v>3000</v>
      </c>
      <c r="F1526" s="237">
        <v>3000</v>
      </c>
      <c r="G1526" s="239">
        <f t="shared" si="22"/>
        <v>100</v>
      </c>
    </row>
    <row r="1527" spans="1:7" x14ac:dyDescent="0.2">
      <c r="A1527" s="219">
        <v>3526</v>
      </c>
      <c r="B1527" s="220">
        <v>6351</v>
      </c>
      <c r="C1527" s="221" t="s">
        <v>373</v>
      </c>
      <c r="D1527" s="222">
        <v>0</v>
      </c>
      <c r="E1527" s="223">
        <v>1200</v>
      </c>
      <c r="F1527" s="222">
        <v>0</v>
      </c>
      <c r="G1527" s="224">
        <f t="shared" si="22"/>
        <v>0</v>
      </c>
    </row>
    <row r="1528" spans="1:7" x14ac:dyDescent="0.2">
      <c r="A1528" s="225">
        <v>3526</v>
      </c>
      <c r="B1528" s="226"/>
      <c r="C1528" s="227" t="s">
        <v>108</v>
      </c>
      <c r="D1528" s="228">
        <v>0</v>
      </c>
      <c r="E1528" s="229">
        <v>4200</v>
      </c>
      <c r="F1528" s="228">
        <v>3000</v>
      </c>
      <c r="G1528" s="230">
        <f t="shared" si="22"/>
        <v>71.428571428571431</v>
      </c>
    </row>
    <row r="1529" spans="1:7" x14ac:dyDescent="0.2">
      <c r="A1529" s="219"/>
      <c r="B1529" s="231"/>
      <c r="C1529" s="232"/>
      <c r="D1529" s="233"/>
      <c r="E1529" s="233"/>
      <c r="F1529" s="233"/>
      <c r="G1529" s="278"/>
    </row>
    <row r="1530" spans="1:7" x14ac:dyDescent="0.2">
      <c r="A1530" s="234">
        <v>3533</v>
      </c>
      <c r="B1530" s="235">
        <v>6121</v>
      </c>
      <c r="C1530" s="236" t="s">
        <v>383</v>
      </c>
      <c r="D1530" s="237">
        <v>22120</v>
      </c>
      <c r="E1530" s="238">
        <v>19025.419999999998</v>
      </c>
      <c r="F1530" s="237">
        <v>19006.951190000003</v>
      </c>
      <c r="G1530" s="239">
        <f t="shared" si="22"/>
        <v>99.902925612154718</v>
      </c>
    </row>
    <row r="1531" spans="1:7" x14ac:dyDescent="0.2">
      <c r="A1531" s="219">
        <v>3533</v>
      </c>
      <c r="B1531" s="220">
        <v>6351</v>
      </c>
      <c r="C1531" s="221" t="s">
        <v>373</v>
      </c>
      <c r="D1531" s="222">
        <v>0</v>
      </c>
      <c r="E1531" s="223">
        <v>39412.921000000002</v>
      </c>
      <c r="F1531" s="222">
        <v>37485.800000000003</v>
      </c>
      <c r="G1531" s="224">
        <f t="shared" si="22"/>
        <v>95.11043345404417</v>
      </c>
    </row>
    <row r="1532" spans="1:7" x14ac:dyDescent="0.2">
      <c r="A1532" s="219">
        <v>3533</v>
      </c>
      <c r="B1532" s="220">
        <v>6356</v>
      </c>
      <c r="C1532" s="221" t="s">
        <v>385</v>
      </c>
      <c r="D1532" s="222">
        <v>0</v>
      </c>
      <c r="E1532" s="223">
        <v>1294.7</v>
      </c>
      <c r="F1532" s="222">
        <v>1294.7</v>
      </c>
      <c r="G1532" s="224">
        <f t="shared" si="22"/>
        <v>100</v>
      </c>
    </row>
    <row r="1533" spans="1:7" x14ac:dyDescent="0.2">
      <c r="A1533" s="225">
        <v>3533</v>
      </c>
      <c r="B1533" s="226"/>
      <c r="C1533" s="227" t="s">
        <v>288</v>
      </c>
      <c r="D1533" s="228">
        <v>22120</v>
      </c>
      <c r="E1533" s="229">
        <v>59733.040999999997</v>
      </c>
      <c r="F1533" s="228">
        <v>57787.451190000007</v>
      </c>
      <c r="G1533" s="230">
        <f t="shared" si="22"/>
        <v>96.742858261644528</v>
      </c>
    </row>
    <row r="1534" spans="1:7" x14ac:dyDescent="0.2">
      <c r="A1534" s="219"/>
      <c r="B1534" s="231"/>
      <c r="C1534" s="232"/>
      <c r="D1534" s="233"/>
      <c r="E1534" s="233"/>
      <c r="F1534" s="233"/>
      <c r="G1534" s="278"/>
    </row>
    <row r="1535" spans="1:7" x14ac:dyDescent="0.2">
      <c r="A1535" s="234">
        <v>3599</v>
      </c>
      <c r="B1535" s="235">
        <v>6111</v>
      </c>
      <c r="C1535" s="236" t="s">
        <v>386</v>
      </c>
      <c r="D1535" s="237">
        <v>2000</v>
      </c>
      <c r="E1535" s="238">
        <v>0</v>
      </c>
      <c r="F1535" s="237">
        <v>0</v>
      </c>
      <c r="G1535" s="279" t="s">
        <v>204</v>
      </c>
    </row>
    <row r="1536" spans="1:7" x14ac:dyDescent="0.2">
      <c r="A1536" s="225">
        <v>3599</v>
      </c>
      <c r="B1536" s="226"/>
      <c r="C1536" s="227" t="s">
        <v>110</v>
      </c>
      <c r="D1536" s="228">
        <v>2000</v>
      </c>
      <c r="E1536" s="229">
        <v>0</v>
      </c>
      <c r="F1536" s="228">
        <v>0</v>
      </c>
      <c r="G1536" s="280" t="s">
        <v>204</v>
      </c>
    </row>
    <row r="1537" spans="1:7" x14ac:dyDescent="0.2">
      <c r="A1537" s="219"/>
      <c r="B1537" s="231"/>
      <c r="C1537" s="232"/>
      <c r="D1537" s="233"/>
      <c r="E1537" s="233"/>
      <c r="F1537" s="233"/>
      <c r="G1537" s="278"/>
    </row>
    <row r="1538" spans="1:7" x14ac:dyDescent="0.2">
      <c r="A1538" s="234">
        <v>3636</v>
      </c>
      <c r="B1538" s="235">
        <v>6121</v>
      </c>
      <c r="C1538" s="236" t="s">
        <v>383</v>
      </c>
      <c r="D1538" s="237">
        <v>20000</v>
      </c>
      <c r="E1538" s="238">
        <v>0</v>
      </c>
      <c r="F1538" s="237">
        <v>0</v>
      </c>
      <c r="G1538" s="279" t="s">
        <v>204</v>
      </c>
    </row>
    <row r="1539" spans="1:7" x14ac:dyDescent="0.2">
      <c r="A1539" s="219">
        <v>3636</v>
      </c>
      <c r="B1539" s="220">
        <v>6312</v>
      </c>
      <c r="C1539" s="221" t="s">
        <v>378</v>
      </c>
      <c r="D1539" s="222">
        <v>31</v>
      </c>
      <c r="E1539" s="223">
        <v>0</v>
      </c>
      <c r="F1539" s="222">
        <v>0</v>
      </c>
      <c r="G1539" s="244" t="s">
        <v>204</v>
      </c>
    </row>
    <row r="1540" spans="1:7" x14ac:dyDescent="0.2">
      <c r="A1540" s="219">
        <v>3636</v>
      </c>
      <c r="B1540" s="220">
        <v>6313</v>
      </c>
      <c r="C1540" s="221" t="s">
        <v>379</v>
      </c>
      <c r="D1540" s="222">
        <v>592</v>
      </c>
      <c r="E1540" s="223">
        <v>1271.865</v>
      </c>
      <c r="F1540" s="222">
        <v>817.70299999999997</v>
      </c>
      <c r="G1540" s="224">
        <f t="shared" si="22"/>
        <v>64.291650450322948</v>
      </c>
    </row>
    <row r="1541" spans="1:7" x14ac:dyDescent="0.2">
      <c r="A1541" s="219">
        <v>3636</v>
      </c>
      <c r="B1541" s="220">
        <v>6341</v>
      </c>
      <c r="C1541" s="221" t="s">
        <v>381</v>
      </c>
      <c r="D1541" s="222">
        <v>66385</v>
      </c>
      <c r="E1541" s="223">
        <v>89427.489999999991</v>
      </c>
      <c r="F1541" s="222">
        <v>73471.163520000002</v>
      </c>
      <c r="G1541" s="224">
        <f t="shared" si="22"/>
        <v>82.157246636353108</v>
      </c>
    </row>
    <row r="1542" spans="1:7" x14ac:dyDescent="0.2">
      <c r="A1542" s="219">
        <v>3636</v>
      </c>
      <c r="B1542" s="220">
        <v>6349</v>
      </c>
      <c r="C1542" s="221" t="s">
        <v>382</v>
      </c>
      <c r="D1542" s="222">
        <v>456</v>
      </c>
      <c r="E1542" s="223">
        <v>656</v>
      </c>
      <c r="F1542" s="222">
        <v>400</v>
      </c>
      <c r="G1542" s="224">
        <f t="shared" si="22"/>
        <v>60.975609756097562</v>
      </c>
    </row>
    <row r="1543" spans="1:7" x14ac:dyDescent="0.2">
      <c r="A1543" s="219">
        <v>3636</v>
      </c>
      <c r="B1543" s="220">
        <v>6351</v>
      </c>
      <c r="C1543" s="221" t="s">
        <v>373</v>
      </c>
      <c r="D1543" s="222">
        <v>0</v>
      </c>
      <c r="E1543" s="223">
        <v>71.341999999999999</v>
      </c>
      <c r="F1543" s="222">
        <v>71.341999999999999</v>
      </c>
      <c r="G1543" s="224">
        <f t="shared" si="22"/>
        <v>100</v>
      </c>
    </row>
    <row r="1544" spans="1:7" x14ac:dyDescent="0.2">
      <c r="A1544" s="219">
        <v>3636</v>
      </c>
      <c r="B1544" s="220">
        <v>6352</v>
      </c>
      <c r="C1544" s="221" t="s">
        <v>389</v>
      </c>
      <c r="D1544" s="222">
        <v>0</v>
      </c>
      <c r="E1544" s="223">
        <v>6750</v>
      </c>
      <c r="F1544" s="222">
        <v>6750</v>
      </c>
      <c r="G1544" s="224">
        <f t="shared" si="22"/>
        <v>100</v>
      </c>
    </row>
    <row r="1545" spans="1:7" x14ac:dyDescent="0.2">
      <c r="A1545" s="225">
        <v>3636</v>
      </c>
      <c r="B1545" s="226"/>
      <c r="C1545" s="227" t="s">
        <v>111</v>
      </c>
      <c r="D1545" s="228">
        <v>87464</v>
      </c>
      <c r="E1545" s="229">
        <v>98176.697</v>
      </c>
      <c r="F1545" s="228">
        <v>81510.20852</v>
      </c>
      <c r="G1545" s="230">
        <f t="shared" si="22"/>
        <v>83.023987372482082</v>
      </c>
    </row>
    <row r="1546" spans="1:7" x14ac:dyDescent="0.2">
      <c r="A1546" s="219"/>
      <c r="B1546" s="231"/>
      <c r="C1546" s="232"/>
      <c r="D1546" s="233"/>
      <c r="E1546" s="233"/>
      <c r="F1546" s="233"/>
      <c r="G1546" s="278"/>
    </row>
    <row r="1547" spans="1:7" x14ac:dyDescent="0.2">
      <c r="A1547" s="234">
        <v>3639</v>
      </c>
      <c r="B1547" s="235">
        <v>6111</v>
      </c>
      <c r="C1547" s="236" t="s">
        <v>386</v>
      </c>
      <c r="D1547" s="237">
        <v>51000</v>
      </c>
      <c r="E1547" s="238">
        <v>612.5</v>
      </c>
      <c r="F1547" s="237">
        <v>382.16640000000001</v>
      </c>
      <c r="G1547" s="239">
        <f t="shared" si="22"/>
        <v>62.394514285714287</v>
      </c>
    </row>
    <row r="1548" spans="1:7" x14ac:dyDescent="0.2">
      <c r="A1548" s="219">
        <v>3639</v>
      </c>
      <c r="B1548" s="220">
        <v>6121</v>
      </c>
      <c r="C1548" s="221" t="s">
        <v>383</v>
      </c>
      <c r="D1548" s="222">
        <v>12721</v>
      </c>
      <c r="E1548" s="223">
        <v>13471.81</v>
      </c>
      <c r="F1548" s="222">
        <v>13471.760510000002</v>
      </c>
      <c r="G1548" s="224">
        <f t="shared" si="22"/>
        <v>99.999632640305961</v>
      </c>
    </row>
    <row r="1549" spans="1:7" x14ac:dyDescent="0.2">
      <c r="A1549" s="219">
        <v>3639</v>
      </c>
      <c r="B1549" s="220">
        <v>6122</v>
      </c>
      <c r="C1549" s="221" t="s">
        <v>375</v>
      </c>
      <c r="D1549" s="222">
        <v>1071</v>
      </c>
      <c r="E1549" s="223">
        <v>1071</v>
      </c>
      <c r="F1549" s="222">
        <v>1070.0384899999999</v>
      </c>
      <c r="G1549" s="224">
        <f t="shared" si="22"/>
        <v>99.910223155929032</v>
      </c>
    </row>
    <row r="1550" spans="1:7" x14ac:dyDescent="0.2">
      <c r="A1550" s="219">
        <v>3639</v>
      </c>
      <c r="B1550" s="220">
        <v>6129</v>
      </c>
      <c r="C1550" s="221" t="s">
        <v>377</v>
      </c>
      <c r="D1550" s="222">
        <v>0</v>
      </c>
      <c r="E1550" s="223">
        <v>72</v>
      </c>
      <c r="F1550" s="222">
        <v>17.3035</v>
      </c>
      <c r="G1550" s="224">
        <f t="shared" si="22"/>
        <v>24.032638888888886</v>
      </c>
    </row>
    <row r="1551" spans="1:7" x14ac:dyDescent="0.2">
      <c r="A1551" s="219">
        <v>3639</v>
      </c>
      <c r="B1551" s="220">
        <v>6130</v>
      </c>
      <c r="C1551" s="221" t="s">
        <v>384</v>
      </c>
      <c r="D1551" s="222">
        <v>3380</v>
      </c>
      <c r="E1551" s="223">
        <v>2970</v>
      </c>
      <c r="F1551" s="222">
        <v>2965.28</v>
      </c>
      <c r="G1551" s="224">
        <f t="shared" si="22"/>
        <v>99.841077441077459</v>
      </c>
    </row>
    <row r="1552" spans="1:7" x14ac:dyDescent="0.2">
      <c r="A1552" s="219">
        <v>3639</v>
      </c>
      <c r="B1552" s="220">
        <v>6313</v>
      </c>
      <c r="C1552" s="221" t="s">
        <v>379</v>
      </c>
      <c r="D1552" s="222">
        <v>0</v>
      </c>
      <c r="E1552" s="223">
        <v>200</v>
      </c>
      <c r="F1552" s="222">
        <v>200</v>
      </c>
      <c r="G1552" s="224">
        <f t="shared" si="22"/>
        <v>100</v>
      </c>
    </row>
    <row r="1553" spans="1:7" x14ac:dyDescent="0.2">
      <c r="A1553" s="219">
        <v>3639</v>
      </c>
      <c r="B1553" s="220">
        <v>6322</v>
      </c>
      <c r="C1553" s="221" t="s">
        <v>372</v>
      </c>
      <c r="D1553" s="222">
        <v>3000</v>
      </c>
      <c r="E1553" s="223">
        <v>3800</v>
      </c>
      <c r="F1553" s="222">
        <v>2908.0038599999998</v>
      </c>
      <c r="G1553" s="224">
        <f t="shared" si="22"/>
        <v>76.52641736842105</v>
      </c>
    </row>
    <row r="1554" spans="1:7" x14ac:dyDescent="0.2">
      <c r="A1554" s="219">
        <v>3639</v>
      </c>
      <c r="B1554" s="220">
        <v>6341</v>
      </c>
      <c r="C1554" s="221" t="s">
        <v>381</v>
      </c>
      <c r="D1554" s="222">
        <v>1275</v>
      </c>
      <c r="E1554" s="223">
        <v>3346.93</v>
      </c>
      <c r="F1554" s="222">
        <v>200</v>
      </c>
      <c r="G1554" s="224">
        <f t="shared" si="22"/>
        <v>5.9756254238959281</v>
      </c>
    </row>
    <row r="1555" spans="1:7" x14ac:dyDescent="0.2">
      <c r="A1555" s="219">
        <v>3639</v>
      </c>
      <c r="B1555" s="220">
        <v>6441</v>
      </c>
      <c r="C1555" s="221" t="s">
        <v>394</v>
      </c>
      <c r="D1555" s="222">
        <v>0</v>
      </c>
      <c r="E1555" s="223">
        <v>8000</v>
      </c>
      <c r="F1555" s="222">
        <v>8000</v>
      </c>
      <c r="G1555" s="224">
        <f t="shared" si="22"/>
        <v>100</v>
      </c>
    </row>
    <row r="1556" spans="1:7" x14ac:dyDescent="0.2">
      <c r="A1556" s="225">
        <v>3639</v>
      </c>
      <c r="B1556" s="226"/>
      <c r="C1556" s="227" t="s">
        <v>113</v>
      </c>
      <c r="D1556" s="228">
        <v>72447</v>
      </c>
      <c r="E1556" s="229">
        <v>33544.239999999998</v>
      </c>
      <c r="F1556" s="228">
        <v>29214.552760000002</v>
      </c>
      <c r="G1556" s="230">
        <f t="shared" si="22"/>
        <v>87.092605943673206</v>
      </c>
    </row>
    <row r="1557" spans="1:7" x14ac:dyDescent="0.2">
      <c r="A1557" s="219"/>
      <c r="B1557" s="231"/>
      <c r="C1557" s="232"/>
      <c r="D1557" s="233"/>
      <c r="E1557" s="233"/>
      <c r="F1557" s="233"/>
      <c r="G1557" s="278"/>
    </row>
    <row r="1558" spans="1:7" x14ac:dyDescent="0.2">
      <c r="A1558" s="234">
        <v>3713</v>
      </c>
      <c r="B1558" s="235">
        <v>6371</v>
      </c>
      <c r="C1558" s="236" t="s">
        <v>395</v>
      </c>
      <c r="D1558" s="237">
        <v>361776</v>
      </c>
      <c r="E1558" s="238">
        <v>685213.12</v>
      </c>
      <c r="F1558" s="237">
        <v>378903.42200000002</v>
      </c>
      <c r="G1558" s="239">
        <f t="shared" si="22"/>
        <v>55.297163895519105</v>
      </c>
    </row>
    <row r="1559" spans="1:7" x14ac:dyDescent="0.2">
      <c r="A1559" s="225">
        <v>3713</v>
      </c>
      <c r="B1559" s="226"/>
      <c r="C1559" s="227" t="s">
        <v>298</v>
      </c>
      <c r="D1559" s="228">
        <v>361776</v>
      </c>
      <c r="E1559" s="229">
        <v>685213.12</v>
      </c>
      <c r="F1559" s="228">
        <v>378903.42200000002</v>
      </c>
      <c r="G1559" s="230">
        <f t="shared" si="22"/>
        <v>55.297163895519105</v>
      </c>
    </row>
    <row r="1560" spans="1:7" x14ac:dyDescent="0.2">
      <c r="A1560" s="219"/>
      <c r="B1560" s="231"/>
      <c r="C1560" s="232"/>
      <c r="D1560" s="233"/>
      <c r="E1560" s="233"/>
      <c r="F1560" s="233"/>
      <c r="G1560" s="278"/>
    </row>
    <row r="1561" spans="1:7" x14ac:dyDescent="0.2">
      <c r="A1561" s="234">
        <v>3729</v>
      </c>
      <c r="B1561" s="235">
        <v>6313</v>
      </c>
      <c r="C1561" s="236" t="s">
        <v>379</v>
      </c>
      <c r="D1561" s="237">
        <v>0</v>
      </c>
      <c r="E1561" s="238">
        <v>73</v>
      </c>
      <c r="F1561" s="237">
        <v>73</v>
      </c>
      <c r="G1561" s="239">
        <f t="shared" si="22"/>
        <v>100</v>
      </c>
    </row>
    <row r="1562" spans="1:7" x14ac:dyDescent="0.2">
      <c r="A1562" s="225">
        <v>3729</v>
      </c>
      <c r="B1562" s="226"/>
      <c r="C1562" s="227" t="s">
        <v>300</v>
      </c>
      <c r="D1562" s="228">
        <v>0</v>
      </c>
      <c r="E1562" s="229">
        <v>73</v>
      </c>
      <c r="F1562" s="228">
        <v>73</v>
      </c>
      <c r="G1562" s="230">
        <f t="shared" si="22"/>
        <v>100</v>
      </c>
    </row>
    <row r="1563" spans="1:7" x14ac:dyDescent="0.2">
      <c r="A1563" s="219"/>
      <c r="B1563" s="231"/>
      <c r="C1563" s="232"/>
      <c r="D1563" s="233"/>
      <c r="E1563" s="233"/>
      <c r="F1563" s="233"/>
      <c r="G1563" s="278"/>
    </row>
    <row r="1564" spans="1:7" x14ac:dyDescent="0.2">
      <c r="A1564" s="234">
        <v>3741</v>
      </c>
      <c r="B1564" s="235">
        <v>6121</v>
      </c>
      <c r="C1564" s="236" t="s">
        <v>383</v>
      </c>
      <c r="D1564" s="237">
        <v>0</v>
      </c>
      <c r="E1564" s="238">
        <v>900</v>
      </c>
      <c r="F1564" s="237">
        <v>711.48</v>
      </c>
      <c r="G1564" s="239">
        <f t="shared" si="22"/>
        <v>79.053333333333327</v>
      </c>
    </row>
    <row r="1565" spans="1:7" x14ac:dyDescent="0.2">
      <c r="A1565" s="225">
        <v>3741</v>
      </c>
      <c r="B1565" s="226"/>
      <c r="C1565" s="227" t="s">
        <v>302</v>
      </c>
      <c r="D1565" s="228">
        <v>0</v>
      </c>
      <c r="E1565" s="229">
        <v>900</v>
      </c>
      <c r="F1565" s="228">
        <v>711.48</v>
      </c>
      <c r="G1565" s="230">
        <f t="shared" si="22"/>
        <v>79.053333333333327</v>
      </c>
    </row>
    <row r="1566" spans="1:7" x14ac:dyDescent="0.2">
      <c r="A1566" s="219"/>
      <c r="B1566" s="231"/>
      <c r="C1566" s="232"/>
      <c r="D1566" s="233"/>
      <c r="E1566" s="233"/>
      <c r="F1566" s="233"/>
      <c r="G1566" s="278"/>
    </row>
    <row r="1567" spans="1:7" x14ac:dyDescent="0.2">
      <c r="A1567" s="234">
        <v>3744</v>
      </c>
      <c r="B1567" s="235">
        <v>6319</v>
      </c>
      <c r="C1567" s="236" t="s">
        <v>396</v>
      </c>
      <c r="D1567" s="237">
        <v>5000</v>
      </c>
      <c r="E1567" s="238">
        <v>3000</v>
      </c>
      <c r="F1567" s="237">
        <v>3000</v>
      </c>
      <c r="G1567" s="239">
        <f t="shared" si="22"/>
        <v>100</v>
      </c>
    </row>
    <row r="1568" spans="1:7" x14ac:dyDescent="0.2">
      <c r="A1568" s="225">
        <v>3744</v>
      </c>
      <c r="B1568" s="226"/>
      <c r="C1568" s="227" t="s">
        <v>304</v>
      </c>
      <c r="D1568" s="228">
        <v>5000</v>
      </c>
      <c r="E1568" s="229">
        <v>3000</v>
      </c>
      <c r="F1568" s="228">
        <v>3000</v>
      </c>
      <c r="G1568" s="230">
        <f t="shared" si="22"/>
        <v>100</v>
      </c>
    </row>
    <row r="1569" spans="1:14" x14ac:dyDescent="0.2">
      <c r="A1569" s="219"/>
      <c r="B1569" s="231"/>
      <c r="C1569" s="232"/>
      <c r="D1569" s="233"/>
      <c r="E1569" s="233"/>
      <c r="F1569" s="233"/>
      <c r="G1569" s="278"/>
    </row>
    <row r="1570" spans="1:14" x14ac:dyDescent="0.2">
      <c r="A1570" s="234">
        <v>3792</v>
      </c>
      <c r="B1570" s="235">
        <v>6341</v>
      </c>
      <c r="C1570" s="236" t="s">
        <v>381</v>
      </c>
      <c r="D1570" s="237">
        <v>0</v>
      </c>
      <c r="E1570" s="238">
        <v>541.20000000000005</v>
      </c>
      <c r="F1570" s="237">
        <v>541.20000000000005</v>
      </c>
      <c r="G1570" s="239">
        <f t="shared" si="22"/>
        <v>100</v>
      </c>
    </row>
    <row r="1571" spans="1:14" x14ac:dyDescent="0.2">
      <c r="A1571" s="225">
        <v>3792</v>
      </c>
      <c r="B1571" s="226"/>
      <c r="C1571" s="227" t="s">
        <v>306</v>
      </c>
      <c r="D1571" s="228">
        <v>0</v>
      </c>
      <c r="E1571" s="229">
        <v>541.20000000000005</v>
      </c>
      <c r="F1571" s="228">
        <v>541.20000000000005</v>
      </c>
      <c r="G1571" s="230">
        <f t="shared" si="22"/>
        <v>100</v>
      </c>
    </row>
    <row r="1572" spans="1:14" customFormat="1" x14ac:dyDescent="0.2">
      <c r="A1572" s="219"/>
      <c r="B1572" s="231"/>
      <c r="C1572" s="240"/>
      <c r="D1572" s="233"/>
      <c r="E1572" s="233"/>
      <c r="F1572" s="233"/>
      <c r="G1572" s="224"/>
    </row>
    <row r="1573" spans="1:14" customFormat="1" x14ac:dyDescent="0.2">
      <c r="A1573" s="1075" t="s">
        <v>310</v>
      </c>
      <c r="B1573" s="1076"/>
      <c r="C1573" s="1076"/>
      <c r="D1573" s="241">
        <v>1904328</v>
      </c>
      <c r="E1573" s="242">
        <v>2707942.952</v>
      </c>
      <c r="F1573" s="241">
        <v>1820616.6690700001</v>
      </c>
      <c r="G1573" s="243">
        <f>F1573/E1573*100</f>
        <v>67.232460260115559</v>
      </c>
      <c r="H1573" s="132"/>
      <c r="I1573" s="132"/>
      <c r="J1573" s="132"/>
      <c r="K1573" s="132"/>
      <c r="L1573" s="132"/>
      <c r="M1573" s="132"/>
      <c r="N1573" s="132"/>
    </row>
    <row r="1574" spans="1:14" x14ac:dyDescent="0.2">
      <c r="A1574" s="219"/>
      <c r="B1574" s="231"/>
      <c r="C1574" s="232"/>
      <c r="D1574" s="233"/>
      <c r="E1574" s="233"/>
      <c r="F1574" s="233"/>
      <c r="G1574" s="278"/>
    </row>
    <row r="1575" spans="1:14" x14ac:dyDescent="0.2">
      <c r="A1575" s="234">
        <v>4312</v>
      </c>
      <c r="B1575" s="235">
        <v>6323</v>
      </c>
      <c r="C1575" s="236" t="s">
        <v>391</v>
      </c>
      <c r="D1575" s="237">
        <v>0</v>
      </c>
      <c r="E1575" s="238">
        <v>10</v>
      </c>
      <c r="F1575" s="237">
        <v>10</v>
      </c>
      <c r="G1575" s="239">
        <f t="shared" si="22"/>
        <v>100</v>
      </c>
    </row>
    <row r="1576" spans="1:14" x14ac:dyDescent="0.2">
      <c r="A1576" s="225">
        <v>4312</v>
      </c>
      <c r="B1576" s="226"/>
      <c r="C1576" s="227" t="s">
        <v>315</v>
      </c>
      <c r="D1576" s="228">
        <v>0</v>
      </c>
      <c r="E1576" s="229">
        <v>10</v>
      </c>
      <c r="F1576" s="228">
        <v>10</v>
      </c>
      <c r="G1576" s="230">
        <f t="shared" si="22"/>
        <v>100</v>
      </c>
    </row>
    <row r="1577" spans="1:14" x14ac:dyDescent="0.2">
      <c r="A1577" s="219"/>
      <c r="B1577" s="231"/>
      <c r="C1577" s="232"/>
      <c r="D1577" s="233"/>
      <c r="E1577" s="233"/>
      <c r="F1577" s="233"/>
      <c r="G1577" s="278"/>
    </row>
    <row r="1578" spans="1:14" x14ac:dyDescent="0.2">
      <c r="A1578" s="234">
        <v>4329</v>
      </c>
      <c r="B1578" s="235">
        <v>6322</v>
      </c>
      <c r="C1578" s="236" t="s">
        <v>372</v>
      </c>
      <c r="D1578" s="237">
        <v>0</v>
      </c>
      <c r="E1578" s="238">
        <v>196</v>
      </c>
      <c r="F1578" s="237">
        <v>196</v>
      </c>
      <c r="G1578" s="239">
        <f t="shared" si="22"/>
        <v>100</v>
      </c>
    </row>
    <row r="1579" spans="1:14" x14ac:dyDescent="0.2">
      <c r="A1579" s="225">
        <v>4329</v>
      </c>
      <c r="B1579" s="226"/>
      <c r="C1579" s="227" t="s">
        <v>120</v>
      </c>
      <c r="D1579" s="228">
        <v>0</v>
      </c>
      <c r="E1579" s="229">
        <v>196</v>
      </c>
      <c r="F1579" s="228">
        <v>196</v>
      </c>
      <c r="G1579" s="230">
        <f t="shared" si="22"/>
        <v>100</v>
      </c>
    </row>
    <row r="1580" spans="1:14" x14ac:dyDescent="0.2">
      <c r="A1580" s="219"/>
      <c r="B1580" s="231"/>
      <c r="C1580" s="232"/>
      <c r="D1580" s="233"/>
      <c r="E1580" s="233"/>
      <c r="F1580" s="233"/>
      <c r="G1580" s="278"/>
    </row>
    <row r="1581" spans="1:14" x14ac:dyDescent="0.2">
      <c r="A1581" s="234">
        <v>4342</v>
      </c>
      <c r="B1581" s="235">
        <v>6321</v>
      </c>
      <c r="C1581" s="236" t="s">
        <v>380</v>
      </c>
      <c r="D1581" s="237">
        <v>0</v>
      </c>
      <c r="E1581" s="238">
        <v>300</v>
      </c>
      <c r="F1581" s="237">
        <v>300</v>
      </c>
      <c r="G1581" s="239">
        <f t="shared" si="22"/>
        <v>100</v>
      </c>
    </row>
    <row r="1582" spans="1:14" x14ac:dyDescent="0.2">
      <c r="A1582" s="225">
        <v>4342</v>
      </c>
      <c r="B1582" s="226"/>
      <c r="C1582" s="227" t="s">
        <v>318</v>
      </c>
      <c r="D1582" s="228">
        <v>0</v>
      </c>
      <c r="E1582" s="229">
        <v>300</v>
      </c>
      <c r="F1582" s="228">
        <v>300</v>
      </c>
      <c r="G1582" s="230">
        <f t="shared" si="22"/>
        <v>100</v>
      </c>
    </row>
    <row r="1583" spans="1:14" x14ac:dyDescent="0.2">
      <c r="A1583" s="219"/>
      <c r="B1583" s="231"/>
      <c r="C1583" s="232"/>
      <c r="D1583" s="233"/>
      <c r="E1583" s="233"/>
      <c r="F1583" s="233"/>
      <c r="G1583" s="278"/>
    </row>
    <row r="1584" spans="1:14" x14ac:dyDescent="0.2">
      <c r="A1584" s="234">
        <v>4344</v>
      </c>
      <c r="B1584" s="235">
        <v>6321</v>
      </c>
      <c r="C1584" s="236" t="s">
        <v>380</v>
      </c>
      <c r="D1584" s="237">
        <v>0</v>
      </c>
      <c r="E1584" s="238">
        <v>300</v>
      </c>
      <c r="F1584" s="237">
        <v>300</v>
      </c>
      <c r="G1584" s="239">
        <f t="shared" ref="G1584:G1664" si="23">F1584/E1584*100</f>
        <v>100</v>
      </c>
    </row>
    <row r="1585" spans="1:7" x14ac:dyDescent="0.2">
      <c r="A1585" s="219">
        <v>4344</v>
      </c>
      <c r="B1585" s="220">
        <v>6323</v>
      </c>
      <c r="C1585" s="221" t="s">
        <v>391</v>
      </c>
      <c r="D1585" s="222">
        <v>0</v>
      </c>
      <c r="E1585" s="223">
        <v>443</v>
      </c>
      <c r="F1585" s="222">
        <v>443</v>
      </c>
      <c r="G1585" s="224">
        <f t="shared" si="23"/>
        <v>100</v>
      </c>
    </row>
    <row r="1586" spans="1:7" x14ac:dyDescent="0.2">
      <c r="A1586" s="225">
        <v>4344</v>
      </c>
      <c r="B1586" s="226"/>
      <c r="C1586" s="227" t="s">
        <v>319</v>
      </c>
      <c r="D1586" s="228">
        <v>0</v>
      </c>
      <c r="E1586" s="229">
        <v>743</v>
      </c>
      <c r="F1586" s="228">
        <v>743</v>
      </c>
      <c r="G1586" s="230">
        <f t="shared" si="23"/>
        <v>100</v>
      </c>
    </row>
    <row r="1587" spans="1:7" x14ac:dyDescent="0.2">
      <c r="A1587" s="219"/>
      <c r="B1587" s="231"/>
      <c r="C1587" s="232"/>
      <c r="D1587" s="233"/>
      <c r="E1587" s="233"/>
      <c r="F1587" s="233"/>
      <c r="G1587" s="278"/>
    </row>
    <row r="1588" spans="1:7" x14ac:dyDescent="0.2">
      <c r="A1588" s="234">
        <v>4350</v>
      </c>
      <c r="B1588" s="235">
        <v>6121</v>
      </c>
      <c r="C1588" s="236" t="s">
        <v>383</v>
      </c>
      <c r="D1588" s="237">
        <v>48000</v>
      </c>
      <c r="E1588" s="238">
        <v>25783.31</v>
      </c>
      <c r="F1588" s="237">
        <v>15549.189879999998</v>
      </c>
      <c r="G1588" s="239">
        <f t="shared" si="23"/>
        <v>60.307190504244787</v>
      </c>
    </row>
    <row r="1589" spans="1:7" x14ac:dyDescent="0.2">
      <c r="A1589" s="219">
        <v>4350</v>
      </c>
      <c r="B1589" s="220">
        <v>6122</v>
      </c>
      <c r="C1589" s="221" t="s">
        <v>375</v>
      </c>
      <c r="D1589" s="222">
        <v>0</v>
      </c>
      <c r="E1589" s="223">
        <v>1328.18</v>
      </c>
      <c r="F1589" s="222">
        <v>0</v>
      </c>
      <c r="G1589" s="224">
        <f t="shared" si="23"/>
        <v>0</v>
      </c>
    </row>
    <row r="1590" spans="1:7" x14ac:dyDescent="0.2">
      <c r="A1590" s="219">
        <v>4350</v>
      </c>
      <c r="B1590" s="220">
        <v>6321</v>
      </c>
      <c r="C1590" s="221" t="s">
        <v>380</v>
      </c>
      <c r="D1590" s="222">
        <v>0</v>
      </c>
      <c r="E1590" s="223">
        <v>687.1</v>
      </c>
      <c r="F1590" s="222">
        <v>687.1</v>
      </c>
      <c r="G1590" s="224">
        <f t="shared" si="23"/>
        <v>100</v>
      </c>
    </row>
    <row r="1591" spans="1:7" x14ac:dyDescent="0.2">
      <c r="A1591" s="219">
        <v>4350</v>
      </c>
      <c r="B1591" s="220">
        <v>6323</v>
      </c>
      <c r="C1591" s="221" t="s">
        <v>391</v>
      </c>
      <c r="D1591" s="222">
        <v>0</v>
      </c>
      <c r="E1591" s="223">
        <v>1637.3</v>
      </c>
      <c r="F1591" s="222">
        <v>1637.3</v>
      </c>
      <c r="G1591" s="224">
        <f t="shared" si="23"/>
        <v>100</v>
      </c>
    </row>
    <row r="1592" spans="1:7" x14ac:dyDescent="0.2">
      <c r="A1592" s="219">
        <v>4350</v>
      </c>
      <c r="B1592" s="220">
        <v>6341</v>
      </c>
      <c r="C1592" s="221" t="s">
        <v>381</v>
      </c>
      <c r="D1592" s="222">
        <v>0</v>
      </c>
      <c r="E1592" s="223">
        <v>6762.6</v>
      </c>
      <c r="F1592" s="222">
        <v>5216.1030000000001</v>
      </c>
      <c r="G1592" s="224">
        <f t="shared" si="23"/>
        <v>77.13162097418153</v>
      </c>
    </row>
    <row r="1593" spans="1:7" x14ac:dyDescent="0.2">
      <c r="A1593" s="219">
        <v>4350</v>
      </c>
      <c r="B1593" s="220">
        <v>6351</v>
      </c>
      <c r="C1593" s="221" t="s">
        <v>373</v>
      </c>
      <c r="D1593" s="222">
        <v>6400</v>
      </c>
      <c r="E1593" s="223">
        <v>15689.27</v>
      </c>
      <c r="F1593" s="222">
        <v>4949.2650000000003</v>
      </c>
      <c r="G1593" s="224">
        <f t="shared" si="23"/>
        <v>31.545540359749051</v>
      </c>
    </row>
    <row r="1594" spans="1:7" x14ac:dyDescent="0.2">
      <c r="A1594" s="225">
        <v>4350</v>
      </c>
      <c r="B1594" s="226"/>
      <c r="C1594" s="227" t="s">
        <v>122</v>
      </c>
      <c r="D1594" s="228">
        <v>54400</v>
      </c>
      <c r="E1594" s="229">
        <v>51887.76</v>
      </c>
      <c r="F1594" s="228">
        <v>28038.957879999994</v>
      </c>
      <c r="G1594" s="230">
        <f t="shared" si="23"/>
        <v>54.037711167335026</v>
      </c>
    </row>
    <row r="1595" spans="1:7" x14ac:dyDescent="0.2">
      <c r="A1595" s="219"/>
      <c r="B1595" s="231"/>
      <c r="C1595" s="232"/>
      <c r="D1595" s="233"/>
      <c r="E1595" s="233"/>
      <c r="F1595" s="233"/>
      <c r="G1595" s="278"/>
    </row>
    <row r="1596" spans="1:7" x14ac:dyDescent="0.2">
      <c r="A1596" s="234">
        <v>4351</v>
      </c>
      <c r="B1596" s="235">
        <v>6321</v>
      </c>
      <c r="C1596" s="236" t="s">
        <v>380</v>
      </c>
      <c r="D1596" s="237">
        <v>0</v>
      </c>
      <c r="E1596" s="238">
        <v>713.6</v>
      </c>
      <c r="F1596" s="237">
        <v>713.6</v>
      </c>
      <c r="G1596" s="239">
        <f t="shared" si="23"/>
        <v>100</v>
      </c>
    </row>
    <row r="1597" spans="1:7" x14ac:dyDescent="0.2">
      <c r="A1597" s="219">
        <v>4351</v>
      </c>
      <c r="B1597" s="220">
        <v>6323</v>
      </c>
      <c r="C1597" s="221" t="s">
        <v>391</v>
      </c>
      <c r="D1597" s="222">
        <v>0</v>
      </c>
      <c r="E1597" s="223">
        <v>300</v>
      </c>
      <c r="F1597" s="222">
        <v>300</v>
      </c>
      <c r="G1597" s="224">
        <f t="shared" si="23"/>
        <v>100</v>
      </c>
    </row>
    <row r="1598" spans="1:7" x14ac:dyDescent="0.2">
      <c r="A1598" s="219">
        <v>4351</v>
      </c>
      <c r="B1598" s="220">
        <v>6341</v>
      </c>
      <c r="C1598" s="221" t="s">
        <v>381</v>
      </c>
      <c r="D1598" s="222">
        <v>0</v>
      </c>
      <c r="E1598" s="223">
        <v>53</v>
      </c>
      <c r="F1598" s="222">
        <v>53</v>
      </c>
      <c r="G1598" s="224">
        <f t="shared" si="23"/>
        <v>100</v>
      </c>
    </row>
    <row r="1599" spans="1:7" x14ac:dyDescent="0.2">
      <c r="A1599" s="225">
        <v>4351</v>
      </c>
      <c r="B1599" s="226"/>
      <c r="C1599" s="227" t="s">
        <v>123</v>
      </c>
      <c r="D1599" s="228">
        <v>0</v>
      </c>
      <c r="E1599" s="229">
        <v>1066.5999999999999</v>
      </c>
      <c r="F1599" s="228">
        <v>1066.5999999999999</v>
      </c>
      <c r="G1599" s="230">
        <f t="shared" si="23"/>
        <v>100</v>
      </c>
    </row>
    <row r="1600" spans="1:7" x14ac:dyDescent="0.2">
      <c r="A1600" s="219"/>
      <c r="B1600" s="231"/>
      <c r="C1600" s="232"/>
      <c r="D1600" s="233"/>
      <c r="E1600" s="233"/>
      <c r="F1600" s="233"/>
      <c r="G1600" s="278"/>
    </row>
    <row r="1601" spans="1:7" x14ac:dyDescent="0.2">
      <c r="A1601" s="234">
        <v>4354</v>
      </c>
      <c r="B1601" s="235">
        <v>6121</v>
      </c>
      <c r="C1601" s="236" t="s">
        <v>383</v>
      </c>
      <c r="D1601" s="237">
        <v>33920</v>
      </c>
      <c r="E1601" s="238">
        <v>7236.5640000000003</v>
      </c>
      <c r="F1601" s="237">
        <v>4940.8214499999995</v>
      </c>
      <c r="G1601" s="239">
        <f t="shared" si="23"/>
        <v>68.275792903925108</v>
      </c>
    </row>
    <row r="1602" spans="1:7" x14ac:dyDescent="0.2">
      <c r="A1602" s="219">
        <v>4354</v>
      </c>
      <c r="B1602" s="220">
        <v>6130</v>
      </c>
      <c r="C1602" s="221" t="s">
        <v>384</v>
      </c>
      <c r="D1602" s="222">
        <v>0</v>
      </c>
      <c r="E1602" s="223">
        <v>1245.6959999999999</v>
      </c>
      <c r="F1602" s="222">
        <v>1245.6959999999999</v>
      </c>
      <c r="G1602" s="224">
        <f t="shared" si="23"/>
        <v>100</v>
      </c>
    </row>
    <row r="1603" spans="1:7" x14ac:dyDescent="0.2">
      <c r="A1603" s="219">
        <v>4354</v>
      </c>
      <c r="B1603" s="220">
        <v>6351</v>
      </c>
      <c r="C1603" s="221" t="s">
        <v>373</v>
      </c>
      <c r="D1603" s="222">
        <v>0</v>
      </c>
      <c r="E1603" s="223">
        <v>16400</v>
      </c>
      <c r="F1603" s="222">
        <v>400</v>
      </c>
      <c r="G1603" s="224">
        <f t="shared" si="23"/>
        <v>2.4390243902439024</v>
      </c>
    </row>
    <row r="1604" spans="1:7" x14ac:dyDescent="0.2">
      <c r="A1604" s="225">
        <v>4354</v>
      </c>
      <c r="B1604" s="226"/>
      <c r="C1604" s="227" t="s">
        <v>322</v>
      </c>
      <c r="D1604" s="228">
        <v>33920</v>
      </c>
      <c r="E1604" s="229">
        <v>24882.26</v>
      </c>
      <c r="F1604" s="228">
        <v>6586.5174500000003</v>
      </c>
      <c r="G1604" s="230">
        <f t="shared" si="23"/>
        <v>26.470736380055509</v>
      </c>
    </row>
    <row r="1605" spans="1:7" x14ac:dyDescent="0.2">
      <c r="A1605" s="219"/>
      <c r="B1605" s="231"/>
      <c r="C1605" s="232"/>
      <c r="D1605" s="233"/>
      <c r="E1605" s="233"/>
      <c r="F1605" s="233"/>
      <c r="G1605" s="278"/>
    </row>
    <row r="1606" spans="1:7" x14ac:dyDescent="0.2">
      <c r="A1606" s="234">
        <v>4355</v>
      </c>
      <c r="B1606" s="235">
        <v>6323</v>
      </c>
      <c r="C1606" s="236" t="s">
        <v>391</v>
      </c>
      <c r="D1606" s="237">
        <v>0</v>
      </c>
      <c r="E1606" s="238">
        <v>80</v>
      </c>
      <c r="F1606" s="237">
        <v>80</v>
      </c>
      <c r="G1606" s="239">
        <f t="shared" si="23"/>
        <v>100</v>
      </c>
    </row>
    <row r="1607" spans="1:7" x14ac:dyDescent="0.2">
      <c r="A1607" s="225">
        <v>4355</v>
      </c>
      <c r="B1607" s="226"/>
      <c r="C1607" s="227" t="s">
        <v>323</v>
      </c>
      <c r="D1607" s="228">
        <v>0</v>
      </c>
      <c r="E1607" s="229">
        <v>80</v>
      </c>
      <c r="F1607" s="228">
        <v>80</v>
      </c>
      <c r="G1607" s="230">
        <f t="shared" si="23"/>
        <v>100</v>
      </c>
    </row>
    <row r="1608" spans="1:7" x14ac:dyDescent="0.2">
      <c r="A1608" s="219"/>
      <c r="B1608" s="231"/>
      <c r="C1608" s="232"/>
      <c r="D1608" s="233"/>
      <c r="E1608" s="233"/>
      <c r="F1608" s="233"/>
      <c r="G1608" s="278"/>
    </row>
    <row r="1609" spans="1:7" x14ac:dyDescent="0.2">
      <c r="A1609" s="234">
        <v>4356</v>
      </c>
      <c r="B1609" s="235">
        <v>6321</v>
      </c>
      <c r="C1609" s="236" t="s">
        <v>380</v>
      </c>
      <c r="D1609" s="237">
        <v>0</v>
      </c>
      <c r="E1609" s="238">
        <v>795</v>
      </c>
      <c r="F1609" s="237">
        <v>794.93100000000004</v>
      </c>
      <c r="G1609" s="239">
        <f t="shared" si="23"/>
        <v>99.99132075471698</v>
      </c>
    </row>
    <row r="1610" spans="1:7" x14ac:dyDescent="0.2">
      <c r="A1610" s="219">
        <v>4356</v>
      </c>
      <c r="B1610" s="220">
        <v>6322</v>
      </c>
      <c r="C1610" s="221" t="s">
        <v>372</v>
      </c>
      <c r="D1610" s="222">
        <v>0</v>
      </c>
      <c r="E1610" s="223">
        <v>111</v>
      </c>
      <c r="F1610" s="222">
        <v>111</v>
      </c>
      <c r="G1610" s="224">
        <f t="shared" si="23"/>
        <v>100</v>
      </c>
    </row>
    <row r="1611" spans="1:7" x14ac:dyDescent="0.2">
      <c r="A1611" s="219">
        <v>4356</v>
      </c>
      <c r="B1611" s="220">
        <v>6323</v>
      </c>
      <c r="C1611" s="221" t="s">
        <v>391</v>
      </c>
      <c r="D1611" s="222">
        <v>0</v>
      </c>
      <c r="E1611" s="223">
        <v>530</v>
      </c>
      <c r="F1611" s="222">
        <v>530</v>
      </c>
      <c r="G1611" s="224">
        <f t="shared" si="23"/>
        <v>100</v>
      </c>
    </row>
    <row r="1612" spans="1:7" x14ac:dyDescent="0.2">
      <c r="A1612" s="219">
        <v>4356</v>
      </c>
      <c r="B1612" s="220">
        <v>6341</v>
      </c>
      <c r="C1612" s="221" t="s">
        <v>381</v>
      </c>
      <c r="D1612" s="222">
        <v>0</v>
      </c>
      <c r="E1612" s="223">
        <v>1250</v>
      </c>
      <c r="F1612" s="222">
        <v>1250</v>
      </c>
      <c r="G1612" s="224">
        <f t="shared" si="23"/>
        <v>100</v>
      </c>
    </row>
    <row r="1613" spans="1:7" x14ac:dyDescent="0.2">
      <c r="A1613" s="225">
        <v>4356</v>
      </c>
      <c r="B1613" s="226"/>
      <c r="C1613" s="227" t="s">
        <v>324</v>
      </c>
      <c r="D1613" s="228">
        <v>0</v>
      </c>
      <c r="E1613" s="229">
        <v>2686</v>
      </c>
      <c r="F1613" s="228">
        <v>2685.931</v>
      </c>
      <c r="G1613" s="230">
        <f t="shared" si="23"/>
        <v>99.997431124348481</v>
      </c>
    </row>
    <row r="1614" spans="1:7" x14ac:dyDescent="0.2">
      <c r="A1614" s="219"/>
      <c r="B1614" s="231"/>
      <c r="C1614" s="232"/>
      <c r="D1614" s="233"/>
      <c r="E1614" s="233"/>
      <c r="F1614" s="233"/>
      <c r="G1614" s="278"/>
    </row>
    <row r="1615" spans="1:7" x14ac:dyDescent="0.2">
      <c r="A1615" s="234">
        <v>4357</v>
      </c>
      <c r="B1615" s="235">
        <v>6121</v>
      </c>
      <c r="C1615" s="236" t="s">
        <v>383</v>
      </c>
      <c r="D1615" s="237">
        <v>148673</v>
      </c>
      <c r="E1615" s="238">
        <v>72072.240000000005</v>
      </c>
      <c r="F1615" s="237">
        <v>11120.08275</v>
      </c>
      <c r="G1615" s="239">
        <f t="shared" si="23"/>
        <v>15.42907886587124</v>
      </c>
    </row>
    <row r="1616" spans="1:7" x14ac:dyDescent="0.2">
      <c r="A1616" s="219">
        <v>4357</v>
      </c>
      <c r="B1616" s="220">
        <v>6122</v>
      </c>
      <c r="C1616" s="221" t="s">
        <v>375</v>
      </c>
      <c r="D1616" s="222">
        <v>8400</v>
      </c>
      <c r="E1616" s="223">
        <v>6400</v>
      </c>
      <c r="F1616" s="222">
        <v>0</v>
      </c>
      <c r="G1616" s="224">
        <f t="shared" si="23"/>
        <v>0</v>
      </c>
    </row>
    <row r="1617" spans="1:7" x14ac:dyDescent="0.2">
      <c r="A1617" s="219">
        <v>4357</v>
      </c>
      <c r="B1617" s="220">
        <v>6313</v>
      </c>
      <c r="C1617" s="221" t="s">
        <v>379</v>
      </c>
      <c r="D1617" s="222">
        <v>0</v>
      </c>
      <c r="E1617" s="223">
        <v>1125.9000000000001</v>
      </c>
      <c r="F1617" s="222">
        <v>1125.9000000000001</v>
      </c>
      <c r="G1617" s="224">
        <f t="shared" si="23"/>
        <v>100</v>
      </c>
    </row>
    <row r="1618" spans="1:7" x14ac:dyDescent="0.2">
      <c r="A1618" s="219">
        <v>4357</v>
      </c>
      <c r="B1618" s="220">
        <v>6321</v>
      </c>
      <c r="C1618" s="221" t="s">
        <v>380</v>
      </c>
      <c r="D1618" s="222">
        <v>0</v>
      </c>
      <c r="E1618" s="223">
        <v>300</v>
      </c>
      <c r="F1618" s="222">
        <v>300</v>
      </c>
      <c r="G1618" s="224">
        <f t="shared" si="23"/>
        <v>100</v>
      </c>
    </row>
    <row r="1619" spans="1:7" x14ac:dyDescent="0.2">
      <c r="A1619" s="219">
        <v>4357</v>
      </c>
      <c r="B1619" s="220">
        <v>6322</v>
      </c>
      <c r="C1619" s="221" t="s">
        <v>372</v>
      </c>
      <c r="D1619" s="222">
        <v>0</v>
      </c>
      <c r="E1619" s="223">
        <v>736</v>
      </c>
      <c r="F1619" s="222">
        <v>736</v>
      </c>
      <c r="G1619" s="224">
        <f t="shared" si="23"/>
        <v>100</v>
      </c>
    </row>
    <row r="1620" spans="1:7" x14ac:dyDescent="0.2">
      <c r="A1620" s="219">
        <v>4357</v>
      </c>
      <c r="B1620" s="220">
        <v>6323</v>
      </c>
      <c r="C1620" s="221" t="s">
        <v>391</v>
      </c>
      <c r="D1620" s="222">
        <v>0</v>
      </c>
      <c r="E1620" s="223">
        <v>1921</v>
      </c>
      <c r="F1620" s="222">
        <v>1921</v>
      </c>
      <c r="G1620" s="224">
        <f t="shared" si="23"/>
        <v>100</v>
      </c>
    </row>
    <row r="1621" spans="1:7" x14ac:dyDescent="0.2">
      <c r="A1621" s="219">
        <v>4357</v>
      </c>
      <c r="B1621" s="220">
        <v>6341</v>
      </c>
      <c r="C1621" s="221" t="s">
        <v>381</v>
      </c>
      <c r="D1621" s="222">
        <v>0</v>
      </c>
      <c r="E1621" s="223">
        <v>400</v>
      </c>
      <c r="F1621" s="222">
        <v>400</v>
      </c>
      <c r="G1621" s="224">
        <f t="shared" si="23"/>
        <v>100</v>
      </c>
    </row>
    <row r="1622" spans="1:7" x14ac:dyDescent="0.2">
      <c r="A1622" s="219">
        <v>4357</v>
      </c>
      <c r="B1622" s="220">
        <v>6351</v>
      </c>
      <c r="C1622" s="221" t="s">
        <v>373</v>
      </c>
      <c r="D1622" s="222">
        <v>5900</v>
      </c>
      <c r="E1622" s="223">
        <v>10206.11</v>
      </c>
      <c r="F1622" s="222">
        <v>5206.1049999999996</v>
      </c>
      <c r="G1622" s="224">
        <f t="shared" si="23"/>
        <v>51.009689293962133</v>
      </c>
    </row>
    <row r="1623" spans="1:7" x14ac:dyDescent="0.2">
      <c r="A1623" s="225">
        <v>4357</v>
      </c>
      <c r="B1623" s="226"/>
      <c r="C1623" s="227" t="s">
        <v>124</v>
      </c>
      <c r="D1623" s="228">
        <v>162973</v>
      </c>
      <c r="E1623" s="229">
        <v>93161.25</v>
      </c>
      <c r="F1623" s="228">
        <v>20809.087749999999</v>
      </c>
      <c r="G1623" s="230">
        <f t="shared" si="23"/>
        <v>22.336634330260701</v>
      </c>
    </row>
    <row r="1624" spans="1:7" x14ac:dyDescent="0.2">
      <c r="A1624" s="219"/>
      <c r="B1624" s="231"/>
      <c r="C1624" s="232"/>
      <c r="D1624" s="233"/>
      <c r="E1624" s="233"/>
      <c r="F1624" s="233"/>
      <c r="G1624" s="278"/>
    </row>
    <row r="1625" spans="1:7" x14ac:dyDescent="0.2">
      <c r="A1625" s="234">
        <v>4358</v>
      </c>
      <c r="B1625" s="235">
        <v>6313</v>
      </c>
      <c r="C1625" s="236" t="s">
        <v>379</v>
      </c>
      <c r="D1625" s="237">
        <v>0</v>
      </c>
      <c r="E1625" s="238">
        <v>600</v>
      </c>
      <c r="F1625" s="237">
        <v>600</v>
      </c>
      <c r="G1625" s="239">
        <f t="shared" si="23"/>
        <v>100</v>
      </c>
    </row>
    <row r="1626" spans="1:7" x14ac:dyDescent="0.2">
      <c r="A1626" s="225">
        <v>4358</v>
      </c>
      <c r="B1626" s="226"/>
      <c r="C1626" s="227" t="s">
        <v>325</v>
      </c>
      <c r="D1626" s="228">
        <v>0</v>
      </c>
      <c r="E1626" s="229">
        <v>600</v>
      </c>
      <c r="F1626" s="228">
        <v>600</v>
      </c>
      <c r="G1626" s="230">
        <f t="shared" si="23"/>
        <v>100</v>
      </c>
    </row>
    <row r="1627" spans="1:7" x14ac:dyDescent="0.2">
      <c r="A1627" s="219"/>
      <c r="B1627" s="231"/>
      <c r="C1627" s="232"/>
      <c r="D1627" s="233"/>
      <c r="E1627" s="233"/>
      <c r="F1627" s="233"/>
      <c r="G1627" s="278"/>
    </row>
    <row r="1628" spans="1:7" x14ac:dyDescent="0.2">
      <c r="A1628" s="234">
        <v>4359</v>
      </c>
      <c r="B1628" s="235">
        <v>6322</v>
      </c>
      <c r="C1628" s="236" t="s">
        <v>372</v>
      </c>
      <c r="D1628" s="237">
        <v>0</v>
      </c>
      <c r="E1628" s="238">
        <v>199.6</v>
      </c>
      <c r="F1628" s="237">
        <v>199.6</v>
      </c>
      <c r="G1628" s="239">
        <f t="shared" si="23"/>
        <v>100</v>
      </c>
    </row>
    <row r="1629" spans="1:7" x14ac:dyDescent="0.2">
      <c r="A1629" s="219">
        <v>4359</v>
      </c>
      <c r="B1629" s="220">
        <v>6323</v>
      </c>
      <c r="C1629" s="221" t="s">
        <v>391</v>
      </c>
      <c r="D1629" s="222">
        <v>0</v>
      </c>
      <c r="E1629" s="223">
        <v>898.14499999999998</v>
      </c>
      <c r="F1629" s="222">
        <v>898.14499999999998</v>
      </c>
      <c r="G1629" s="224">
        <f t="shared" si="23"/>
        <v>100</v>
      </c>
    </row>
    <row r="1630" spans="1:7" x14ac:dyDescent="0.2">
      <c r="A1630" s="219">
        <v>4359</v>
      </c>
      <c r="B1630" s="220">
        <v>6341</v>
      </c>
      <c r="C1630" s="221" t="s">
        <v>381</v>
      </c>
      <c r="D1630" s="222">
        <v>0</v>
      </c>
      <c r="E1630" s="223">
        <v>227.2</v>
      </c>
      <c r="F1630" s="222">
        <v>227.2</v>
      </c>
      <c r="G1630" s="224">
        <f t="shared" si="23"/>
        <v>100</v>
      </c>
    </row>
    <row r="1631" spans="1:7" x14ac:dyDescent="0.2">
      <c r="A1631" s="225">
        <v>4359</v>
      </c>
      <c r="B1631" s="226"/>
      <c r="C1631" s="227" t="s">
        <v>326</v>
      </c>
      <c r="D1631" s="228">
        <v>0</v>
      </c>
      <c r="E1631" s="229">
        <v>1324.9449999999999</v>
      </c>
      <c r="F1631" s="228">
        <v>1324.9449999999999</v>
      </c>
      <c r="G1631" s="230">
        <f t="shared" si="23"/>
        <v>100</v>
      </c>
    </row>
    <row r="1632" spans="1:7" x14ac:dyDescent="0.2">
      <c r="A1632" s="219"/>
      <c r="B1632" s="231"/>
      <c r="C1632" s="232"/>
      <c r="D1632" s="233"/>
      <c r="E1632" s="233"/>
      <c r="F1632" s="233"/>
      <c r="G1632" s="278"/>
    </row>
    <row r="1633" spans="1:7" x14ac:dyDescent="0.2">
      <c r="A1633" s="234">
        <v>4371</v>
      </c>
      <c r="B1633" s="235">
        <v>6321</v>
      </c>
      <c r="C1633" s="236" t="s">
        <v>380</v>
      </c>
      <c r="D1633" s="237">
        <v>0</v>
      </c>
      <c r="E1633" s="238">
        <v>472</v>
      </c>
      <c r="F1633" s="237">
        <v>472</v>
      </c>
      <c r="G1633" s="239">
        <f t="shared" si="23"/>
        <v>100</v>
      </c>
    </row>
    <row r="1634" spans="1:7" x14ac:dyDescent="0.2">
      <c r="A1634" s="219">
        <v>4371</v>
      </c>
      <c r="B1634" s="220">
        <v>6322</v>
      </c>
      <c r="C1634" s="221" t="s">
        <v>372</v>
      </c>
      <c r="D1634" s="222">
        <v>0</v>
      </c>
      <c r="E1634" s="223">
        <v>278.3</v>
      </c>
      <c r="F1634" s="222">
        <v>278.3</v>
      </c>
      <c r="G1634" s="224">
        <f t="shared" si="23"/>
        <v>100</v>
      </c>
    </row>
    <row r="1635" spans="1:7" x14ac:dyDescent="0.2">
      <c r="A1635" s="219">
        <v>4371</v>
      </c>
      <c r="B1635" s="220">
        <v>6323</v>
      </c>
      <c r="C1635" s="221" t="s">
        <v>391</v>
      </c>
      <c r="D1635" s="222">
        <v>0</v>
      </c>
      <c r="E1635" s="223">
        <v>490</v>
      </c>
      <c r="F1635" s="222">
        <v>490</v>
      </c>
      <c r="G1635" s="224">
        <f t="shared" si="23"/>
        <v>100</v>
      </c>
    </row>
    <row r="1636" spans="1:7" x14ac:dyDescent="0.2">
      <c r="A1636" s="219">
        <v>4371</v>
      </c>
      <c r="B1636" s="220">
        <v>6341</v>
      </c>
      <c r="C1636" s="221" t="s">
        <v>381</v>
      </c>
      <c r="D1636" s="222">
        <v>0</v>
      </c>
      <c r="E1636" s="223">
        <v>113.6</v>
      </c>
      <c r="F1636" s="222">
        <v>113.6</v>
      </c>
      <c r="G1636" s="224">
        <f t="shared" si="23"/>
        <v>100</v>
      </c>
    </row>
    <row r="1637" spans="1:7" x14ac:dyDescent="0.2">
      <c r="A1637" s="225">
        <v>4371</v>
      </c>
      <c r="B1637" s="226"/>
      <c r="C1637" s="227" t="s">
        <v>327</v>
      </c>
      <c r="D1637" s="228">
        <v>0</v>
      </c>
      <c r="E1637" s="229">
        <v>1353.9</v>
      </c>
      <c r="F1637" s="228">
        <v>1353.9</v>
      </c>
      <c r="G1637" s="230">
        <f t="shared" si="23"/>
        <v>100</v>
      </c>
    </row>
    <row r="1638" spans="1:7" x14ac:dyDescent="0.2">
      <c r="A1638" s="219"/>
      <c r="B1638" s="231"/>
      <c r="C1638" s="232"/>
      <c r="D1638" s="233"/>
      <c r="E1638" s="233"/>
      <c r="F1638" s="233"/>
      <c r="G1638" s="278"/>
    </row>
    <row r="1639" spans="1:7" x14ac:dyDescent="0.2">
      <c r="A1639" s="234">
        <v>4373</v>
      </c>
      <c r="B1639" s="235">
        <v>6322</v>
      </c>
      <c r="C1639" s="236" t="s">
        <v>372</v>
      </c>
      <c r="D1639" s="237">
        <v>0</v>
      </c>
      <c r="E1639" s="238">
        <v>600</v>
      </c>
      <c r="F1639" s="237">
        <v>600</v>
      </c>
      <c r="G1639" s="239">
        <f t="shared" si="23"/>
        <v>100</v>
      </c>
    </row>
    <row r="1640" spans="1:7" x14ac:dyDescent="0.2">
      <c r="A1640" s="225">
        <v>4373</v>
      </c>
      <c r="B1640" s="226"/>
      <c r="C1640" s="227" t="s">
        <v>329</v>
      </c>
      <c r="D1640" s="228">
        <v>0</v>
      </c>
      <c r="E1640" s="229">
        <v>600</v>
      </c>
      <c r="F1640" s="228">
        <v>600</v>
      </c>
      <c r="G1640" s="230">
        <f t="shared" si="23"/>
        <v>100</v>
      </c>
    </row>
    <row r="1641" spans="1:7" x14ac:dyDescent="0.2">
      <c r="A1641" s="219"/>
      <c r="B1641" s="231"/>
      <c r="C1641" s="232"/>
      <c r="D1641" s="233"/>
      <c r="E1641" s="233"/>
      <c r="F1641" s="233"/>
      <c r="G1641" s="278"/>
    </row>
    <row r="1642" spans="1:7" x14ac:dyDescent="0.2">
      <c r="A1642" s="234">
        <v>4374</v>
      </c>
      <c r="B1642" s="235">
        <v>6322</v>
      </c>
      <c r="C1642" s="236" t="s">
        <v>372</v>
      </c>
      <c r="D1642" s="237">
        <v>0</v>
      </c>
      <c r="E1642" s="238">
        <v>2256</v>
      </c>
      <c r="F1642" s="237">
        <v>2256</v>
      </c>
      <c r="G1642" s="239">
        <f t="shared" si="23"/>
        <v>100</v>
      </c>
    </row>
    <row r="1643" spans="1:7" x14ac:dyDescent="0.2">
      <c r="A1643" s="219">
        <v>4374</v>
      </c>
      <c r="B1643" s="220">
        <v>6323</v>
      </c>
      <c r="C1643" s="221" t="s">
        <v>391</v>
      </c>
      <c r="D1643" s="222">
        <v>0</v>
      </c>
      <c r="E1643" s="223">
        <v>906.2</v>
      </c>
      <c r="F1643" s="222">
        <v>906.2</v>
      </c>
      <c r="G1643" s="224">
        <f t="shared" si="23"/>
        <v>100</v>
      </c>
    </row>
    <row r="1644" spans="1:7" x14ac:dyDescent="0.2">
      <c r="A1644" s="225">
        <v>4374</v>
      </c>
      <c r="B1644" s="226"/>
      <c r="C1644" s="227" t="s">
        <v>330</v>
      </c>
      <c r="D1644" s="228">
        <v>0</v>
      </c>
      <c r="E1644" s="229">
        <v>3162.2</v>
      </c>
      <c r="F1644" s="228">
        <v>3162.2</v>
      </c>
      <c r="G1644" s="230">
        <f t="shared" si="23"/>
        <v>100</v>
      </c>
    </row>
    <row r="1645" spans="1:7" x14ac:dyDescent="0.2">
      <c r="A1645" s="219"/>
      <c r="B1645" s="231"/>
      <c r="C1645" s="232"/>
      <c r="D1645" s="233"/>
      <c r="E1645" s="233"/>
      <c r="F1645" s="233"/>
      <c r="G1645" s="278"/>
    </row>
    <row r="1646" spans="1:7" x14ac:dyDescent="0.2">
      <c r="A1646" s="234">
        <v>4375</v>
      </c>
      <c r="B1646" s="235">
        <v>6323</v>
      </c>
      <c r="C1646" s="236" t="s">
        <v>391</v>
      </c>
      <c r="D1646" s="237">
        <v>0</v>
      </c>
      <c r="E1646" s="238">
        <v>285</v>
      </c>
      <c r="F1646" s="237">
        <v>285</v>
      </c>
      <c r="G1646" s="239">
        <f t="shared" si="23"/>
        <v>100</v>
      </c>
    </row>
    <row r="1647" spans="1:7" x14ac:dyDescent="0.2">
      <c r="A1647" s="219">
        <v>4375</v>
      </c>
      <c r="B1647" s="220">
        <v>6341</v>
      </c>
      <c r="C1647" s="221" t="s">
        <v>381</v>
      </c>
      <c r="D1647" s="222">
        <v>0</v>
      </c>
      <c r="E1647" s="223">
        <v>227.2</v>
      </c>
      <c r="F1647" s="222">
        <v>227.2</v>
      </c>
      <c r="G1647" s="224">
        <f t="shared" si="23"/>
        <v>100</v>
      </c>
    </row>
    <row r="1648" spans="1:7" x14ac:dyDescent="0.2">
      <c r="A1648" s="225">
        <v>4375</v>
      </c>
      <c r="B1648" s="226"/>
      <c r="C1648" s="227" t="s">
        <v>331</v>
      </c>
      <c r="D1648" s="228">
        <v>0</v>
      </c>
      <c r="E1648" s="229">
        <v>512.20000000000005</v>
      </c>
      <c r="F1648" s="228">
        <v>512.20000000000005</v>
      </c>
      <c r="G1648" s="230">
        <f t="shared" si="23"/>
        <v>100</v>
      </c>
    </row>
    <row r="1649" spans="1:7" x14ac:dyDescent="0.2">
      <c r="A1649" s="219"/>
      <c r="B1649" s="231"/>
      <c r="C1649" s="232"/>
      <c r="D1649" s="233"/>
      <c r="E1649" s="233"/>
      <c r="F1649" s="233"/>
      <c r="G1649" s="278"/>
    </row>
    <row r="1650" spans="1:7" x14ac:dyDescent="0.2">
      <c r="A1650" s="234">
        <v>4376</v>
      </c>
      <c r="B1650" s="235">
        <v>6321</v>
      </c>
      <c r="C1650" s="236" t="s">
        <v>380</v>
      </c>
      <c r="D1650" s="237">
        <v>0</v>
      </c>
      <c r="E1650" s="238">
        <v>200</v>
      </c>
      <c r="F1650" s="237">
        <v>200</v>
      </c>
      <c r="G1650" s="239">
        <f t="shared" si="23"/>
        <v>100</v>
      </c>
    </row>
    <row r="1651" spans="1:7" x14ac:dyDescent="0.2">
      <c r="A1651" s="225">
        <v>4376</v>
      </c>
      <c r="B1651" s="226"/>
      <c r="C1651" s="227" t="s">
        <v>332</v>
      </c>
      <c r="D1651" s="228">
        <v>0</v>
      </c>
      <c r="E1651" s="229">
        <v>200</v>
      </c>
      <c r="F1651" s="228">
        <v>200</v>
      </c>
      <c r="G1651" s="230">
        <f t="shared" si="23"/>
        <v>100</v>
      </c>
    </row>
    <row r="1652" spans="1:7" x14ac:dyDescent="0.2">
      <c r="A1652" s="219"/>
      <c r="B1652" s="231"/>
      <c r="C1652" s="232"/>
      <c r="D1652" s="233"/>
      <c r="E1652" s="233"/>
      <c r="F1652" s="233"/>
      <c r="G1652" s="278"/>
    </row>
    <row r="1653" spans="1:7" x14ac:dyDescent="0.2">
      <c r="A1653" s="234">
        <v>4377</v>
      </c>
      <c r="B1653" s="235">
        <v>6121</v>
      </c>
      <c r="C1653" s="236" t="s">
        <v>383</v>
      </c>
      <c r="D1653" s="237">
        <v>21706</v>
      </c>
      <c r="E1653" s="238">
        <v>188.24</v>
      </c>
      <c r="F1653" s="237">
        <v>176.26298</v>
      </c>
      <c r="G1653" s="239">
        <f t="shared" si="23"/>
        <v>93.637367190820214</v>
      </c>
    </row>
    <row r="1654" spans="1:7" x14ac:dyDescent="0.2">
      <c r="A1654" s="219">
        <v>4377</v>
      </c>
      <c r="B1654" s="220">
        <v>6322</v>
      </c>
      <c r="C1654" s="221" t="s">
        <v>372</v>
      </c>
      <c r="D1654" s="222">
        <v>0</v>
      </c>
      <c r="E1654" s="223">
        <v>483.2</v>
      </c>
      <c r="F1654" s="222">
        <v>483.2</v>
      </c>
      <c r="G1654" s="224">
        <f t="shared" si="23"/>
        <v>100</v>
      </c>
    </row>
    <row r="1655" spans="1:7" x14ac:dyDescent="0.2">
      <c r="A1655" s="219">
        <v>4377</v>
      </c>
      <c r="B1655" s="220">
        <v>6323</v>
      </c>
      <c r="C1655" s="221" t="s">
        <v>391</v>
      </c>
      <c r="D1655" s="222">
        <v>0</v>
      </c>
      <c r="E1655" s="223">
        <v>136</v>
      </c>
      <c r="F1655" s="222">
        <v>136</v>
      </c>
      <c r="G1655" s="224">
        <f t="shared" si="23"/>
        <v>100</v>
      </c>
    </row>
    <row r="1656" spans="1:7" x14ac:dyDescent="0.2">
      <c r="A1656" s="225">
        <v>4377</v>
      </c>
      <c r="B1656" s="226"/>
      <c r="C1656" s="227" t="s">
        <v>125</v>
      </c>
      <c r="D1656" s="228">
        <v>21706</v>
      </c>
      <c r="E1656" s="229">
        <v>807.44</v>
      </c>
      <c r="F1656" s="228">
        <v>795.46298000000002</v>
      </c>
      <c r="G1656" s="230">
        <f t="shared" si="23"/>
        <v>98.516667492321403</v>
      </c>
    </row>
    <row r="1657" spans="1:7" x14ac:dyDescent="0.2">
      <c r="A1657" s="219"/>
      <c r="B1657" s="231"/>
      <c r="C1657" s="232"/>
      <c r="D1657" s="233"/>
      <c r="E1657" s="233"/>
      <c r="F1657" s="233"/>
      <c r="G1657" s="278"/>
    </row>
    <row r="1658" spans="1:7" x14ac:dyDescent="0.2">
      <c r="A1658" s="234">
        <v>4378</v>
      </c>
      <c r="B1658" s="235">
        <v>6321</v>
      </c>
      <c r="C1658" s="236" t="s">
        <v>380</v>
      </c>
      <c r="D1658" s="237">
        <v>0</v>
      </c>
      <c r="E1658" s="238">
        <v>200</v>
      </c>
      <c r="F1658" s="237">
        <v>200</v>
      </c>
      <c r="G1658" s="239">
        <f t="shared" si="23"/>
        <v>100</v>
      </c>
    </row>
    <row r="1659" spans="1:7" x14ac:dyDescent="0.2">
      <c r="A1659" s="225">
        <v>4378</v>
      </c>
      <c r="B1659" s="226"/>
      <c r="C1659" s="227" t="s">
        <v>333</v>
      </c>
      <c r="D1659" s="228">
        <v>0</v>
      </c>
      <c r="E1659" s="229">
        <v>200</v>
      </c>
      <c r="F1659" s="228">
        <v>200</v>
      </c>
      <c r="G1659" s="230">
        <f t="shared" si="23"/>
        <v>100</v>
      </c>
    </row>
    <row r="1660" spans="1:7" x14ac:dyDescent="0.2">
      <c r="A1660" s="219"/>
      <c r="B1660" s="231"/>
      <c r="C1660" s="232"/>
      <c r="D1660" s="233"/>
      <c r="E1660" s="233"/>
      <c r="F1660" s="233"/>
      <c r="G1660" s="278"/>
    </row>
    <row r="1661" spans="1:7" x14ac:dyDescent="0.2">
      <c r="A1661" s="234">
        <v>4379</v>
      </c>
      <c r="B1661" s="235">
        <v>6323</v>
      </c>
      <c r="C1661" s="236" t="s">
        <v>391</v>
      </c>
      <c r="D1661" s="237">
        <v>0</v>
      </c>
      <c r="E1661" s="238">
        <v>530</v>
      </c>
      <c r="F1661" s="237">
        <v>330</v>
      </c>
      <c r="G1661" s="239">
        <f t="shared" si="23"/>
        <v>62.264150943396224</v>
      </c>
    </row>
    <row r="1662" spans="1:7" x14ac:dyDescent="0.2">
      <c r="A1662" s="225">
        <v>4379</v>
      </c>
      <c r="B1662" s="226"/>
      <c r="C1662" s="227" t="s">
        <v>334</v>
      </c>
      <c r="D1662" s="228">
        <v>0</v>
      </c>
      <c r="E1662" s="229">
        <v>530</v>
      </c>
      <c r="F1662" s="228">
        <v>330</v>
      </c>
      <c r="G1662" s="230">
        <f t="shared" si="23"/>
        <v>62.264150943396224</v>
      </c>
    </row>
    <row r="1663" spans="1:7" x14ac:dyDescent="0.2">
      <c r="A1663" s="219"/>
      <c r="B1663" s="231"/>
      <c r="C1663" s="232"/>
      <c r="D1663" s="233"/>
      <c r="E1663" s="233"/>
      <c r="F1663" s="233"/>
      <c r="G1663" s="278"/>
    </row>
    <row r="1664" spans="1:7" x14ac:dyDescent="0.2">
      <c r="A1664" s="234">
        <v>4399</v>
      </c>
      <c r="B1664" s="235">
        <v>6313</v>
      </c>
      <c r="C1664" s="236" t="s">
        <v>379</v>
      </c>
      <c r="D1664" s="237">
        <v>0</v>
      </c>
      <c r="E1664" s="238">
        <v>1667.8</v>
      </c>
      <c r="F1664" s="237">
        <v>1667.8</v>
      </c>
      <c r="G1664" s="239">
        <f t="shared" si="23"/>
        <v>100</v>
      </c>
    </row>
    <row r="1665" spans="1:14" x14ac:dyDescent="0.2">
      <c r="A1665" s="219">
        <v>4399</v>
      </c>
      <c r="B1665" s="220">
        <v>6321</v>
      </c>
      <c r="C1665" s="221" t="s">
        <v>380</v>
      </c>
      <c r="D1665" s="222">
        <v>0</v>
      </c>
      <c r="E1665" s="223">
        <v>350</v>
      </c>
      <c r="F1665" s="222">
        <v>350</v>
      </c>
      <c r="G1665" s="224">
        <f t="shared" ref="G1665:G1716" si="24">F1665/E1665*100</f>
        <v>100</v>
      </c>
    </row>
    <row r="1666" spans="1:14" x14ac:dyDescent="0.2">
      <c r="A1666" s="219">
        <v>4399</v>
      </c>
      <c r="B1666" s="220">
        <v>6322</v>
      </c>
      <c r="C1666" s="221" t="s">
        <v>372</v>
      </c>
      <c r="D1666" s="222">
        <v>0</v>
      </c>
      <c r="E1666" s="223">
        <v>740</v>
      </c>
      <c r="F1666" s="222">
        <v>740</v>
      </c>
      <c r="G1666" s="224">
        <f t="shared" si="24"/>
        <v>100</v>
      </c>
    </row>
    <row r="1667" spans="1:14" x14ac:dyDescent="0.2">
      <c r="A1667" s="219">
        <v>4399</v>
      </c>
      <c r="B1667" s="220">
        <v>6323</v>
      </c>
      <c r="C1667" s="221" t="s">
        <v>391</v>
      </c>
      <c r="D1667" s="222">
        <v>0</v>
      </c>
      <c r="E1667" s="223">
        <v>1420</v>
      </c>
      <c r="F1667" s="222">
        <v>670</v>
      </c>
      <c r="G1667" s="224">
        <f t="shared" si="24"/>
        <v>47.183098591549296</v>
      </c>
    </row>
    <row r="1668" spans="1:14" x14ac:dyDescent="0.2">
      <c r="A1668" s="225">
        <v>4399</v>
      </c>
      <c r="B1668" s="226"/>
      <c r="C1668" s="227" t="s">
        <v>128</v>
      </c>
      <c r="D1668" s="228">
        <v>0</v>
      </c>
      <c r="E1668" s="229">
        <v>4177.8</v>
      </c>
      <c r="F1668" s="228">
        <v>3427.8</v>
      </c>
      <c r="G1668" s="230">
        <f t="shared" si="24"/>
        <v>82.047967829958353</v>
      </c>
    </row>
    <row r="1669" spans="1:14" customFormat="1" x14ac:dyDescent="0.2">
      <c r="A1669" s="219"/>
      <c r="B1669" s="231"/>
      <c r="C1669" s="240"/>
      <c r="D1669" s="233"/>
      <c r="E1669" s="233"/>
      <c r="F1669" s="233"/>
      <c r="G1669" s="224"/>
    </row>
    <row r="1670" spans="1:14" customFormat="1" x14ac:dyDescent="0.2">
      <c r="A1670" s="1075" t="s">
        <v>335</v>
      </c>
      <c r="B1670" s="1076"/>
      <c r="C1670" s="1076"/>
      <c r="D1670" s="241">
        <v>272999</v>
      </c>
      <c r="E1670" s="242">
        <v>188481.35500000001</v>
      </c>
      <c r="F1670" s="241">
        <v>73022.602060000005</v>
      </c>
      <c r="G1670" s="243">
        <f>F1670/E1670*100</f>
        <v>38.742613061116842</v>
      </c>
      <c r="H1670" s="132"/>
      <c r="I1670" s="132"/>
      <c r="J1670" s="132"/>
      <c r="K1670" s="132"/>
      <c r="L1670" s="132"/>
      <c r="M1670" s="132"/>
      <c r="N1670" s="132"/>
    </row>
    <row r="1671" spans="1:14" x14ac:dyDescent="0.2">
      <c r="A1671" s="219"/>
      <c r="B1671" s="231"/>
      <c r="C1671" s="232"/>
      <c r="D1671" s="233"/>
      <c r="E1671" s="233"/>
      <c r="F1671" s="233"/>
      <c r="G1671" s="278"/>
    </row>
    <row r="1672" spans="1:14" x14ac:dyDescent="0.2">
      <c r="A1672" s="234">
        <v>5212</v>
      </c>
      <c r="B1672" s="235">
        <v>6122</v>
      </c>
      <c r="C1672" s="236" t="s">
        <v>375</v>
      </c>
      <c r="D1672" s="237">
        <v>4893</v>
      </c>
      <c r="E1672" s="238">
        <v>4882.3500000000004</v>
      </c>
      <c r="F1672" s="237">
        <v>4882.3500000000004</v>
      </c>
      <c r="G1672" s="239">
        <f t="shared" si="24"/>
        <v>100</v>
      </c>
    </row>
    <row r="1673" spans="1:14" x14ac:dyDescent="0.2">
      <c r="A1673" s="219">
        <v>5212</v>
      </c>
      <c r="B1673" s="220">
        <v>6123</v>
      </c>
      <c r="C1673" s="221" t="s">
        <v>376</v>
      </c>
      <c r="D1673" s="222">
        <v>8100</v>
      </c>
      <c r="E1673" s="223">
        <v>8035.9</v>
      </c>
      <c r="F1673" s="222">
        <v>0</v>
      </c>
      <c r="G1673" s="224">
        <f t="shared" si="24"/>
        <v>0</v>
      </c>
    </row>
    <row r="1674" spans="1:14" x14ac:dyDescent="0.2">
      <c r="A1674" s="225">
        <v>5212</v>
      </c>
      <c r="B1674" s="226"/>
      <c r="C1674" s="227" t="s">
        <v>336</v>
      </c>
      <c r="D1674" s="228">
        <v>12993</v>
      </c>
      <c r="E1674" s="229">
        <v>12918.25</v>
      </c>
      <c r="F1674" s="228">
        <v>4882.3500000000004</v>
      </c>
      <c r="G1674" s="230">
        <f t="shared" si="24"/>
        <v>37.794205871538331</v>
      </c>
    </row>
    <row r="1675" spans="1:14" x14ac:dyDescent="0.2">
      <c r="A1675" s="219"/>
      <c r="B1675" s="231"/>
      <c r="C1675" s="232"/>
      <c r="D1675" s="233"/>
      <c r="E1675" s="233"/>
      <c r="F1675" s="233"/>
      <c r="G1675" s="278"/>
    </row>
    <row r="1676" spans="1:14" x14ac:dyDescent="0.2">
      <c r="A1676" s="234">
        <v>5279</v>
      </c>
      <c r="B1676" s="235">
        <v>6119</v>
      </c>
      <c r="C1676" s="236" t="s">
        <v>374</v>
      </c>
      <c r="D1676" s="237">
        <v>1700</v>
      </c>
      <c r="E1676" s="238">
        <v>0</v>
      </c>
      <c r="F1676" s="237">
        <v>0</v>
      </c>
      <c r="G1676" s="279" t="s">
        <v>204</v>
      </c>
    </row>
    <row r="1677" spans="1:14" x14ac:dyDescent="0.2">
      <c r="A1677" s="219">
        <v>5279</v>
      </c>
      <c r="B1677" s="220">
        <v>6321</v>
      </c>
      <c r="C1677" s="221" t="s">
        <v>380</v>
      </c>
      <c r="D1677" s="222">
        <v>0</v>
      </c>
      <c r="E1677" s="223">
        <v>70</v>
      </c>
      <c r="F1677" s="222">
        <v>62.132580000000004</v>
      </c>
      <c r="G1677" s="224">
        <f t="shared" si="24"/>
        <v>88.760828571428576</v>
      </c>
    </row>
    <row r="1678" spans="1:14" x14ac:dyDescent="0.2">
      <c r="A1678" s="219">
        <v>5279</v>
      </c>
      <c r="B1678" s="220">
        <v>6322</v>
      </c>
      <c r="C1678" s="221" t="s">
        <v>372</v>
      </c>
      <c r="D1678" s="222">
        <v>1000</v>
      </c>
      <c r="E1678" s="223">
        <v>1332</v>
      </c>
      <c r="F1678" s="222">
        <v>1331.9</v>
      </c>
      <c r="G1678" s="224">
        <f t="shared" si="24"/>
        <v>99.992492492492502</v>
      </c>
    </row>
    <row r="1679" spans="1:14" x14ac:dyDescent="0.2">
      <c r="A1679" s="225">
        <v>5279</v>
      </c>
      <c r="B1679" s="226"/>
      <c r="C1679" s="227" t="s">
        <v>340</v>
      </c>
      <c r="D1679" s="228">
        <v>2700</v>
      </c>
      <c r="E1679" s="229">
        <v>1402</v>
      </c>
      <c r="F1679" s="228">
        <v>1394.0325800000001</v>
      </c>
      <c r="G1679" s="230">
        <f t="shared" si="24"/>
        <v>99.431710413694731</v>
      </c>
    </row>
    <row r="1680" spans="1:14" x14ac:dyDescent="0.2">
      <c r="A1680" s="219"/>
      <c r="B1680" s="231"/>
      <c r="C1680" s="232"/>
      <c r="D1680" s="233"/>
      <c r="E1680" s="233"/>
      <c r="F1680" s="233"/>
      <c r="G1680" s="278"/>
    </row>
    <row r="1681" spans="1:7" x14ac:dyDescent="0.2">
      <c r="A1681" s="234">
        <v>5311</v>
      </c>
      <c r="B1681" s="235">
        <v>6122</v>
      </c>
      <c r="C1681" s="236" t="s">
        <v>375</v>
      </c>
      <c r="D1681" s="237">
        <v>500</v>
      </c>
      <c r="E1681" s="238">
        <v>500</v>
      </c>
      <c r="F1681" s="237">
        <v>0</v>
      </c>
      <c r="G1681" s="239">
        <f t="shared" si="24"/>
        <v>0</v>
      </c>
    </row>
    <row r="1682" spans="1:7" x14ac:dyDescent="0.2">
      <c r="A1682" s="219">
        <v>5311</v>
      </c>
      <c r="B1682" s="220">
        <v>6123</v>
      </c>
      <c r="C1682" s="221" t="s">
        <v>376</v>
      </c>
      <c r="D1682" s="222">
        <v>3084</v>
      </c>
      <c r="E1682" s="223">
        <v>2831.03</v>
      </c>
      <c r="F1682" s="222">
        <v>2831.0222000000003</v>
      </c>
      <c r="G1682" s="224">
        <f t="shared" si="24"/>
        <v>99.999724481902348</v>
      </c>
    </row>
    <row r="1683" spans="1:7" x14ac:dyDescent="0.2">
      <c r="A1683" s="219">
        <v>5311</v>
      </c>
      <c r="B1683" s="220">
        <v>6339</v>
      </c>
      <c r="C1683" s="221" t="s">
        <v>397</v>
      </c>
      <c r="D1683" s="222">
        <v>13150</v>
      </c>
      <c r="E1683" s="223">
        <v>11800</v>
      </c>
      <c r="F1683" s="222">
        <v>11800</v>
      </c>
      <c r="G1683" s="224">
        <f t="shared" si="24"/>
        <v>100</v>
      </c>
    </row>
    <row r="1684" spans="1:7" x14ac:dyDescent="0.2">
      <c r="A1684" s="225">
        <v>5311</v>
      </c>
      <c r="B1684" s="226"/>
      <c r="C1684" s="227" t="s">
        <v>341</v>
      </c>
      <c r="D1684" s="228">
        <v>16734</v>
      </c>
      <c r="E1684" s="229">
        <v>15131.03</v>
      </c>
      <c r="F1684" s="228">
        <v>14631.022199999999</v>
      </c>
      <c r="G1684" s="230">
        <f t="shared" si="24"/>
        <v>96.695480743875322</v>
      </c>
    </row>
    <row r="1685" spans="1:7" x14ac:dyDescent="0.2">
      <c r="A1685" s="219"/>
      <c r="B1685" s="231"/>
      <c r="C1685" s="232"/>
      <c r="D1685" s="233"/>
      <c r="E1685" s="233"/>
      <c r="F1685" s="233"/>
      <c r="G1685" s="278"/>
    </row>
    <row r="1686" spans="1:7" x14ac:dyDescent="0.2">
      <c r="A1686" s="234">
        <v>5511</v>
      </c>
      <c r="B1686" s="235">
        <v>6122</v>
      </c>
      <c r="C1686" s="236" t="s">
        <v>375</v>
      </c>
      <c r="D1686" s="237">
        <v>11053</v>
      </c>
      <c r="E1686" s="238">
        <v>11912.64</v>
      </c>
      <c r="F1686" s="237">
        <v>11912.630279999999</v>
      </c>
      <c r="G1686" s="239">
        <f t="shared" si="24"/>
        <v>99.999918405995643</v>
      </c>
    </row>
    <row r="1687" spans="1:7" x14ac:dyDescent="0.2">
      <c r="A1687" s="219">
        <v>5511</v>
      </c>
      <c r="B1687" s="220">
        <v>6123</v>
      </c>
      <c r="C1687" s="221" t="s">
        <v>376</v>
      </c>
      <c r="D1687" s="222">
        <v>15200</v>
      </c>
      <c r="E1687" s="223">
        <v>14064.1</v>
      </c>
      <c r="F1687" s="222">
        <v>3089.13</v>
      </c>
      <c r="G1687" s="224">
        <f t="shared" si="24"/>
        <v>21.964647577875585</v>
      </c>
    </row>
    <row r="1688" spans="1:7" x14ac:dyDescent="0.2">
      <c r="A1688" s="219">
        <v>5511</v>
      </c>
      <c r="B1688" s="220">
        <v>6339</v>
      </c>
      <c r="C1688" s="221" t="s">
        <v>397</v>
      </c>
      <c r="D1688" s="222">
        <v>38450</v>
      </c>
      <c r="E1688" s="223">
        <v>38450</v>
      </c>
      <c r="F1688" s="222">
        <v>38450</v>
      </c>
      <c r="G1688" s="224">
        <f t="shared" si="24"/>
        <v>100</v>
      </c>
    </row>
    <row r="1689" spans="1:7" x14ac:dyDescent="0.2">
      <c r="A1689" s="225">
        <v>5511</v>
      </c>
      <c r="B1689" s="226"/>
      <c r="C1689" s="227" t="s">
        <v>131</v>
      </c>
      <c r="D1689" s="228">
        <v>64703</v>
      </c>
      <c r="E1689" s="229">
        <v>64426.74</v>
      </c>
      <c r="F1689" s="228">
        <v>53451.760280000002</v>
      </c>
      <c r="G1689" s="230">
        <f t="shared" si="24"/>
        <v>82.965179178707487</v>
      </c>
    </row>
    <row r="1690" spans="1:7" x14ac:dyDescent="0.2">
      <c r="A1690" s="219"/>
      <c r="B1690" s="231"/>
      <c r="C1690" s="232"/>
      <c r="D1690" s="233"/>
      <c r="E1690" s="233"/>
      <c r="F1690" s="233"/>
      <c r="G1690" s="278"/>
    </row>
    <row r="1691" spans="1:7" x14ac:dyDescent="0.2">
      <c r="A1691" s="234">
        <v>5512</v>
      </c>
      <c r="B1691" s="235">
        <v>6122</v>
      </c>
      <c r="C1691" s="236" t="s">
        <v>375</v>
      </c>
      <c r="D1691" s="237">
        <v>6102</v>
      </c>
      <c r="E1691" s="238">
        <v>9790.6</v>
      </c>
      <c r="F1691" s="237">
        <v>7215.2150000000001</v>
      </c>
      <c r="G1691" s="239">
        <f t="shared" si="24"/>
        <v>73.69533021469573</v>
      </c>
    </row>
    <row r="1692" spans="1:7" x14ac:dyDescent="0.2">
      <c r="A1692" s="219">
        <v>5512</v>
      </c>
      <c r="B1692" s="220">
        <v>6322</v>
      </c>
      <c r="C1692" s="221" t="s">
        <v>372</v>
      </c>
      <c r="D1692" s="222">
        <v>0</v>
      </c>
      <c r="E1692" s="223">
        <v>400</v>
      </c>
      <c r="F1692" s="222">
        <v>400</v>
      </c>
      <c r="G1692" s="224">
        <f t="shared" si="24"/>
        <v>100</v>
      </c>
    </row>
    <row r="1693" spans="1:7" x14ac:dyDescent="0.2">
      <c r="A1693" s="219">
        <v>5512</v>
      </c>
      <c r="B1693" s="220">
        <v>6341</v>
      </c>
      <c r="C1693" s="221" t="s">
        <v>381</v>
      </c>
      <c r="D1693" s="222">
        <v>15218</v>
      </c>
      <c r="E1693" s="223">
        <v>32718</v>
      </c>
      <c r="F1693" s="222">
        <v>20812.934550000002</v>
      </c>
      <c r="G1693" s="224">
        <f t="shared" si="24"/>
        <v>63.61310150375941</v>
      </c>
    </row>
    <row r="1694" spans="1:7" x14ac:dyDescent="0.2">
      <c r="A1694" s="225">
        <v>5512</v>
      </c>
      <c r="B1694" s="226"/>
      <c r="C1694" s="227" t="s">
        <v>132</v>
      </c>
      <c r="D1694" s="228">
        <v>21320</v>
      </c>
      <c r="E1694" s="229">
        <v>42908.6</v>
      </c>
      <c r="F1694" s="228">
        <v>28428.149550000002</v>
      </c>
      <c r="G1694" s="230">
        <f t="shared" si="24"/>
        <v>66.252801419762008</v>
      </c>
    </row>
    <row r="1695" spans="1:7" x14ac:dyDescent="0.2">
      <c r="A1695" s="219"/>
      <c r="B1695" s="231"/>
      <c r="C1695" s="232"/>
      <c r="D1695" s="233"/>
      <c r="E1695" s="233"/>
      <c r="F1695" s="233"/>
      <c r="G1695" s="278"/>
    </row>
    <row r="1696" spans="1:7" x14ac:dyDescent="0.2">
      <c r="A1696" s="234">
        <v>5521</v>
      </c>
      <c r="B1696" s="235">
        <v>6121</v>
      </c>
      <c r="C1696" s="236" t="s">
        <v>383</v>
      </c>
      <c r="D1696" s="237">
        <v>16556</v>
      </c>
      <c r="E1696" s="238">
        <v>26883.439999999999</v>
      </c>
      <c r="F1696" s="237">
        <v>23014.871439999999</v>
      </c>
      <c r="G1696" s="239">
        <f t="shared" si="24"/>
        <v>85.609845466205215</v>
      </c>
    </row>
    <row r="1697" spans="1:14" x14ac:dyDescent="0.2">
      <c r="A1697" s="219">
        <v>5521</v>
      </c>
      <c r="B1697" s="220">
        <v>6122</v>
      </c>
      <c r="C1697" s="221" t="s">
        <v>375</v>
      </c>
      <c r="D1697" s="222">
        <v>22839</v>
      </c>
      <c r="E1697" s="223">
        <v>7695.06</v>
      </c>
      <c r="F1697" s="222">
        <v>6979.9600499999997</v>
      </c>
      <c r="G1697" s="224">
        <f t="shared" si="24"/>
        <v>90.707025676213036</v>
      </c>
    </row>
    <row r="1698" spans="1:14" x14ac:dyDescent="0.2">
      <c r="A1698" s="219">
        <v>5521</v>
      </c>
      <c r="B1698" s="220">
        <v>6341</v>
      </c>
      <c r="C1698" s="221" t="s">
        <v>381</v>
      </c>
      <c r="D1698" s="222">
        <v>18000</v>
      </c>
      <c r="E1698" s="223">
        <v>18000</v>
      </c>
      <c r="F1698" s="222">
        <v>5034.3476200000005</v>
      </c>
      <c r="G1698" s="224">
        <f t="shared" si="24"/>
        <v>27.96859788888889</v>
      </c>
    </row>
    <row r="1699" spans="1:14" x14ac:dyDescent="0.2">
      <c r="A1699" s="225">
        <v>5521</v>
      </c>
      <c r="B1699" s="226"/>
      <c r="C1699" s="227" t="s">
        <v>134</v>
      </c>
      <c r="D1699" s="228">
        <v>57395</v>
      </c>
      <c r="E1699" s="229">
        <v>52578.5</v>
      </c>
      <c r="F1699" s="228">
        <v>35029.179109999997</v>
      </c>
      <c r="G1699" s="230">
        <f t="shared" si="24"/>
        <v>66.622629230579037</v>
      </c>
    </row>
    <row r="1700" spans="1:14" customFormat="1" x14ac:dyDescent="0.2">
      <c r="A1700" s="219"/>
      <c r="B1700" s="231"/>
      <c r="C1700" s="240"/>
      <c r="D1700" s="233"/>
      <c r="E1700" s="233"/>
      <c r="F1700" s="233"/>
      <c r="G1700" s="224"/>
    </row>
    <row r="1701" spans="1:14" customFormat="1" x14ac:dyDescent="0.2">
      <c r="A1701" s="1075" t="s">
        <v>348</v>
      </c>
      <c r="B1701" s="1076"/>
      <c r="C1701" s="1076"/>
      <c r="D1701" s="241">
        <v>175845</v>
      </c>
      <c r="E1701" s="242">
        <v>189365.12</v>
      </c>
      <c r="F1701" s="241">
        <v>137816.49372</v>
      </c>
      <c r="G1701" s="243">
        <f>F1701/E1701*100</f>
        <v>72.778183078277564</v>
      </c>
      <c r="H1701" s="132"/>
      <c r="I1701" s="132"/>
      <c r="J1701" s="132"/>
      <c r="K1701" s="132"/>
      <c r="L1701" s="132"/>
      <c r="M1701" s="132"/>
      <c r="N1701" s="132"/>
    </row>
    <row r="1702" spans="1:14" x14ac:dyDescent="0.2">
      <c r="A1702" s="219"/>
      <c r="B1702" s="231"/>
      <c r="C1702" s="232"/>
      <c r="D1702" s="233"/>
      <c r="E1702" s="233"/>
      <c r="F1702" s="233"/>
      <c r="G1702" s="278"/>
    </row>
    <row r="1703" spans="1:14" x14ac:dyDescent="0.2">
      <c r="A1703" s="234">
        <v>6113</v>
      </c>
      <c r="B1703" s="235">
        <v>6123</v>
      </c>
      <c r="C1703" s="236" t="s">
        <v>376</v>
      </c>
      <c r="D1703" s="237">
        <v>1500</v>
      </c>
      <c r="E1703" s="238">
        <v>0</v>
      </c>
      <c r="F1703" s="237">
        <v>0</v>
      </c>
      <c r="G1703" s="279" t="s">
        <v>204</v>
      </c>
    </row>
    <row r="1704" spans="1:14" x14ac:dyDescent="0.2">
      <c r="A1704" s="219">
        <v>6113</v>
      </c>
      <c r="B1704" s="220">
        <v>6125</v>
      </c>
      <c r="C1704" s="221" t="s">
        <v>387</v>
      </c>
      <c r="D1704" s="222">
        <v>250</v>
      </c>
      <c r="E1704" s="223">
        <v>250</v>
      </c>
      <c r="F1704" s="222">
        <v>0</v>
      </c>
      <c r="G1704" s="224">
        <f t="shared" si="24"/>
        <v>0</v>
      </c>
    </row>
    <row r="1705" spans="1:14" x14ac:dyDescent="0.2">
      <c r="A1705" s="225">
        <v>6113</v>
      </c>
      <c r="B1705" s="226"/>
      <c r="C1705" s="227" t="s">
        <v>135</v>
      </c>
      <c r="D1705" s="228">
        <v>1750</v>
      </c>
      <c r="E1705" s="229">
        <v>250</v>
      </c>
      <c r="F1705" s="228">
        <v>0</v>
      </c>
      <c r="G1705" s="230">
        <f t="shared" si="24"/>
        <v>0</v>
      </c>
    </row>
    <row r="1706" spans="1:14" x14ac:dyDescent="0.2">
      <c r="A1706" s="219"/>
      <c r="B1706" s="231"/>
      <c r="C1706" s="232"/>
      <c r="D1706" s="233"/>
      <c r="E1706" s="233"/>
      <c r="F1706" s="233"/>
      <c r="G1706" s="278"/>
    </row>
    <row r="1707" spans="1:14" x14ac:dyDescent="0.2">
      <c r="A1707" s="234">
        <v>6172</v>
      </c>
      <c r="B1707" s="235">
        <v>6111</v>
      </c>
      <c r="C1707" s="236" t="s">
        <v>386</v>
      </c>
      <c r="D1707" s="237">
        <v>23800</v>
      </c>
      <c r="E1707" s="238">
        <v>22967.86</v>
      </c>
      <c r="F1707" s="237">
        <v>22761.941620000001</v>
      </c>
      <c r="G1707" s="239">
        <f t="shared" si="24"/>
        <v>99.103449864288621</v>
      </c>
    </row>
    <row r="1708" spans="1:14" x14ac:dyDescent="0.2">
      <c r="A1708" s="219">
        <v>6172</v>
      </c>
      <c r="B1708" s="220">
        <v>6119</v>
      </c>
      <c r="C1708" s="221" t="s">
        <v>374</v>
      </c>
      <c r="D1708" s="222">
        <v>860</v>
      </c>
      <c r="E1708" s="223">
        <v>400</v>
      </c>
      <c r="F1708" s="222">
        <v>399.3</v>
      </c>
      <c r="G1708" s="224">
        <f t="shared" si="24"/>
        <v>99.825000000000003</v>
      </c>
    </row>
    <row r="1709" spans="1:14" x14ac:dyDescent="0.2">
      <c r="A1709" s="219">
        <v>6172</v>
      </c>
      <c r="B1709" s="220">
        <v>6121</v>
      </c>
      <c r="C1709" s="221" t="s">
        <v>383</v>
      </c>
      <c r="D1709" s="222">
        <v>13150</v>
      </c>
      <c r="E1709" s="223">
        <v>9157.09</v>
      </c>
      <c r="F1709" s="222">
        <v>5142.2493800000002</v>
      </c>
      <c r="G1709" s="224">
        <f t="shared" si="24"/>
        <v>56.155933598992689</v>
      </c>
    </row>
    <row r="1710" spans="1:14" x14ac:dyDescent="0.2">
      <c r="A1710" s="219">
        <v>6172</v>
      </c>
      <c r="B1710" s="220">
        <v>6122</v>
      </c>
      <c r="C1710" s="221" t="s">
        <v>375</v>
      </c>
      <c r="D1710" s="222">
        <v>200</v>
      </c>
      <c r="E1710" s="223">
        <v>4596.84</v>
      </c>
      <c r="F1710" s="222">
        <v>4505.6891299999997</v>
      </c>
      <c r="G1710" s="224">
        <f t="shared" si="24"/>
        <v>98.017097179801766</v>
      </c>
    </row>
    <row r="1711" spans="1:14" x14ac:dyDescent="0.2">
      <c r="A1711" s="219">
        <v>6172</v>
      </c>
      <c r="B1711" s="220">
        <v>6123</v>
      </c>
      <c r="C1711" s="221" t="s">
        <v>376</v>
      </c>
      <c r="D1711" s="222">
        <v>2400</v>
      </c>
      <c r="E1711" s="223">
        <v>4019.3</v>
      </c>
      <c r="F1711" s="222">
        <v>3262.7596000000003</v>
      </c>
      <c r="G1711" s="224">
        <f t="shared" si="24"/>
        <v>81.177309481750555</v>
      </c>
    </row>
    <row r="1712" spans="1:14" x14ac:dyDescent="0.2">
      <c r="A1712" s="219">
        <v>6172</v>
      </c>
      <c r="B1712" s="220">
        <v>6125</v>
      </c>
      <c r="C1712" s="221" t="s">
        <v>387</v>
      </c>
      <c r="D1712" s="222">
        <v>23860</v>
      </c>
      <c r="E1712" s="223">
        <v>31359.74</v>
      </c>
      <c r="F1712" s="222">
        <v>22758.496920000001</v>
      </c>
      <c r="G1712" s="224">
        <f t="shared" si="24"/>
        <v>72.572339311486644</v>
      </c>
    </row>
    <row r="1713" spans="1:14" x14ac:dyDescent="0.2">
      <c r="A1713" s="225">
        <v>6172</v>
      </c>
      <c r="B1713" s="226"/>
      <c r="C1713" s="227" t="s">
        <v>140</v>
      </c>
      <c r="D1713" s="228">
        <v>64270</v>
      </c>
      <c r="E1713" s="229">
        <v>72500.83</v>
      </c>
      <c r="F1713" s="228">
        <v>58830.436649999996</v>
      </c>
      <c r="G1713" s="230">
        <f t="shared" si="24"/>
        <v>81.144500897437993</v>
      </c>
    </row>
    <row r="1714" spans="1:14" x14ac:dyDescent="0.2">
      <c r="A1714" s="219"/>
      <c r="B1714" s="231"/>
      <c r="C1714" s="232"/>
      <c r="D1714" s="233"/>
      <c r="E1714" s="233"/>
      <c r="F1714" s="233"/>
      <c r="G1714" s="278"/>
    </row>
    <row r="1715" spans="1:14" x14ac:dyDescent="0.2">
      <c r="A1715" s="234">
        <v>6409</v>
      </c>
      <c r="B1715" s="235">
        <v>6901</v>
      </c>
      <c r="C1715" s="236" t="s">
        <v>398</v>
      </c>
      <c r="D1715" s="237">
        <v>50000</v>
      </c>
      <c r="E1715" s="238">
        <v>343461.20699999999</v>
      </c>
      <c r="F1715" s="237">
        <v>0</v>
      </c>
      <c r="G1715" s="239">
        <f t="shared" si="24"/>
        <v>0</v>
      </c>
    </row>
    <row r="1716" spans="1:14" x14ac:dyDescent="0.2">
      <c r="A1716" s="225">
        <v>6409</v>
      </c>
      <c r="B1716" s="226"/>
      <c r="C1716" s="227" t="s">
        <v>147</v>
      </c>
      <c r="D1716" s="228">
        <v>50000</v>
      </c>
      <c r="E1716" s="229">
        <v>343461.20699999999</v>
      </c>
      <c r="F1716" s="228">
        <v>0</v>
      </c>
      <c r="G1716" s="230">
        <f t="shared" si="24"/>
        <v>0</v>
      </c>
    </row>
    <row r="1717" spans="1:14" x14ac:dyDescent="0.2">
      <c r="A1717" s="127"/>
      <c r="B1717" s="138"/>
      <c r="C1717" s="240"/>
      <c r="D1717" s="126"/>
      <c r="E1717" s="126"/>
      <c r="F1717" s="126"/>
      <c r="G1717" s="254"/>
    </row>
    <row r="1718" spans="1:14" s="132" customFormat="1" ht="13.5" thickBot="1" x14ac:dyDescent="0.25">
      <c r="A1718" s="1079" t="s">
        <v>367</v>
      </c>
      <c r="B1718" s="1080"/>
      <c r="C1718" s="1080"/>
      <c r="D1718" s="281">
        <v>116020</v>
      </c>
      <c r="E1718" s="282">
        <v>416212.03700000001</v>
      </c>
      <c r="F1718" s="281">
        <v>58830.436650000003</v>
      </c>
      <c r="G1718" s="283">
        <f>F1718/E1718*100</f>
        <v>14.134727355326342</v>
      </c>
    </row>
    <row r="1719" spans="1:14" ht="12.75" customHeight="1" x14ac:dyDescent="0.2">
      <c r="A1719" s="115"/>
      <c r="B1719" s="115"/>
      <c r="C1719" s="284"/>
      <c r="D1719" s="285"/>
      <c r="E1719" s="285"/>
      <c r="F1719" s="285"/>
      <c r="G1719" s="285"/>
    </row>
    <row r="1720" spans="1:14" ht="12.75" customHeight="1" thickBot="1" x14ac:dyDescent="0.25">
      <c r="A1720" s="115"/>
      <c r="B1720" s="115"/>
      <c r="C1720" s="284"/>
      <c r="D1720" s="285"/>
      <c r="E1720" s="285"/>
      <c r="F1720" s="285"/>
      <c r="G1720" s="285"/>
    </row>
    <row r="1721" spans="1:14" s="292" customFormat="1" ht="15" customHeight="1" x14ac:dyDescent="0.2">
      <c r="A1721" s="286"/>
      <c r="B1721" s="286"/>
      <c r="C1721" s="287" t="s">
        <v>399</v>
      </c>
      <c r="D1721" s="288">
        <v>6996283</v>
      </c>
      <c r="E1721" s="288">
        <v>25032832.691</v>
      </c>
      <c r="F1721" s="289">
        <v>24267163.309179999</v>
      </c>
      <c r="G1721" s="290">
        <f>F1721/E1721*100</f>
        <v>96.94133943500816</v>
      </c>
      <c r="H1721" s="291"/>
      <c r="I1721" s="204"/>
      <c r="J1721" s="204"/>
      <c r="K1721" s="204"/>
      <c r="L1721" s="204"/>
      <c r="M1721" s="204"/>
      <c r="N1721" s="204"/>
    </row>
    <row r="1722" spans="1:14" s="292" customFormat="1" ht="15" customHeight="1" x14ac:dyDescent="0.2">
      <c r="A1722" s="293"/>
      <c r="B1722" s="293"/>
      <c r="C1722" s="294" t="s">
        <v>400</v>
      </c>
      <c r="D1722" s="295">
        <v>3288287</v>
      </c>
      <c r="E1722" s="295">
        <v>4573159.7759999996</v>
      </c>
      <c r="F1722" s="296">
        <v>3013679.87781</v>
      </c>
      <c r="G1722" s="297">
        <f>F1722/E1722*100</f>
        <v>65.899291199617167</v>
      </c>
      <c r="H1722" s="204"/>
      <c r="I1722" s="204"/>
      <c r="J1722" s="204"/>
      <c r="K1722" s="204"/>
      <c r="L1722" s="204"/>
      <c r="M1722" s="204"/>
      <c r="N1722" s="204"/>
    </row>
    <row r="1723" spans="1:14" s="292" customFormat="1" ht="15" customHeight="1" x14ac:dyDescent="0.2">
      <c r="A1723" s="293"/>
      <c r="B1723" s="293"/>
      <c r="C1723" s="294" t="s">
        <v>401</v>
      </c>
      <c r="D1723" s="295">
        <v>0</v>
      </c>
      <c r="E1723" s="295">
        <v>0</v>
      </c>
      <c r="F1723" s="296">
        <v>15129198.67571</v>
      </c>
      <c r="G1723" s="298" t="s">
        <v>204</v>
      </c>
      <c r="H1723" s="204"/>
      <c r="I1723" s="204"/>
      <c r="J1723" s="204"/>
      <c r="K1723" s="204"/>
      <c r="L1723" s="204"/>
      <c r="M1723" s="204"/>
      <c r="N1723" s="204"/>
    </row>
    <row r="1724" spans="1:14" s="292" customFormat="1" ht="15" customHeight="1" thickBot="1" x14ac:dyDescent="0.25">
      <c r="A1724" s="293"/>
      <c r="B1724" s="293"/>
      <c r="C1724" s="294" t="s">
        <v>402</v>
      </c>
      <c r="D1724" s="295">
        <v>10284570</v>
      </c>
      <c r="E1724" s="295">
        <v>29605992.467</v>
      </c>
      <c r="F1724" s="299">
        <v>42410041.8627</v>
      </c>
      <c r="G1724" s="300">
        <f>F1724/E1724*100</f>
        <v>143.24816811992335</v>
      </c>
      <c r="H1724" s="204"/>
      <c r="I1724" s="204"/>
      <c r="J1724" s="204"/>
      <c r="K1724" s="204"/>
      <c r="L1724" s="204"/>
      <c r="M1724" s="204"/>
      <c r="N1724" s="204"/>
    </row>
    <row r="1725" spans="1:14" s="292" customFormat="1" ht="15.75" customHeight="1" thickBot="1" x14ac:dyDescent="0.25">
      <c r="A1725" s="301"/>
      <c r="B1725" s="301"/>
      <c r="C1725" s="302" t="s">
        <v>403</v>
      </c>
      <c r="D1725" s="303">
        <v>10284570</v>
      </c>
      <c r="E1725" s="303">
        <v>29605992.467</v>
      </c>
      <c r="F1725" s="304">
        <v>27280843.18699</v>
      </c>
      <c r="G1725" s="305">
        <f>F1725/E1725*100</f>
        <v>92.146355902097511</v>
      </c>
      <c r="H1725" s="204"/>
      <c r="I1725" s="204"/>
      <c r="J1725" s="204"/>
      <c r="K1725" s="204"/>
      <c r="L1725" s="204"/>
      <c r="M1725" s="204"/>
      <c r="N1725" s="204"/>
    </row>
  </sheetData>
  <mergeCells count="14">
    <mergeCell ref="A1701:C1701"/>
    <mergeCell ref="A1718:C1718"/>
    <mergeCell ref="A1203:C1203"/>
    <mergeCell ref="A1333:C1333"/>
    <mergeCell ref="A1353:C1353"/>
    <mergeCell ref="A1397:C1397"/>
    <mergeCell ref="A1573:C1573"/>
    <mergeCell ref="A1670:C1670"/>
    <mergeCell ref="A1111:C1111"/>
    <mergeCell ref="A2:G2"/>
    <mergeCell ref="A4:G4"/>
    <mergeCell ref="A28:C28"/>
    <mergeCell ref="A163:C163"/>
    <mergeCell ref="A764:C764"/>
  </mergeCells>
  <printOptions horizontalCentered="1"/>
  <pageMargins left="0.39370078740157483" right="0.39370078740157483" top="0.59055118110236227" bottom="0.39370078740157483" header="0.31496062992125984" footer="0.11811023622047245"/>
  <pageSetup paperSize="9" scale="91" firstPageNumber="181" fitToHeight="0" orientation="landscape" useFirstPageNumber="1" r:id="rId1"/>
  <headerFooter>
    <oddHeader>&amp;L&amp;"Tahoma,Kurzíva"Závěrečný účet za rok 2019&amp;R&amp;"Tahoma,Kurzíva"Tabulka č. 2</oddHeader>
    <oddFooter>&amp;C&amp;"Tahoma,Obyčejné"&amp;P</oddFooter>
  </headerFooter>
  <rowBreaks count="26" manualBreakCount="26">
    <brk id="83" max="16383" man="1"/>
    <brk id="122" max="16383" man="1"/>
    <brk id="163" max="16383" man="1"/>
    <brk id="204" max="16383" man="1"/>
    <brk id="286" max="16383" man="1"/>
    <brk id="325" max="16383" man="1"/>
    <brk id="407" max="16383" man="1"/>
    <brk id="574" max="16383" man="1"/>
    <brk id="782" max="16383" man="1"/>
    <brk id="823" max="16383" man="1"/>
    <brk id="948" max="16383" man="1"/>
    <brk id="989" max="16383" man="1"/>
    <brk id="1029" max="16383" man="1"/>
    <brk id="1111" max="16383" man="1"/>
    <brk id="1151" max="16383" man="1"/>
    <brk id="1189" max="16383" man="1"/>
    <brk id="1312" max="16383" man="1"/>
    <brk id="1351" max="6" man="1"/>
    <brk id="1392" max="16383" man="1"/>
    <brk id="1432" max="16383" man="1"/>
    <brk id="1472" max="16383" man="1"/>
    <brk id="1511" max="16383" man="1"/>
    <brk id="1594" max="16383" man="1"/>
    <brk id="1635" max="16383" man="1"/>
    <brk id="1674" max="16383" man="1"/>
    <brk id="17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75</vt:i4>
      </vt:variant>
    </vt:vector>
  </HeadingPairs>
  <TitlesOfParts>
    <vt:vector size="125"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24'!Názvy_tisku</vt:lpstr>
      <vt:lpstr>'tab 26'!Názvy_tisku</vt:lpstr>
      <vt:lpstr>'tab 27'!Názvy_tisku</vt:lpstr>
      <vt:lpstr>'tab 28'!Názvy_tisku</vt:lpstr>
      <vt:lpstr>'tab 29'!Názvy_tisku</vt:lpstr>
      <vt:lpstr>'tab 3'!Názvy_tisku</vt:lpstr>
      <vt:lpstr>'tab 30'!Názvy_tisku</vt:lpstr>
      <vt:lpstr>'tab 31'!Názvy_tisku</vt:lpstr>
      <vt:lpstr>'tab 32'!Názvy_tisku</vt:lpstr>
      <vt:lpstr>'tab 34'!Názvy_tisku</vt:lpstr>
      <vt:lpstr>'tab 36'!Názvy_tisku</vt:lpstr>
      <vt:lpstr>'tab 38'!Názvy_tisku</vt:lpstr>
      <vt:lpstr>'tab 4'!Názvy_tisku</vt:lpstr>
      <vt:lpstr>'tab 40'!Názvy_tisku</vt:lpstr>
      <vt:lpstr>'tab 42'!Názvy_tisku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29'!Oblast_tisku</vt:lpstr>
      <vt:lpstr>'tab 3'!Oblast_tisku</vt:lpstr>
      <vt:lpstr>'tab 30'!Oblast_tisku</vt:lpstr>
      <vt:lpstr>'tab 31'!Oblast_tisku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6'!Oblast_tisku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2020-05-18T13:58:00Z</cp:lastPrinted>
  <dcterms:created xsi:type="dcterms:W3CDTF">2015-03-17T14:02:48Z</dcterms:created>
  <dcterms:modified xsi:type="dcterms:W3CDTF">2020-05-18T15:25:00Z</dcterms:modified>
</cp:coreProperties>
</file>