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O:\_OU pracovní Klučková\_N\ORJ 8\Informace o čerpání - materiály\ZK 2020-06-03 (RK 2020-05-18) Informace o úpravách rozpočtu v návaznosti na COVID\"/>
    </mc:Choice>
  </mc:AlternateContent>
  <xr:revisionPtr revIDLastSave="0" documentId="13_ncr:1_{CE9861C0-244C-4C4D-AAC1-B43C424957DE}" xr6:coauthVersionLast="41" xr6:coauthVersionMax="41" xr10:uidLastSave="{00000000-0000-0000-0000-000000000000}"/>
  <bookViews>
    <workbookView xWindow="-120" yWindow="-120" windowWidth="29040" windowHeight="15840" tabRatio="411" xr2:uid="{00000000-000D-0000-FFFF-FFFF00000000}"/>
  </bookViews>
  <sheets>
    <sheet name="2020" sheetId="3" r:id="rId1"/>
  </sheets>
  <definedNames>
    <definedName name="__xlnm._FilterDatabase" localSheetId="0">'2020'!$A$4:$AL$17</definedName>
    <definedName name="__xlnm._FilterDatabase_1">#REF!</definedName>
    <definedName name="__xlnm._FilterDatabase_1_1">'2020'!$A$4:$AL$17</definedName>
    <definedName name="_xlnm._FilterDatabase" localSheetId="0" hidden="1">'2020'!$A$4:$AL$22</definedName>
    <definedName name="_xlnm.Print_Titles" localSheetId="0">'2020'!$3:$4</definedName>
    <definedName name="_xlnm.Print_Area" localSheetId="0">'2020'!$A$1:$AL$28</definedName>
    <definedName name="Z_003B9368_726E_44F6_877E_4B9D92306499_.wvu.FilterData" localSheetId="0">'2020'!$A$5:$AL$11</definedName>
    <definedName name="Z_02BF977B_F69A_4A20_8F5B_1FC3CA7F6C02_.wvu.FilterData" localSheetId="0">'2020'!$A$5:$AL$11</definedName>
    <definedName name="Z_02E9E765_7EFA_4F85_9E35_DE568034EC1F_.wvu.FilterData" localSheetId="0">'2020'!$A$5:$AL$11</definedName>
    <definedName name="Z_036170E1_81FE_429A_A493_5ED6A19B9E2E_.wvu.FilterData" localSheetId="0">'2020'!$A$5:$AL$11</definedName>
    <definedName name="Z_06337DF7_F740_4D48_8E81_6817830B7359_.wvu.FilterData" localSheetId="0">'2020'!$A$5:$AL$11</definedName>
    <definedName name="Z_08113EDA_F24B_4DD8_B040_E07F7B2B419D_.wvu.FilterData" localSheetId="0">'2020'!$A$4:$AL$11</definedName>
    <definedName name="Z_08A0BE4E_9E52_4A51_B044_4065FFFBB070_.wvu.FilterData" localSheetId="0">'2020'!$A$4:$AL$17</definedName>
    <definedName name="Z_0A0BF857_30ED_4455_B8BF_5B93393CD75F_.wvu.FilterData" localSheetId="0">'2020'!$A$5:$AL$11</definedName>
    <definedName name="Z_0D164487_9242_4E3D_890B_A51A02270095_.wvu.FilterData" localSheetId="0">'2020'!$A$5:$AL$11</definedName>
    <definedName name="Z_108B6DFA_078C_4092_B5B7_C363DCCF55B7_.wvu.FilterData" localSheetId="0">'2020'!$A$5:$AL$11</definedName>
    <definedName name="Z_10FAFB91_BE86_4552_9C4F_891999BFFBF7_.wvu.FilterData" localSheetId="0">'2020'!$A$5:$AL$11</definedName>
    <definedName name="Z_1102F746_9BEE_4D14_944A_AFA3C8C1D6F8_.wvu.Cols" localSheetId="0">('2020'!#REF!,'2020'!#REF!)</definedName>
    <definedName name="Z_1102F746_9BEE_4D14_944A_AFA3C8C1D6F8_.wvu.FilterData" localSheetId="0">'2020'!$A$4:$AL$11</definedName>
    <definedName name="Z_130F770F_0AE8_49D1_B78E_DEAF4C45A4DD_.wvu.FilterData" localSheetId="0">'2020'!$A$5:$AL$11</definedName>
    <definedName name="Z_13479AE2_B960_4170_8DA6_59ADD9FF5085_.wvu.FilterData" localSheetId="0">'2020'!$A$5:$AL$11</definedName>
    <definedName name="Z_13BBCD3D_B72A_4B6F_BB40_DCFE3CFD1749_.wvu.FilterData" localSheetId="0">'2020'!$A$5:$AL$11</definedName>
    <definedName name="Z_15FEEB29_EB96_4EE9_8699_A609DEC88801_.wvu.FilterData" localSheetId="0">'2020'!$A$4:$AL$17</definedName>
    <definedName name="Z_160648D7_49B3_48AD_A1F2_E70A06B0970D_.wvu.FilterData" localSheetId="0">'2020'!$A$5:$AL$11</definedName>
    <definedName name="Z_17336BDB_1A74_44C4_8273_A5E9E0B9FEA7_.wvu.FilterData" localSheetId="0">'2020'!$A$5:$AL$11</definedName>
    <definedName name="Z_17878D27_39C6_418E_9E62_3A9B7D96889D_.wvu.FilterData" localSheetId="0">'2020'!$A$5:$AL$11</definedName>
    <definedName name="Z_1844180C_087E_420E_A32D_9676AF261593_.wvu.FilterData" localSheetId="0">'2020'!$A$5:$AL$11</definedName>
    <definedName name="Z_192349DF_B5FD_4325_A783_CFCD9C096414_.wvu.FilterData" localSheetId="0">'2020'!$A$5:$AL$11</definedName>
    <definedName name="Z_1926E782_3F2D_4CBC_8A70_99279CBB1D9F_.wvu.FilterData" localSheetId="0">'2020'!$A$5:$AL$11</definedName>
    <definedName name="Z_1C47FE50_2D15_4A0F_AFCD_20505EE2E539_.wvu.FilterData" localSheetId="0">'2020'!$A$4:$AL$17</definedName>
    <definedName name="Z_1DC94D37_74F3_400D_AA48_6AB3D1A85A63_.wvu.FilterData" localSheetId="0">'2020'!$A$5:$AL$11</definedName>
    <definedName name="Z_1F008B02_C920_43C7_94D3_AA1E139A4A48_.wvu.FilterData" localSheetId="0">'2020'!$A$5:$AL$11</definedName>
    <definedName name="Z_2299870A_6118_40F1_8B9B_70151404FA87_.wvu.FilterData" localSheetId="0">'2020'!$A$4:$AL$17</definedName>
    <definedName name="Z_22E7A4B4_1F3F_46A0_8BE3_A0F83B1D24AD_.wvu.FilterData" localSheetId="0">'2020'!$A$5:$AL$11</definedName>
    <definedName name="Z_2667C0B0_2423_433F_A9B5_F354E5214A79_.wvu.FilterData" localSheetId="0">'2020'!$A$5:$AL$11</definedName>
    <definedName name="Z_27B77D65_8D5A_4643_82A1_3463CBDC959E_.wvu.FilterData" localSheetId="0">'2020'!$A$4:$AL$11</definedName>
    <definedName name="Z_2B64694E_473A_4814_9747_0E9F61475EAB_.wvu.FilterData" localSheetId="0">'2020'!$A$5:$AL$11</definedName>
    <definedName name="Z_2C1BF929_274A_441C_875C_3FD33FEA4CAE_.wvu.FilterData" localSheetId="0">'2020'!$A$4:$AL$11</definedName>
    <definedName name="Z_2E409589_D1D2_425F_AE00_89B531985092_.wvu.FilterData" localSheetId="0">'2020'!$A$5:$AL$11</definedName>
    <definedName name="Z_2E4E9EAB_E30C_4510_A997_D2E3445C6A97_.wvu.FilterData" localSheetId="0">'2020'!$A$4:$AL$17</definedName>
    <definedName name="Z_2F5FB2E1_A8A9_4060_86E8_358439F42632_.wvu.FilterData" localSheetId="0">'2020'!$A$4:$AL$17</definedName>
    <definedName name="Z_2FD1B24E_7C01_4CC2_8819_837D714AADFA_.wvu.FilterData" localSheetId="0">'2020'!$A$5:$AL$11</definedName>
    <definedName name="Z_327303E6_5AEC_47D6_BA75_71ADB1408134_.wvu.Cols" localSheetId="0">('2020'!#REF!,'2020'!#REF!)</definedName>
    <definedName name="Z_327303E6_5AEC_47D6_BA75_71ADB1408134_.wvu.FilterData" localSheetId="0">'2020'!$A$4:$AL$11</definedName>
    <definedName name="Z_364DCF13_D4F6_4E6A_9954_3CB017DF8F8A_.wvu.FilterData" localSheetId="0">'2020'!$A$4:$AL$17</definedName>
    <definedName name="Z_36D9F5DD_7212_40F5_94BA_2B02AE39E9EC_.wvu.FilterData" localSheetId="0">'2020'!$A$5:$AL$11</definedName>
    <definedName name="Z_3790B158_2034_4328_9E15_FD1FFCD60CA4_.wvu.FilterData" localSheetId="0">'2020'!$A$5:$AL$11</definedName>
    <definedName name="Z_3A5B31A9_F24A_4F01_85FC_3A6D652E2DC8_.wvu.FilterData" localSheetId="0">'2020'!$A$5:$AL$11</definedName>
    <definedName name="Z_3DE36655_31E6_4A01_82D1_5217A2B89199_.wvu.FilterData" localSheetId="0">'2020'!$A$5:$AL$11</definedName>
    <definedName name="Z_3E9EAE0A_8FD0_47BF_8FD8_62DE915967E8_.wvu.FilterData" localSheetId="0">'2020'!$A$5:$AL$11</definedName>
    <definedName name="Z_3FE23C46_222B_4AB4_9614_740AB7ECC7D3_.wvu.FilterData" localSheetId="0">'2020'!$A$4:$AL$17</definedName>
    <definedName name="Z_40606F4A_2103_4993_B43D_C83E2ACCBCE9_.wvu.FilterData" localSheetId="0">'2020'!$A$5:$AL$11</definedName>
    <definedName name="Z_42256743_80BE_424F_94DF_E51BA590FB4B_.wvu.FilterData" localSheetId="0">'2020'!$A$5:$AL$11</definedName>
    <definedName name="Z_435D9DBC_54A9_4538_94CE_72BE0BA02CF6_.wvu.FilterData" localSheetId="0">'2020'!$A$5:$AL$11</definedName>
    <definedName name="Z_4387A632_99A2_4742_B958_64363A9AAC11_.wvu.FilterData" localSheetId="0">'2020'!$A$5:$AL$11</definedName>
    <definedName name="Z_45D02E9D_D8B0_41BF_BEB1_5A4EC8FD87EB_.wvu.FilterData" localSheetId="0">'2020'!$A$5:$AL$11</definedName>
    <definedName name="Z_4702A50E_C014_4959_89D6_E1DEDE8885F4_.wvu.FilterData" localSheetId="0">'2020'!$A$5:$AL$11</definedName>
    <definedName name="Z_4737776B_06E9_4035_9895_EB167EF5267B_.wvu.FilterData" localSheetId="0">'2020'!$A$5:$AL$11</definedName>
    <definedName name="Z_4845BADA_1977_4CAE_B9E8_A10504E42EE4_.wvu.FilterData" localSheetId="0">'2020'!$A$5:$AL$11</definedName>
    <definedName name="Z_48B72ED8_5A3A_49C4_9F96_6D986D68783C_.wvu.FilterData" localSheetId="0">'2020'!$A$5:$AL$11</definedName>
    <definedName name="Z_4ACDE0E3_BFE7_44D4_9777_504C75D2969C_.wvu.FilterData" localSheetId="0">'2020'!$A$5:$AL$11</definedName>
    <definedName name="Z_4B1142B1_1778_41F3_92D0_AF87862B0DC0_.wvu.FilterData" localSheetId="0">'2020'!$A$5:$AL$11</definedName>
    <definedName name="Z_4BF9EABD_C97F_4409_880B_5D7BB6A95833_.wvu.FilterData" localSheetId="0">'2020'!$A$5:$AL$11</definedName>
    <definedName name="Z_4C26F5DC_264E_48F4_B8C6_887AB977B26F_.wvu.FilterData" localSheetId="0">'2020'!$A$5:$AL$11</definedName>
    <definedName name="Z_4D83649C_95AD_4DC0_86A5_677D59FE3CEA_.wvu.FilterData" localSheetId="0">'2020'!$A$5:$AL$11</definedName>
    <definedName name="Z_4E7AE5E8_AFF9_4810_9E1B_B3CFA1C1B56D_.wvu.FilterData" localSheetId="0">'2020'!$A$5:$AL$11</definedName>
    <definedName name="Z_4ECA24CB_1600_4907_8E63_826E3AE27562_.wvu.FilterData" localSheetId="0">'2020'!$A$5:$AL$11</definedName>
    <definedName name="Z_4F49338F_2050_4318_B9EC_70B3DF9EC20A_.wvu.FilterData" localSheetId="0">'2020'!$A$5:$AL$11</definedName>
    <definedName name="Z_4FA3A359_D195_47FA_844C_443424BE5458_.wvu.FilterData" localSheetId="0">'2020'!$A$5:$AL$11</definedName>
    <definedName name="Z_501F1A77_8E58_4D52_83A3_7E5ABACD8752_.wvu.FilterData" localSheetId="0">'2020'!$A$4:$AL$17</definedName>
    <definedName name="Z_51D7A71C_4112_47CF_8851_9139D41562BB_.wvu.FilterData" localSheetId="0">'2020'!$A$4:$AL$11</definedName>
    <definedName name="Z_51F810B5_8140_4FC9_9163_54E632287854_.wvu.FilterData" localSheetId="0">'2020'!$A$5:$AL$11</definedName>
    <definedName name="Z_5289F07E_9063_4A0A_9815_B8FBE92AA4AE_.wvu.FilterData" localSheetId="0">'2020'!$A$4:$AL$17</definedName>
    <definedName name="Z_52C5E9A5_0105_4F2F_B909_7AB41D1F5438_.wvu.FilterData" localSheetId="0">'2020'!$A$5:$AL$11</definedName>
    <definedName name="Z_54BA939F_808C_410E_A488_7251446A77BF_.wvu.FilterData" localSheetId="0">'2020'!$A$4:$AL$11</definedName>
    <definedName name="Z_57096192_833A_490C_8042_2863D95F4D3C_.wvu.FilterData" localSheetId="0">'2020'!$A$5:$AL$11</definedName>
    <definedName name="Z_59AE7DFA_9395_4564_A5C5_81691241C713_.wvu.FilterData" localSheetId="0">'2020'!$A$5:$AL$11</definedName>
    <definedName name="Z_59ED6F97_5D56_46DC_933D_5E40F27D5F24_.wvu.FilterData" localSheetId="0">'2020'!$A$4:$AL$17</definedName>
    <definedName name="Z_5BEAC420_C235_43CC_BFFD_8AFB2A824288_.wvu.Cols" localSheetId="0">('2020'!$Z:$AD,'2020'!$AK:$AK)</definedName>
    <definedName name="Z_5BEAC420_C235_43CC_BFFD_8AFB2A824288_.wvu.FilterData" localSheetId="0">'2020'!$A$4:$AL$17</definedName>
    <definedName name="Z_5C3EFA70_EC3F_4379_8250_A8A07CCED450_.wvu.FilterData" localSheetId="0">'2020'!$A$5:$AL$11</definedName>
    <definedName name="Z_5D67C133_1045_4D96_A7DD_78C2D2234BC2_.wvu.FilterData" localSheetId="0">'2020'!$A$5:$AL$11</definedName>
    <definedName name="Z_5D6CADDC_EA64_40F2_8BC7_CDA70E498420_.wvu.FilterData" localSheetId="0">'2020'!$A$5:$AL$11</definedName>
    <definedName name="Z_60846676_7091_4469_87EB_C90E87E27B58_.wvu.FilterData" localSheetId="0">'2020'!$A$5:$AL$11</definedName>
    <definedName name="Z_60DD5388_4664_4048_A0F8_83D8CDCA029F_.wvu.FilterData" localSheetId="0">'2020'!$A$5:$AL$11</definedName>
    <definedName name="Z_62D02EED_1FA6_4D20_97EA_DBA75A76DC7C_.wvu.FilterData" localSheetId="0">'2020'!$A$5:$AL$11</definedName>
    <definedName name="Z_666F3A96_7C5C_4B38_B368_D2C266AE030C_.wvu.FilterData" localSheetId="0">'2020'!$A$4:$AL$11</definedName>
    <definedName name="Z_675DEEE5_DCF5_4BD0_962A_1842C3C9645E_.wvu.FilterData" localSheetId="0">'2020'!$A$4:$AL$11</definedName>
    <definedName name="Z_6B008C95_4AB8_4A56_922D_6709027305C6_.wvu.FilterData" localSheetId="0">'2020'!$A$4:$AL$17</definedName>
    <definedName name="Z_6B51A24B_272B_4228_B1E0_52DB515FE8B1_.wvu.FilterData" localSheetId="0">'2020'!$A$5:$AL$11</definedName>
    <definedName name="Z_6C8F21EB_0C2C_4E7A_BEE2_EB77767CB30E_.wvu.FilterData" localSheetId="0">'2020'!$A$5:$AL$11</definedName>
    <definedName name="Z_6DC8D9B2_A4B8_4C80_BC95_4846CA82398E_.wvu.FilterData" localSheetId="0">'2020'!$A$5:$AL$11</definedName>
    <definedName name="Z_6DDDF79E_DA15_4B74_BAA3_BDCB45D376CF_.wvu.FilterData" localSheetId="0">'2020'!$A$5:$AL$11</definedName>
    <definedName name="Z_6F00B8BD_2F84_4468_855B_EED04F271AAF_.wvu.FilterData" localSheetId="0">'2020'!$A$5:$AL$11</definedName>
    <definedName name="Z_70571A18_3AB5_4428_91D7_D5EA4F7A800C_.wvu.FilterData" localSheetId="0">'2020'!$A$5:$AL$11</definedName>
    <definedName name="Z_71BAB156_CC3C_4F67_8421_3ED6A15EC1C0_.wvu.FilterData" localSheetId="0">'2020'!$A$5:$AL$11</definedName>
    <definedName name="Z_72EAD018_AD08_4134_A6E5_C1BC155B595E_.wvu.FilterData" localSheetId="0">'2020'!$A$5:$AL$11</definedName>
    <definedName name="Z_732D6B09_9402_4F0A_8337_496A9B195FD2_.wvu.Cols" localSheetId="0">('2020'!#REF!,'2020'!#REF!)</definedName>
    <definedName name="Z_732D6B09_9402_4F0A_8337_496A9B195FD2_.wvu.FilterData" localSheetId="0">'2020'!$A$4:$AL$17</definedName>
    <definedName name="Z_749AA942_6A20_4537_BB83_BF976E6E097E_.wvu.Cols" localSheetId="0">'2020'!$P:$AF</definedName>
    <definedName name="Z_749AA942_6A20_4537_BB83_BF976E6E097E_.wvu.FilterData" localSheetId="0">'2020'!$A$5:$AL$11</definedName>
    <definedName name="Z_74FA9448_588E_4294_B0F5_92E7EDC5A542_.wvu.FilterData" localSheetId="0">'2020'!$A$5:$AL$11</definedName>
    <definedName name="Z_7535F991_730E_4310_8B5E_B512801E1500_.wvu.FilterData" localSheetId="0">'2020'!$A$4:$AL$17</definedName>
    <definedName name="Z_7703BBFE_AA6F_4C74_A295_390798729046_.wvu.FilterData" localSheetId="0">'2020'!$A$5:$AL$11</definedName>
    <definedName name="Z_78C606F1_60F0_4826_8F8F_E0A63DE788FF_.wvu.FilterData" localSheetId="0">'2020'!$A$4:$AL$17</definedName>
    <definedName name="Z_7A9ED1DB_58AB_4105_97AB_448B2488A658_.wvu.FilterData" localSheetId="0">'2020'!$A$5:$AL$11</definedName>
    <definedName name="Z_7B181015_859E_480C_BEA2_798E10C44AE4_.wvu.FilterData" localSheetId="0">'2020'!$A$4:$AL$11</definedName>
    <definedName name="Z_7EA744D1_009A_4C29_ABC5_9675F0A38C15_.wvu.FilterData" localSheetId="0">'2020'!$A$5:$AL$11</definedName>
    <definedName name="Z_7ED5AE99_66D5_410E_A891_BD62296F32BA_.wvu.FilterData" localSheetId="0">'2020'!$A$5:$AL$11</definedName>
    <definedName name="Z_7F3AAA12_3D27_4798_9BFA_3254EFC2EB93_.wvu.FilterData" localSheetId="0">'2020'!$A$5:$AL$11</definedName>
    <definedName name="Z_807B4A68_7FD4_47C3_8C20_CE5C1B9181CC_.wvu.FilterData" localSheetId="0">'2020'!$A$5:$AL$11</definedName>
    <definedName name="Z_813C5068_895E_4C45_BFD3_01D4A830F3AA_.wvu.FilterData" localSheetId="0">'2020'!$A$5:$AL$11</definedName>
    <definedName name="Z_82565701_1D78_4A8B_B7FB_F1BBF46EA6FB_.wvu.FilterData" localSheetId="0">'2020'!$A$5:$AL$11</definedName>
    <definedName name="Z_82CCDB0B_B446_4C76_816B_25BD0BC91DDC_.wvu.FilterData" localSheetId="0">'2020'!$A$5:$AL$11</definedName>
    <definedName name="Z_82DFD396_8BB1_428E_9A86_513D415A61E4_.wvu.FilterData" localSheetId="0">'2020'!$A$5:$AL$11</definedName>
    <definedName name="Z_837BAD3C_A8FC_4759_9833_6201A142FEB2_.wvu.FilterData" localSheetId="0">'2020'!$A$4:$AL$11</definedName>
    <definedName name="Z_83E64025_7B4B_49BB_8D4A_16BD15361B41_.wvu.FilterData" localSheetId="0">'2020'!$A$4:$AL$17</definedName>
    <definedName name="Z_8598EB4F_7F64_4133_85B4_89816D27B569_.wvu.FilterData" localSheetId="0">'2020'!$A$5:$AL$11</definedName>
    <definedName name="Z_85CF1454_FF84_4329_893B_57659FE3E8C0_.wvu.FilterData" localSheetId="0">'2020'!$A$5:$AL$11</definedName>
    <definedName name="Z_87A8D27E_24C9_4006_8662_B4149715AAAC_.wvu.FilterData" localSheetId="0">'2020'!$A$5:$AL$11</definedName>
    <definedName name="Z_8907E96F_D685_4050_A427_B6E18AC51965_.wvu.Cols" localSheetId="0">NA()</definedName>
    <definedName name="Z_8907E96F_D685_4050_A427_B6E18AC51965_.wvu.FilterData" localSheetId="0">'2020'!$A$5:$AL$11</definedName>
    <definedName name="Z_891D548E_59DB_4611_881B_13145D5DEDB7_.wvu.FilterData" localSheetId="0">'2020'!$A$5:$AL$11</definedName>
    <definedName name="Z_8A2680A0_E6B9_4A04_9F14_745B4A3C24F8_.wvu.FilterData" localSheetId="0">'2020'!$A$5:$AL$11</definedName>
    <definedName name="Z_8BC105A7_7B51_48A4_98CC_2347B564958C_.wvu.Cols" localSheetId="0">'2020'!$V:$AD</definedName>
    <definedName name="Z_8BC105A7_7B51_48A4_98CC_2347B564958C_.wvu.FilterData" localSheetId="0">'2020'!$A$4:$AL$17</definedName>
    <definedName name="Z_8C39B2B8_0039_434C_B1A9_4182100ADAB8_.wvu.FilterData" localSheetId="0">'2020'!$A$5:$AL$11</definedName>
    <definedName name="Z_8CFE2C03_10A6_4F2E_B74A_BE588BD1B890_.wvu.FilterData" localSheetId="0">'2020'!$A$5:$AL$11</definedName>
    <definedName name="Z_8E2EE799_AE83_49BF_AB84_73E52B2ABE87_.wvu.FilterData" localSheetId="0">'2020'!$A$5:$AL$11</definedName>
    <definedName name="Z_8EED8572_0014_4C2F_8604_F9FCA625AE0E_.wvu.FilterData" localSheetId="0">'2020'!$A$5:$AL$11</definedName>
    <definedName name="Z_8F7107AA_E700_43FB_BA49_593B52CED263_.wvu.FilterData" localSheetId="0">'2020'!$A$4:$AL$11</definedName>
    <definedName name="Z_90FCCB27_25CC_4D22_9A11_42FCE432FD32_.wvu.FilterData" localSheetId="0">'2020'!$A$5:$AL$11</definedName>
    <definedName name="Z_9351447C_AEAB_4055_AF67_29037C026B64_.wvu.FilterData" localSheetId="0">'2020'!$A$5:$AL$11</definedName>
    <definedName name="Z_98318819_77D5_47CD_BFC8_1B67082B71F1_.wvu.FilterData" localSheetId="0">'2020'!$A$5:$AL$11</definedName>
    <definedName name="Z_9863792F_4A15_4530_86DA_314679F5CDFA_.wvu.FilterData" localSheetId="0">'2020'!$A$5:$AL$11</definedName>
    <definedName name="Z_997DE917_457E_4F10_B083_C4630A3A3AC2_.wvu.FilterData" localSheetId="0">'2020'!$A$5:$AL$11</definedName>
    <definedName name="Z_9A487D45_B162_4D19_A325_C5F2DA31BD17_.wvu.FilterData" localSheetId="0">'2020'!$A$5:$AL$11</definedName>
    <definedName name="Z_9ABA26A3_57BF_43C1_A9D2_24636D7B3290_.wvu.FilterData" localSheetId="0">'2020'!$A$5:$AL$11</definedName>
    <definedName name="Z_A00F3A97_5649_4827_B009_D4A4EACFED50_.wvu.FilterData" localSheetId="0">'2020'!$A$4:$AL$11</definedName>
    <definedName name="Z_A0A67CB2_4E0E_44C0_B898_6468BDBAD6B2_.wvu.FilterData" localSheetId="0">'2020'!$A$5:$AL$11</definedName>
    <definedName name="Z_A1FB47D8_ABD1_4076_96CD_A484D52415FC_.wvu.FilterData" localSheetId="0">'2020'!$A$5:$AL$11</definedName>
    <definedName name="Z_A252AC41_4F3F_4415_A344_BF8924CF1AB2_.wvu.FilterData" localSheetId="0">'2020'!$A$5:$AL$11</definedName>
    <definedName name="Z_A315C406_1E9F_4F2A_BF22_425EDAC158BB_.wvu.FilterData" localSheetId="0">'2020'!$A$5:$AL$11</definedName>
    <definedName name="Z_A3D9B997_4A97_4B2A_8452_16DCAF3A1CE5_.wvu.FilterData" localSheetId="0">'2020'!$A$5:$AL$11</definedName>
    <definedName name="Z_A46E354F_F16A_4B55_8077_0EFD03CE1E7B_.wvu.FilterData" localSheetId="0">'2020'!$A$5:$AL$11</definedName>
    <definedName name="Z_A87C59F2_31C6_4CD8_A5CB_72ACDB5A6B88_.wvu.FilterData" localSheetId="0">'2020'!$A$5:$AL$11</definedName>
    <definedName name="Z_A8D82244_94E2_4132_9961_B3C0B85A61A2_.wvu.FilterData" localSheetId="0">'2020'!$A$5:$AL$11</definedName>
    <definedName name="Z_ACFB65BC_2CB1_49F4_822E_2E62AB385CE5_.wvu.FilterData" localSheetId="0">'2020'!$A$5:$AL$11</definedName>
    <definedName name="Z_AE2DF662_128A_4525_9850_65D982E18AB5_.wvu.FilterData" localSheetId="0">'2020'!$A$5:$AL$11</definedName>
    <definedName name="Z_B3B13A3A_3168_43B5_BCEF_C4C4A45E6B1C_.wvu.FilterData" localSheetId="0">'2020'!$A$4:$AL$11</definedName>
    <definedName name="Z_B41AE633_CAC9_4ACB_B9F0_682E7ABA8A4E_.wvu.FilterData" localSheetId="0">'2020'!$A$4:$AL$11</definedName>
    <definedName name="Z_B5333BB7_29E7_4587_AA5F_1F05D38BE483_.wvu.FilterData" localSheetId="0">'2020'!$A$4:$AL$17</definedName>
    <definedName name="Z_B57BBE7A_AA5A_4062_868D_448915FF08C4_.wvu.FilterData" localSheetId="0">'2020'!$A$4:$AL$17</definedName>
    <definedName name="Z_B61E7E4F_63A9_47A5_87D5_EE1DD5842D14_.wvu.FilterData" localSheetId="0">'2020'!$A$5:$AL$11</definedName>
    <definedName name="Z_B7AE6150_6721_4D6B_A509_6DD2FEC9E89D_.wvu.FilterData" localSheetId="0">'2020'!$A$5:$AL$11</definedName>
    <definedName name="Z_B939ADD2_EC09_4E04_8F36_C16E39DFE5C1_.wvu.FilterData" localSheetId="0">'2020'!$A$5:$AL$11</definedName>
    <definedName name="Z_B9C2E826_ED2F_4CAB_841E_D892388B1A0E_.wvu.FilterData" localSheetId="0">'2020'!$A$5:$AL$11</definedName>
    <definedName name="Z_BA00E371_BE5A_449D_B2EB_4B2D592F8ACE_.wvu.FilterData" localSheetId="0">'2020'!$A$4:$AL$17</definedName>
    <definedName name="Z_BABBAE06_5143_44BE_AB61_7597DCB59F33_.wvu.FilterData" localSheetId="0">'2020'!$A$5:$AL$11</definedName>
    <definedName name="Z_BB1A5F6B_F52C_47FB_B8A3_0674962F5616_.wvu.FilterData" localSheetId="0">'2020'!$A$4:$AL$11</definedName>
    <definedName name="Z_BCDC879F_C929_4F8E_B721_0EDD7940A1FE_.wvu.FilterData" localSheetId="0">'2020'!$A$4:$AL$11</definedName>
    <definedName name="Z_BD25AFE1_B435_486A_9480_36EE82ABCF13_.wvu.Cols" localSheetId="0">('2020'!#REF!,'2020'!#REF!)</definedName>
    <definedName name="Z_BD25AFE1_B435_486A_9480_36EE82ABCF13_.wvu.FilterData" localSheetId="0">'2020'!$A$4:$AL$17</definedName>
    <definedName name="Z_BF980B0E_8E0C_4CA8_8E32_102ED3E48F21_.wvu.FilterData" localSheetId="0">'2020'!$A$4:$AL$11</definedName>
    <definedName name="Z_C0538ED8_14F5_494B_9F5E_84AD4CF761DE_.wvu.FilterData" localSheetId="0">'2020'!$A$5:$AL$11</definedName>
    <definedName name="Z_C237F0CC_37E2_4EFC_BB8A_7D84A52B559D_.wvu.FilterData" localSheetId="0">'2020'!$A$4:$AL$11</definedName>
    <definedName name="Z_C3215928_7FBB_4E59_B740_CE5118E94F73_.wvu.FilterData" localSheetId="0">'2020'!$A$4:$AL$17</definedName>
    <definedName name="Z_C4EB2414_23AD_471C_8794_31D7D785DF21_.wvu.FilterData" localSheetId="0">'2020'!$A$5:$AL$11</definedName>
    <definedName name="Z_C5075633_6703_4F25_A804_9D56C3156C1A_.wvu.FilterData" localSheetId="0">'2020'!$A$4:$AL$11</definedName>
    <definedName name="Z_C57AA5A2_D8F3_4957_B7B3_7265316CEAF3_.wvu.FilterData" localSheetId="0">'2020'!$A$4:$AL$11</definedName>
    <definedName name="Z_C642692B_196B_4334_B497_799C98DB8404_.wvu.FilterData" localSheetId="0">'2020'!$A$5:$AL$11</definedName>
    <definedName name="Z_C7057266_601E_48FF_ADE2_03611760F419_.wvu.FilterData" localSheetId="0">'2020'!$A$5:$AL$11</definedName>
    <definedName name="Z_C718F41D_1E0B_4FCF_9CFA_B70D7483F9A5_.wvu.FilterData" localSheetId="0">'2020'!$A$5:$AL$11</definedName>
    <definedName name="Z_C73AC6CC_D6CB_43A3_AD4D_0BB0B880287C_.wvu.FilterData" localSheetId="0">'2020'!$A$5:$AL$11</definedName>
    <definedName name="Z_C9CB5519_B752_49B4_8EBA_0323C14DBAC9_.wvu.FilterData" localSheetId="0">'2020'!$A$5:$AL$11</definedName>
    <definedName name="Z_CAB4EA01_016E_4F3B_A1EB_16B2E94A058B_.wvu.Cols" localSheetId="0">('2020'!#REF!,'2020'!#REF!)</definedName>
    <definedName name="Z_CAB4EA01_016E_4F3B_A1EB_16B2E94A058B_.wvu.FilterData" localSheetId="0">'2020'!$A$4:$AL$11</definedName>
    <definedName name="Z_CB1BA62B_05D3_456A_9FEA_0B5BE301D6FA_.wvu.FilterData" localSheetId="0">'2020'!$A$5:$AL$11</definedName>
    <definedName name="Z_CC0961C6_9013_42C0_A67B_F8BCE8490FF3_.wvu.FilterData" localSheetId="0">'2020'!$A$5:$AL$11</definedName>
    <definedName name="Z_CC98E5B0_94AD_4AFF_BD94_EF0AD0B9D81A_.wvu.FilterData" localSheetId="0">'2020'!$A$5:$AL$11</definedName>
    <definedName name="Z_D0F798A3_D92F_4895_94DF_C86CE6A6F1F1_.wvu.FilterData" localSheetId="0">'2020'!$A$5:$AL$11</definedName>
    <definedName name="Z_D1EEACD8_724E_49A7_B452_FB04FA4870DD_.wvu.FilterData" localSheetId="0">'2020'!$A$5:$AL$11</definedName>
    <definedName name="Z_D601F2FC_0A9A_4F42_9CBD_8FC39AA29825_.wvu.FilterData" localSheetId="0">'2020'!$A$4:$AL$17</definedName>
    <definedName name="Z_D60B75B1_E414_475E_AE2A_AF5F7528D3E3_.wvu.FilterData" localSheetId="0">'2020'!$A$5:$AL$11</definedName>
    <definedName name="Z_D77AF71E_2233_4886_B92F_8042B4425EEA_.wvu.FilterData" localSheetId="0">'2020'!$A$5:$AL$11</definedName>
    <definedName name="Z_D8188B61_F0A2_4776_9697_7C89DBD64261_.wvu.FilterData" localSheetId="0">'2020'!$A$5:$AL$11</definedName>
    <definedName name="Z_D9B8A6F8_44E7_44BE_B981_8133849568DF_.wvu.FilterData" localSheetId="0">'2020'!$A$5:$AL$11</definedName>
    <definedName name="Z_DF09F410_60F3_42F0_A61B_C32326ECA6A0_.wvu.FilterData" localSheetId="0">'2020'!$A$5:$AL$11</definedName>
    <definedName name="Z_E03D5089_4056_46F3_B881_FB6F77887C1E_.wvu.FilterData" localSheetId="0">'2020'!$A$5:$AL$11</definedName>
    <definedName name="Z_E05D8263_9EA5_49E4_AB74_046792033B5D_.wvu.FilterData" localSheetId="0">'2020'!$A$5:$AL$11</definedName>
    <definedName name="Z_E1146F4F_9C4E_4E4A_AEF9_534079A78F1A_.wvu.FilterData" localSheetId="0">'2020'!$A$4:$AL$11</definedName>
    <definedName name="Z_E1789CC3_E597_4C72_B37B_A0E2CE981431_.wvu.FilterData" localSheetId="0">'2020'!$A$4:$AL$11</definedName>
    <definedName name="Z_E3166B1B_24C0_4690_AA68_1B46EA247FB6_.wvu.FilterData" localSheetId="0">'2020'!$A$4:$AL$11</definedName>
    <definedName name="Z_E33EDF95_E345_4801_A440_93A366F08537_.wvu.FilterData" localSheetId="0">'2020'!$A$5:$AL$11</definedName>
    <definedName name="Z_E5F42E54_D2DB_4BC2_8B5E_6D9E7EF4724D_.wvu.FilterData" localSheetId="0">'2020'!$A$5:$AL$11</definedName>
    <definedName name="Z_E62C49E9_0E4F_483F_948E_C2E4289864A6_.wvu.FilterData" localSheetId="0">'2020'!$A$5:$AL$11</definedName>
    <definedName name="Z_E74C0D96_F2FC_44E6_B35E_4D648EB81C40_.wvu.FilterData" localSheetId="0">'2020'!$A$5:$AL$11</definedName>
    <definedName name="Z_E8726FA0_A2B6_43B3_98BA_105FE6A28303_.wvu.Cols" localSheetId="0">('2020'!#REF!,'2020'!#REF!)</definedName>
    <definedName name="Z_E8726FA0_A2B6_43B3_98BA_105FE6A28303_.wvu.FilterData" localSheetId="0">'2020'!$A$4:$AL$11</definedName>
    <definedName name="Z_E8D9459C_4930_4EB1_8115_485EF977A3A6_.wvu.FilterData" localSheetId="0">'2020'!$A$5:$AL$11</definedName>
    <definedName name="Z_E9ABA164_3AF1_4C4C_B1CD_A944D2F6C9EC_.wvu.FilterData" localSheetId="0">'2020'!$A$5:$AL$11</definedName>
    <definedName name="Z_E9D194CF_D559_4CF3_B979_2D021EB21714_.wvu.FilterData" localSheetId="0">'2020'!$A$5:$AL$11</definedName>
    <definedName name="Z_EACCD19C_96A9_4EDC_A762_F729160F5598_.wvu.FilterData" localSheetId="0">'2020'!$A$5:$AL$11</definedName>
    <definedName name="Z_EE0CFD8C_1394_4B06_8367_E5253D3ACD88_.wvu.FilterData" localSheetId="0">'2020'!$A$5:$AL$11</definedName>
    <definedName name="Z_EED40F38_F609_42FA_8939_DE421B14ACEC_.wvu.FilterData" localSheetId="0">'2020'!$A$4:$AL$11</definedName>
    <definedName name="Z_EF2F6422_D942_484F_8491_C5A584FF6E16_.wvu.FilterData" localSheetId="0">'2020'!$A$4:$AL$11</definedName>
    <definedName name="Z_EF3CFFFF_2B93_492C_9629_D3E27DF86473_.wvu.FilterData" localSheetId="0">'2020'!$A$4:$AL$17</definedName>
    <definedName name="Z_EF7FA909_59AA_4FF7_AEFA_E628355FBF27_.wvu.FilterData" localSheetId="0">'2020'!$A$5:$AL$11</definedName>
    <definedName name="Z_EF8BC0DB_9B6B_484C_A024_95B9A7CB99DA_.wvu.FilterData" localSheetId="0">'2020'!$A$5:$AL$11</definedName>
    <definedName name="Z_F24A8CCD_210D_4DFC_BF7B_F31FB7D15028_.wvu.FilterData" localSheetId="0">'2020'!$A$4:$AL$17</definedName>
    <definedName name="Z_F486B8DB_D168_4888_809E_00AD300A2E4E_.wvu.FilterData" localSheetId="0">'2020'!$A$4:$AL$11</definedName>
    <definedName name="Z_F595296C_6D6B_4360_864D_A10A0E1C1392_.wvu.Cols" localSheetId="0">'2020'!#REF!</definedName>
    <definedName name="Z_F595296C_6D6B_4360_864D_A10A0E1C1392_.wvu.FilterData" localSheetId="0">'2020'!$A$4:$AL$17</definedName>
    <definedName name="Z_F5EDDD19_9313_4243_98D7_01F034CF6AEE_.wvu.FilterData" localSheetId="0">'2020'!$A$5:$AL$11</definedName>
    <definedName name="Z_F62CD7F7_630A_4DC7_81B1_4C6226BD728E_.wvu.FilterData" localSheetId="0">'2020'!$A$5:$AL$11</definedName>
    <definedName name="Z_F65098E6_0466_4EDB_B536_D8C32DB7A9FA_.wvu.FilterData" localSheetId="0">'2020'!$A$5:$AL$11</definedName>
    <definedName name="Z_F7BE56C6_B5BE_4B1E_86C4_69FD914F0214_.wvu.FilterData" localSheetId="0">'2020'!$A$5:$AL$11</definedName>
    <definedName name="Z_F919BA65_0577_4C1A_91E3_C20C3C920360_.wvu.FilterData" localSheetId="0">'2020'!$A$5:$AL$11</definedName>
    <definedName name="Z_FB499E52_F97C_4AA6_AFED_3ABA04EE41DA_.wvu.FilterData" localSheetId="0">'2020'!$A$5:$AL$11</definedName>
    <definedName name="Z_FCE3C53B_EAFF_4FD0_857D_26EE070A01B8_.wvu.FilterData" localSheetId="0">'2020'!$A$4:$AL$17</definedName>
    <definedName name="Z_FCEF7FE7_AACA_4414_A1BD_7014795B0BB3_.wvu.FilterData" localSheetId="0">'2020'!$A$5:$AL$11</definedName>
    <definedName name="Z_FE3D8218_B002_4CF1_96F3_10A2BEB169F7_.wvu.Cols" localSheetId="0">('2020'!#REF!,'2020'!#REF!)</definedName>
    <definedName name="Z_FE3D8218_B002_4CF1_96F3_10A2BEB169F7_.wvu.FilterData" localSheetId="0">'2020'!$A$4:$AL$17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8" i="3" l="1"/>
  <c r="U21" i="3"/>
  <c r="V21" i="3"/>
  <c r="X21" i="3"/>
  <c r="Y21" i="3"/>
  <c r="Z21" i="3"/>
  <c r="AA21" i="3"/>
  <c r="AB21" i="3"/>
  <c r="AC21" i="3"/>
  <c r="AD21" i="3"/>
  <c r="AE21" i="3"/>
  <c r="AF18" i="3"/>
  <c r="R20" i="3"/>
  <c r="AG20" i="3" s="1"/>
  <c r="R19" i="3"/>
  <c r="AG19" i="3" s="1"/>
  <c r="AF19" i="3" l="1"/>
  <c r="AF20" i="3"/>
  <c r="R6" i="3"/>
  <c r="AG6" i="3" s="1"/>
  <c r="R7" i="3"/>
  <c r="AG7" i="3" s="1"/>
  <c r="R8" i="3"/>
  <c r="R9" i="3"/>
  <c r="AF9" i="3" s="1"/>
  <c r="R10" i="3"/>
  <c r="AF10" i="3" s="1"/>
  <c r="R11" i="3"/>
  <c r="R12" i="3"/>
  <c r="R14" i="3"/>
  <c r="R15" i="3"/>
  <c r="AG15" i="3" s="1"/>
  <c r="R16" i="3"/>
  <c r="AF16" i="3" s="1"/>
  <c r="R17" i="3"/>
  <c r="AF17" i="3" s="1"/>
  <c r="R5" i="3"/>
  <c r="AG14" i="3" l="1"/>
  <c r="AF6" i="3"/>
  <c r="AG11" i="3"/>
  <c r="AG5" i="3"/>
  <c r="AG10" i="3"/>
  <c r="AG16" i="3"/>
  <c r="AG8" i="3"/>
  <c r="AG17" i="3"/>
  <c r="AF5" i="3"/>
  <c r="AG9" i="3"/>
  <c r="S8" i="3"/>
  <c r="AF8" i="3" s="1"/>
  <c r="AH21" i="3" l="1"/>
  <c r="S7" i="3" l="1"/>
  <c r="S11" i="3"/>
  <c r="AF11" i="3" s="1"/>
  <c r="S12" i="3"/>
  <c r="AF12" i="3" s="1"/>
  <c r="T12" i="3"/>
  <c r="T21" i="3" s="1"/>
  <c r="W12" i="3"/>
  <c r="W21" i="3" s="1"/>
  <c r="P13" i="3"/>
  <c r="R13" i="3" s="1"/>
  <c r="R21" i="3" s="1"/>
  <c r="S14" i="3"/>
  <c r="AF14" i="3" s="1"/>
  <c r="S15" i="3"/>
  <c r="AF15" i="3" s="1"/>
  <c r="AF7" i="3" l="1"/>
  <c r="S21" i="3"/>
  <c r="AG13" i="3"/>
  <c r="AF13" i="3"/>
  <c r="AA22" i="3"/>
  <c r="AG12" i="3"/>
  <c r="Y22" i="3"/>
  <c r="W22" i="3"/>
  <c r="AG21" i="3" l="1"/>
  <c r="AF21" i="3"/>
  <c r="T22" i="3"/>
</calcChain>
</file>

<file path=xl/sharedStrings.xml><?xml version="1.0" encoding="utf-8"?>
<sst xmlns="http://schemas.openxmlformats.org/spreadsheetml/2006/main" count="182" uniqueCount="100">
  <si>
    <t>ROZPOČET AKCE (v tis. Kč)</t>
  </si>
  <si>
    <t>ODPOVĚDNÍ</t>
  </si>
  <si>
    <r>
      <t xml:space="preserve">Financování
</t>
    </r>
    <r>
      <rPr>
        <sz val="10"/>
        <rFont val="Tahoma"/>
        <family val="2"/>
        <charset val="238"/>
      </rPr>
      <t>(MSK,E,SR)</t>
    </r>
  </si>
  <si>
    <t>KRAJ,
DOTACE</t>
  </si>
  <si>
    <t>ORG</t>
  </si>
  <si>
    <t>ODPA</t>
  </si>
  <si>
    <t>POL</t>
  </si>
  <si>
    <t>UZ</t>
  </si>
  <si>
    <t>ORJ</t>
  </si>
  <si>
    <t>RU Kč</t>
  </si>
  <si>
    <t>Rezervace Kč</t>
  </si>
  <si>
    <t>Kategorie pro rok 2020:
A - pokračovat, 
N - nerozhodnuto</t>
  </si>
  <si>
    <r>
      <t xml:space="preserve">Stav k rozpočtu 
</t>
    </r>
    <r>
      <rPr>
        <sz val="10"/>
        <rFont val="Tahoma"/>
        <family val="2"/>
        <charset val="238"/>
      </rPr>
      <t>"0" bez úprav rozpočtu
"1" úspora - bez dopadu do dalších let
"2" úspora 2020 - dopad do dalších let
"3" úspora 2020 - úvěr
"4" k rozhodnutí vedení
"5" navýšení akce</t>
    </r>
  </si>
  <si>
    <t>Investiční fond organizace
(dle UR 04/2020)</t>
  </si>
  <si>
    <t>Plánovaný příjem u akcí "ISPROFIN"</t>
  </si>
  <si>
    <t>Celkové náklady akce
(tis. Kč)</t>
  </si>
  <si>
    <t xml:space="preserve">Celkové náklady akce
(tis. Kč)
po revizi </t>
  </si>
  <si>
    <t>Financování z úvěru nebo jiných zdrojů</t>
  </si>
  <si>
    <t>Projektový manažer</t>
  </si>
  <si>
    <t>Odpovědný investiční referent</t>
  </si>
  <si>
    <t>Ekonom akce</t>
  </si>
  <si>
    <t>Poznámka</t>
  </si>
  <si>
    <t>MSK</t>
  </si>
  <si>
    <t>K</t>
  </si>
  <si>
    <t>A</t>
  </si>
  <si>
    <t>Juráková</t>
  </si>
  <si>
    <t>N</t>
  </si>
  <si>
    <t>Kamrádová</t>
  </si>
  <si>
    <t>Rumpová</t>
  </si>
  <si>
    <t>D</t>
  </si>
  <si>
    <t>X</t>
  </si>
  <si>
    <t>BLažková</t>
  </si>
  <si>
    <t>Kocich</t>
  </si>
  <si>
    <t>Fábryová</t>
  </si>
  <si>
    <t>Štefková</t>
  </si>
  <si>
    <t>Jalůvka</t>
  </si>
  <si>
    <t>K/D</t>
  </si>
  <si>
    <t>Ledvoňová</t>
  </si>
  <si>
    <r>
      <t>Prostředky na pořízení technologie a vybavení (VZ bude teprve vyhlašována) - navrhováno zajistit úvěrem - plnění v roce 2021,</t>
    </r>
    <r>
      <rPr>
        <b/>
        <sz val="9"/>
        <color rgb="FFFF0000"/>
        <rFont val="Tahoma"/>
        <family val="2"/>
        <charset val="238"/>
      </rPr>
      <t xml:space="preserve"> ale prostředky ve výši 6 mil. Kč budou potřeba již v roce 2020!</t>
    </r>
  </si>
  <si>
    <r>
      <t xml:space="preserve">Stavební část dílen pokračuje v současné době v omezeném režimu. Zhotovitel sdělil, že pokud by toto omezení netrvalo déle, než 2 měsíce, pokusil by se letošní harmonogram splnit.
</t>
    </r>
    <r>
      <rPr>
        <b/>
        <sz val="9"/>
        <color rgb="FFFF0000"/>
        <rFont val="Tahoma"/>
        <family val="2"/>
        <charset val="238"/>
      </rPr>
      <t>Zhotovitel stavby (Beskydská stavební a.s.) předloží do 7.5.2020 aktualizovaný finanční harmonogram, dle kterého bude upraven nárok na rozpočet v roce 2020.</t>
    </r>
  </si>
  <si>
    <t>Dle odhadu příspěvkové organizace by se částka 6 mil. Kč nestihla letos profinancovat. V současné době se připravuje vyhlášení VZ, takže nevíme přesně, kolik budou celkové náklady na akci.</t>
  </si>
  <si>
    <t>Chlumecká</t>
  </si>
  <si>
    <t>Potřeba navýšení na VCP spojené s přepracováním PD a problémy přístupu na staveniště</t>
  </si>
  <si>
    <t>V letošním roce probíhají projekční práce, které uhradí organizace ze svých prostředků z tohoto důvodu je navrhnuto převést finance na příští rok. Samotná realizace akce bude příští rok</t>
  </si>
  <si>
    <t>Neuwirthová</t>
  </si>
  <si>
    <t>Modernizace Školního statku v Opavě (Školní statek, Opava, příspěvková organizace) - Revitalizace skleníkového areálu Školního statku Opava</t>
  </si>
  <si>
    <t>Nyní probíhá VZ na  Sklad strojů a Výukové středisko (obě akce mají začít v září), ve smlouvách je uvedeno, že letos uhradíme maximálně 8,5 mil. Kč u každé této akce, zbytek je tedy rezerva s tím, že nejsou peníze na TDS a AD - ale ti by byli stejně placeni až v roce 2021 - TDS se pro jistotu může ošetřit ve smlouvě, že platba nebude dříve.
BYLO UPRAVENO ČERPÁNÍ V ROCE 2020 - SNÍŽENO O 17  MIL. KČ, KTERÉ BY BYLY ČERPÁNY Z ÚVĚRU, TZN. Z ÚVĚRU ČERPÁNÍ STAVBA 2020 A FIANANCE NA ROK 2021.</t>
  </si>
  <si>
    <r>
      <t xml:space="preserve">Stavba byla do 6.4.2020 pozastavena z důvodu vlivu nouzového stavu na stavební práce a z důvodu nutnosti zajištění většího záboru staveniště (pronájem pozemků sousedů). Proto je předpokládán posun potřeby investic v čase, celkové náklady akce se nemění.
</t>
    </r>
    <r>
      <rPr>
        <b/>
        <sz val="9"/>
        <color rgb="FFFF0000"/>
        <rFont val="Tahoma"/>
        <family val="2"/>
        <charset val="238"/>
      </rPr>
      <t>Zhotovitel stavby (Beskydská stavební a.s.) předloží do 7.5.2020 aktualizovaný finanční harmonogram, dle kterého bude upraven nárok na rozpočet v roce 2020.</t>
    </r>
  </si>
  <si>
    <t>S ohledem na nové informace potřeby podmiňujících investic pro dokončení pavilonu "H" a to Pavilon "F"" a Pavilon "K", bylo provedeno snížení v roce 2020 o 11 mil. Kč a navýšení v roce 2021 o 11mil. Kč. V roce 2020 by byblo použito 11 mil. Kč na Pavilon "F" - viz níže. Pavilon H by byl dokončen (financopván) tak, aby prostředky ve výši 11 mil. Kč byly potřebné až v roce 2021.</t>
  </si>
  <si>
    <t xml:space="preserve">Probíhá zpracování PD; v letošním roce předpoklad DUR, DSP, IČ+BOZP; v r. 2022 poníženo o úsporu za PD (předpoklad byl vyšší než vysoutěžená částka).
</t>
  </si>
  <si>
    <t>zakázka stále pozastavena odborem ZD</t>
  </si>
  <si>
    <t>„Organizace napsala žádost, že chce ponížit dotaci o 11 mil. Kč, ale použít ještě letos na ambul. provoz revmatologie a diabetologie (4,8 mil.)a na vybudování ambul. neurologického traktu (6,2 mil). Dle sdělení p.o. jim to bylo přislíbeno. Je nutno rozhodnout z odboru ZDR, zatím necháváme peníze na akci do roku 2021. Skutečné náklady ještě nejsou známy, do 31.5. bude hotová PD pro výběr zhotovitele.</t>
  </si>
  <si>
    <t>Celkem</t>
  </si>
  <si>
    <t>2020 
upravený rozpočet  04/2020</t>
  </si>
  <si>
    <t>2020
návrh upraveného  rozpočtu po revizi</t>
  </si>
  <si>
    <t>Vybudování dílen pro praktické vyučování (Střední odborná škola, Frýdek-Místek, příspěvková organizace)
(STAVBA)</t>
  </si>
  <si>
    <r>
      <t xml:space="preserve">Vybudování dílen pro praktické vyučování (Střední odborná škola, Frýdek-Místek, příspěvková organizace)
</t>
    </r>
    <r>
      <rPr>
        <b/>
        <sz val="10"/>
        <rFont val="Tahoma"/>
        <family val="2"/>
        <charset val="238"/>
      </rPr>
      <t>(TECHNOLOGIE A VYBAVENÍ)</t>
    </r>
  </si>
  <si>
    <t>Chráněné bydlení Hynaisova (Fontána, příspěvková organizace, Hlučín)</t>
  </si>
  <si>
    <t>Rekonstrukce administrativní budovy Domova Fontána (Fontána, příspěvková organizace, Hlučín)</t>
  </si>
  <si>
    <t>Rekonstrukce objektů Polského gymnázia (Polské gymnázium - Polskie Gimnazjum im. Juliusza Słowackiego, Český Těšín, příspěvková organizace)</t>
  </si>
  <si>
    <t>Pavilon H - stavební úpravy a přístavba  (Slezská nemocnice v Opavě, příspěvková organizace)</t>
  </si>
  <si>
    <t>Pavilon L – stavební úpravy (Slezská nemocnice v Opavě, příspěvková organizace)</t>
  </si>
  <si>
    <t>Nemocnice Havířov - ČOV (Nemocnice s poliklinikou Havířov, příspěvková organizace)</t>
  </si>
  <si>
    <t>Rekonstrukce elektroinstalace Orlová (Nemocnice s poliklinikou Karviná-Ráj, příspěvková organizace)</t>
  </si>
  <si>
    <t>Název akce, projektu,organizace</t>
  </si>
  <si>
    <t>Rekonstrukce hemodialýzy v budově S (Nemocnice ve Frýdku-Místku, příspěvková organizace)</t>
  </si>
  <si>
    <t xml:space="preserve">Investiční fond organizace
</t>
  </si>
  <si>
    <t>Hrad Hukvaldy - dobudování infrastruktury (Muzeum Beskyd Frýdek-Místek, příspěvková organizace)</t>
  </si>
  <si>
    <t>Přístavba a nástavba rehabilitace (Nemocnice Třinec, příspěvková organizace)</t>
  </si>
  <si>
    <t>skutečné výdaje před r. 2019</t>
  </si>
  <si>
    <t>2019           skutečné výdaje</t>
  </si>
  <si>
    <t>2021
schválený výhled</t>
  </si>
  <si>
    <t>2022
schválený výhled</t>
  </si>
  <si>
    <t>2023
schválený výhled</t>
  </si>
  <si>
    <t>_</t>
  </si>
  <si>
    <t>výdaje před r. 2020</t>
  </si>
  <si>
    <t>2020 - NEROZHODNUTO
Návrh na PD nebo realizaci k rozhodování</t>
  </si>
  <si>
    <t xml:space="preserve">Plánovaný příjem u akcí "ISPROFIN"
revize </t>
  </si>
  <si>
    <t>CELKEM</t>
  </si>
  <si>
    <t>Změna rozpočtu příp. rozpočtového výhledu</t>
  </si>
  <si>
    <t>Odvětví</t>
  </si>
  <si>
    <t>ŠMS</t>
  </si>
  <si>
    <t>KULT</t>
  </si>
  <si>
    <t>SOC</t>
  </si>
  <si>
    <t>ZDR</t>
  </si>
  <si>
    <t xml:space="preserve"> Financování akcí reprodukce majetku kraje na rok 2020 a změna závazků Moravskoslezského kraje v dalších letech</t>
  </si>
  <si>
    <t xml:space="preserve">2021
návrh výhled po revizi </t>
  </si>
  <si>
    <t>2022
návrh výhled po revizi</t>
  </si>
  <si>
    <t>2023
návrh výhled po revizi</t>
  </si>
  <si>
    <t>Sportovní komplex Volgogradská - projektová příprava (Sportovní gymnázium Dany a Emila Zátopkových, Ostrava, příspěvková organizace)</t>
  </si>
  <si>
    <t>Novostavba sportovní haly a multifunkčního sportoviště (Gymnázium a Střední průmyslová škola elektrotechniky a informatiky, Frenštát pod Radhoštěm, příspěvková organizace)</t>
  </si>
  <si>
    <t xml:space="preserve">Letiště Leoše Janáčka Ostrava, výstavba odbavovací plochy APN S3 </t>
  </si>
  <si>
    <t>DSH</t>
  </si>
  <si>
    <t>Schváleno V ZK usnesením</t>
  </si>
  <si>
    <t>20.000 tis. Kč bylo na základě usnesení RK č. 84/7446 ze  ze dne 23.3.2020 (materiál 7/8) převeden0 do rezervy kraje.</t>
  </si>
  <si>
    <t>15.000 tis. Kč bylo na základě usnesení RK č. 84/7446 ze  ze dne 23.3.2020 (materiál 7/8) převedeno do rezervy kraje. Upravený rozpočet 1.073 tis. Kč</t>
  </si>
  <si>
    <t>č. 14/1652 ze dne 12.12.2019 (materiál 7/15)</t>
  </si>
  <si>
    <t>*)</t>
  </si>
  <si>
    <t>Poznámka:</t>
  </si>
  <si>
    <t>*) Jedná se o vypracování projektových dokumentací akcí reprodukce majetku kraje, které byly schváleny radou kraje v průběhu roku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</si>
</sst>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9"/>
      <name val="Tahoma"/>
      <family val="2"/>
      <charset val="238"/>
    </font>
    <font>
      <b/>
      <sz val="9"/>
      <color rgb="FFFF0000"/>
      <name val="Tahoma"/>
      <family val="2"/>
      <charset val="238"/>
    </font>
    <font>
      <b/>
      <sz val="11"/>
      <name val="Tahom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Tahoma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Tahoma"/>
      <family val="2"/>
      <charset val="238"/>
    </font>
    <font>
      <b/>
      <sz val="14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4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7"/>
        <bgColor indexed="42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49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 applyNumberFormat="0" applyFill="0" applyBorder="0" applyAlignment="0" applyProtection="0"/>
    <xf numFmtId="0" fontId="24" fillId="0" borderId="38" applyNumberFormat="0" applyFill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41" applyNumberFormat="0" applyAlignment="0" applyProtection="0"/>
    <xf numFmtId="0" fontId="31" fillId="21" borderId="42" applyNumberFormat="0" applyAlignment="0" applyProtection="0"/>
    <xf numFmtId="0" fontId="32" fillId="21" borderId="41" applyNumberFormat="0" applyAlignment="0" applyProtection="0"/>
    <xf numFmtId="0" fontId="33" fillId="0" borderId="43" applyNumberFormat="0" applyFill="0" applyAlignment="0" applyProtection="0"/>
    <xf numFmtId="0" fontId="34" fillId="22" borderId="4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6" applyNumberFormat="0" applyFill="0" applyAlignment="0" applyProtection="0"/>
    <xf numFmtId="0" fontId="3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8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8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8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0" borderId="0"/>
    <xf numFmtId="0" fontId="3" fillId="23" borderId="45" applyNumberFormat="0" applyFont="0" applyAlignment="0" applyProtection="0"/>
  </cellStyleXfs>
  <cellXfs count="164">
    <xf numFmtId="0" fontId="0" fillId="0" borderId="0" xfId="0"/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4" fontId="9" fillId="0" borderId="1" xfId="1" applyNumberFormat="1" applyFont="1" applyBorder="1" applyAlignment="1" applyProtection="1">
      <alignment horizontal="center" vertical="center" wrapText="1" shrinkToFit="1"/>
      <protection locked="0"/>
    </xf>
    <xf numFmtId="4" fontId="9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1" xfId="1" applyFont="1" applyFill="1" applyBorder="1" applyAlignment="1" applyProtection="1">
      <alignment horizontal="center" vertical="center" wrapText="1" shrinkToFit="1"/>
      <protection locked="0"/>
    </xf>
    <xf numFmtId="0" fontId="9" fillId="9" borderId="1" xfId="1" applyFont="1" applyFill="1" applyBorder="1" applyAlignment="1" applyProtection="1">
      <alignment horizontal="center" vertical="center" wrapText="1" shrinkToFit="1"/>
      <protection locked="0"/>
    </xf>
    <xf numFmtId="0" fontId="10" fillId="0" borderId="0" xfId="1" applyFont="1" applyAlignment="1">
      <alignment vertical="center" wrapText="1"/>
    </xf>
    <xf numFmtId="4" fontId="9" fillId="0" borderId="9" xfId="1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0" xfId="1" applyFont="1" applyAlignment="1">
      <alignment vertical="center" wrapText="1"/>
    </xf>
    <xf numFmtId="0" fontId="9" fillId="6" borderId="9" xfId="1" applyFont="1" applyFill="1" applyBorder="1" applyAlignment="1" applyProtection="1">
      <alignment horizontal="center" vertical="center" wrapText="1" shrinkToFit="1"/>
      <protection locked="0"/>
    </xf>
    <xf numFmtId="0" fontId="10" fillId="9" borderId="0" xfId="1" applyFont="1" applyFill="1" applyAlignment="1">
      <alignment vertical="center" wrapText="1"/>
    </xf>
    <xf numFmtId="4" fontId="11" fillId="0" borderId="0" xfId="1" applyNumberFormat="1" applyFont="1" applyAlignment="1">
      <alignment vertical="center"/>
    </xf>
    <xf numFmtId="3" fontId="9" fillId="14" borderId="9" xfId="1" applyNumberFormat="1" applyFont="1" applyFill="1" applyBorder="1" applyAlignment="1" applyProtection="1">
      <alignment horizontal="center" vertical="center" wrapText="1" shrinkToFit="1"/>
      <protection locked="0"/>
    </xf>
    <xf numFmtId="0" fontId="10" fillId="9" borderId="0" xfId="1" applyFont="1" applyFill="1" applyAlignment="1">
      <alignment horizontal="center" vertical="center"/>
    </xf>
    <xf numFmtId="3" fontId="9" fillId="9" borderId="0" xfId="1" applyNumberFormat="1" applyFont="1" applyFill="1" applyBorder="1" applyAlignment="1" applyProtection="1">
      <alignment horizontal="center" vertical="center" wrapText="1"/>
    </xf>
    <xf numFmtId="3" fontId="9" fillId="14" borderId="11" xfId="1" applyNumberFormat="1" applyFont="1" applyFill="1" applyBorder="1" applyAlignment="1" applyProtection="1">
      <alignment horizontal="center" vertical="center" wrapText="1" shrinkToFit="1"/>
      <protection locked="0"/>
    </xf>
    <xf numFmtId="3" fontId="9" fillId="14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9" borderId="12" xfId="1" applyFont="1" applyFill="1" applyBorder="1" applyAlignment="1" applyProtection="1">
      <alignment horizontal="center" vertical="center" wrapText="1" shrinkToFit="1"/>
      <protection locked="0"/>
    </xf>
    <xf numFmtId="0" fontId="9" fillId="6" borderId="12" xfId="1" applyFont="1" applyFill="1" applyBorder="1" applyAlignment="1" applyProtection="1">
      <alignment horizontal="center" vertical="center" wrapText="1" shrinkToFit="1"/>
      <protection locked="0"/>
    </xf>
    <xf numFmtId="4" fontId="9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8" borderId="11" xfId="1" applyFont="1" applyFill="1" applyBorder="1" applyAlignment="1" applyProtection="1">
      <alignment horizontal="center" vertical="center" wrapText="1"/>
      <protection locked="0"/>
    </xf>
    <xf numFmtId="0" fontId="9" fillId="5" borderId="11" xfId="1" applyFont="1" applyFill="1" applyBorder="1" applyAlignment="1" applyProtection="1">
      <alignment horizontal="center" vertical="center" wrapText="1"/>
      <protection locked="0"/>
    </xf>
    <xf numFmtId="0" fontId="9" fillId="11" borderId="11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4" fontId="14" fillId="16" borderId="5" xfId="1" applyNumberFormat="1" applyFont="1" applyFill="1" applyBorder="1" applyAlignment="1" applyProtection="1">
      <alignment horizontal="center" vertical="center" wrapText="1" shrinkToFit="1"/>
    </xf>
    <xf numFmtId="4" fontId="14" fillId="16" borderId="23" xfId="1" applyNumberFormat="1" applyFont="1" applyFill="1" applyBorder="1" applyAlignment="1" applyProtection="1">
      <alignment horizontal="center" vertical="center" wrapText="1" shrinkToFit="1"/>
    </xf>
    <xf numFmtId="0" fontId="6" fillId="16" borderId="0" xfId="1" applyFont="1" applyFill="1" applyBorder="1" applyAlignment="1" applyProtection="1">
      <alignment horizontal="center" vertical="center" wrapText="1"/>
    </xf>
    <xf numFmtId="0" fontId="19" fillId="13" borderId="3" xfId="1" applyFont="1" applyFill="1" applyBorder="1" applyAlignment="1" applyProtection="1">
      <alignment horizontal="center" vertical="center" wrapText="1"/>
      <protection locked="0"/>
    </xf>
    <xf numFmtId="0" fontId="8" fillId="5" borderId="25" xfId="1" applyFont="1" applyFill="1" applyBorder="1" applyAlignment="1" applyProtection="1">
      <alignment horizontal="center" vertical="center" wrapText="1"/>
      <protection locked="0"/>
    </xf>
    <xf numFmtId="0" fontId="8" fillId="7" borderId="26" xfId="1" applyFont="1" applyFill="1" applyBorder="1" applyAlignment="1" applyProtection="1">
      <alignment horizontal="center" vertical="center" wrapText="1"/>
      <protection locked="0"/>
    </xf>
    <xf numFmtId="0" fontId="21" fillId="6" borderId="0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Border="1" applyAlignment="1">
      <alignment horizontal="center" vertical="center"/>
    </xf>
    <xf numFmtId="0" fontId="20" fillId="2" borderId="15" xfId="1" applyFont="1" applyFill="1" applyBorder="1" applyAlignment="1" applyProtection="1">
      <alignment horizontal="left" vertical="center" wrapText="1"/>
      <protection locked="0"/>
    </xf>
    <xf numFmtId="3" fontId="9" fillId="9" borderId="1" xfId="1" applyNumberFormat="1" applyFont="1" applyFill="1" applyBorder="1" applyAlignment="1" applyProtection="1">
      <alignment horizontal="center" vertical="center" wrapText="1"/>
    </xf>
    <xf numFmtId="0" fontId="10" fillId="9" borderId="0" xfId="1" applyFont="1" applyFill="1" applyAlignment="1">
      <alignment vertical="center"/>
    </xf>
    <xf numFmtId="0" fontId="9" fillId="9" borderId="1" xfId="1" applyFont="1" applyFill="1" applyBorder="1" applyAlignment="1" applyProtection="1">
      <alignment horizontal="center" vertical="center" wrapText="1"/>
      <protection locked="0"/>
    </xf>
    <xf numFmtId="3" fontId="9" fillId="9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9" borderId="9" xfId="1" applyNumberFormat="1" applyFont="1" applyFill="1" applyBorder="1" applyAlignment="1" applyProtection="1">
      <alignment horizontal="center" vertical="center" wrapText="1"/>
    </xf>
    <xf numFmtId="3" fontId="9" fillId="5" borderId="9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9" xfId="1" applyNumberFormat="1" applyFont="1" applyFill="1" applyBorder="1" applyAlignment="1" applyProtection="1">
      <alignment horizontal="center" vertical="center" wrapText="1"/>
    </xf>
    <xf numFmtId="3" fontId="9" fillId="9" borderId="9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9" xfId="1" applyNumberFormat="1" applyFont="1" applyFill="1" applyBorder="1" applyAlignment="1" applyProtection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 shrinkToFit="1"/>
      <protection locked="0"/>
    </xf>
    <xf numFmtId="3" fontId="9" fillId="14" borderId="1" xfId="1" applyNumberFormat="1" applyFont="1" applyFill="1" applyBorder="1" applyAlignment="1" applyProtection="1">
      <alignment horizontal="center" vertical="center" wrapText="1" shrinkToFit="1"/>
      <protection locked="0"/>
    </xf>
    <xf numFmtId="3" fontId="9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20" fillId="2" borderId="14" xfId="1" applyFont="1" applyFill="1" applyBorder="1" applyAlignment="1" applyProtection="1">
      <alignment horizontal="left" vertical="center" wrapText="1"/>
      <protection locked="0"/>
    </xf>
    <xf numFmtId="0" fontId="8" fillId="5" borderId="26" xfId="1" applyFont="1" applyFill="1" applyBorder="1" applyAlignment="1" applyProtection="1">
      <alignment horizontal="center" vertical="center" wrapText="1"/>
      <protection locked="0"/>
    </xf>
    <xf numFmtId="0" fontId="16" fillId="9" borderId="0" xfId="1" applyFont="1" applyFill="1" applyBorder="1" applyAlignment="1">
      <alignment vertical="center"/>
    </xf>
    <xf numFmtId="0" fontId="21" fillId="6" borderId="15" xfId="1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Alignment="1">
      <alignment vertical="center"/>
    </xf>
    <xf numFmtId="0" fontId="8" fillId="6" borderId="24" xfId="1" applyFont="1" applyFill="1" applyBorder="1" applyAlignment="1" applyProtection="1">
      <alignment horizontal="center" vertical="center" wrapText="1"/>
    </xf>
    <xf numFmtId="0" fontId="8" fillId="2" borderId="32" xfId="1" applyFont="1" applyFill="1" applyBorder="1" applyAlignment="1" applyProtection="1">
      <alignment horizontal="center" vertical="center" wrapText="1"/>
      <protection locked="0"/>
    </xf>
    <xf numFmtId="0" fontId="9" fillId="2" borderId="33" xfId="1" applyFont="1" applyFill="1" applyBorder="1" applyAlignment="1" applyProtection="1">
      <alignment horizontal="center" vertical="center" wrapText="1"/>
      <protection locked="0"/>
    </xf>
    <xf numFmtId="0" fontId="8" fillId="10" borderId="35" xfId="1" applyFont="1" applyFill="1" applyBorder="1" applyAlignment="1" applyProtection="1">
      <alignment horizontal="center" vertical="center" wrapText="1"/>
      <protection locked="0"/>
    </xf>
    <xf numFmtId="0" fontId="9" fillId="2" borderId="34" xfId="1" applyFont="1" applyFill="1" applyBorder="1" applyAlignment="1" applyProtection="1">
      <alignment horizontal="center" vertical="center" wrapText="1"/>
      <protection locked="0"/>
    </xf>
    <xf numFmtId="0" fontId="9" fillId="4" borderId="36" xfId="1" applyFont="1" applyFill="1" applyBorder="1" applyAlignment="1" applyProtection="1">
      <alignment horizontal="center" vertical="center" wrapText="1"/>
      <protection locked="0"/>
    </xf>
    <xf numFmtId="0" fontId="8" fillId="2" borderId="37" xfId="1" applyFont="1" applyFill="1" applyBorder="1" applyAlignment="1" applyProtection="1">
      <alignment horizontal="center" vertical="center" wrapText="1"/>
      <protection locked="0"/>
    </xf>
    <xf numFmtId="0" fontId="8" fillId="6" borderId="37" xfId="1" applyFont="1" applyFill="1" applyBorder="1" applyAlignment="1" applyProtection="1">
      <alignment horizontal="center" vertical="center" wrapText="1"/>
      <protection locked="0"/>
    </xf>
    <xf numFmtId="0" fontId="8" fillId="2" borderId="27" xfId="1" applyFont="1" applyFill="1" applyBorder="1" applyAlignment="1" applyProtection="1">
      <alignment horizontal="left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textRotation="90" wrapText="1"/>
      <protection locked="0"/>
    </xf>
    <xf numFmtId="0" fontId="8" fillId="2" borderId="47" xfId="1" applyFont="1" applyFill="1" applyBorder="1" applyAlignment="1" applyProtection="1">
      <alignment horizontal="center" vertical="center" textRotation="90" wrapText="1"/>
      <protection locked="0"/>
    </xf>
    <xf numFmtId="0" fontId="12" fillId="2" borderId="10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Alignment="1">
      <alignment horizontal="left" vertical="center" wrapText="1"/>
    </xf>
    <xf numFmtId="0" fontId="8" fillId="49" borderId="37" xfId="1" applyFont="1" applyFill="1" applyBorder="1" applyAlignment="1" applyProtection="1">
      <alignment horizontal="center" vertical="center" wrapText="1"/>
      <protection locked="0"/>
    </xf>
    <xf numFmtId="0" fontId="8" fillId="3" borderId="36" xfId="1" applyFont="1" applyFill="1" applyBorder="1" applyAlignment="1" applyProtection="1">
      <alignment horizontal="center" vertical="center" wrapText="1"/>
      <protection locked="0"/>
    </xf>
    <xf numFmtId="0" fontId="8" fillId="16" borderId="34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4" fontId="9" fillId="0" borderId="48" xfId="1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49" xfId="1" applyNumberFormat="1" applyFont="1" applyFill="1" applyBorder="1" applyAlignment="1" applyProtection="1">
      <alignment horizontal="center" vertical="center" wrapText="1" shrinkToFit="1"/>
      <protection locked="0"/>
    </xf>
    <xf numFmtId="4" fontId="9" fillId="16" borderId="51" xfId="1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left" vertical="center" wrapText="1" shrinkToFit="1"/>
      <protection locked="0"/>
    </xf>
    <xf numFmtId="0" fontId="9" fillId="9" borderId="12" xfId="1" applyFont="1" applyFill="1" applyBorder="1" applyAlignment="1" applyProtection="1">
      <alignment horizontal="left" vertical="center" wrapText="1" shrinkToFit="1"/>
      <protection locked="0"/>
    </xf>
    <xf numFmtId="4" fontId="9" fillId="0" borderId="54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6" borderId="19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0" borderId="20" xfId="1" applyNumberFormat="1" applyFont="1" applyFill="1" applyBorder="1" applyAlignment="1" applyProtection="1">
      <alignment horizontal="right" vertical="center" wrapText="1" shrinkToFit="1"/>
    </xf>
    <xf numFmtId="4" fontId="8" fillId="12" borderId="21" xfId="1" applyNumberFormat="1" applyFont="1" applyFill="1" applyBorder="1" applyAlignment="1" applyProtection="1">
      <alignment horizontal="right" vertical="center" wrapText="1" shrinkToFit="1"/>
    </xf>
    <xf numFmtId="4" fontId="9" fillId="2" borderId="19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0" borderId="22" xfId="1" applyNumberFormat="1" applyFont="1" applyFill="1" applyBorder="1" applyAlignment="1" applyProtection="1">
      <alignment horizontal="right" vertical="center" wrapText="1" shrinkToFit="1"/>
    </xf>
    <xf numFmtId="4" fontId="8" fillId="10" borderId="21" xfId="1" applyNumberFormat="1" applyFont="1" applyFill="1" applyBorder="1" applyAlignment="1" applyProtection="1">
      <alignment horizontal="right" vertical="center" wrapText="1" shrinkToFit="1"/>
    </xf>
    <xf numFmtId="4" fontId="9" fillId="16" borderId="19" xfId="1" applyNumberFormat="1" applyFont="1" applyFill="1" applyBorder="1" applyAlignment="1" applyProtection="1">
      <alignment horizontal="right" vertical="center" wrapText="1" shrinkToFit="1"/>
      <protection locked="0"/>
    </xf>
    <xf numFmtId="4" fontId="9" fillId="10" borderId="21" xfId="1" applyNumberFormat="1" applyFont="1" applyFill="1" applyBorder="1" applyAlignment="1" applyProtection="1">
      <alignment horizontal="right" vertical="center" wrapText="1" shrinkToFit="1"/>
    </xf>
    <xf numFmtId="4" fontId="8" fillId="16" borderId="16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2" borderId="18" xfId="1" applyNumberFormat="1" applyFont="1" applyFill="1" applyBorder="1" applyAlignment="1" applyProtection="1">
      <alignment horizontal="right" vertical="center" wrapText="1" shrinkToFit="1"/>
    </xf>
    <xf numFmtId="4" fontId="9" fillId="2" borderId="16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0" borderId="17" xfId="1" applyNumberFormat="1" applyFont="1" applyFill="1" applyBorder="1" applyAlignment="1" applyProtection="1">
      <alignment horizontal="right" vertical="center" wrapText="1" shrinkToFit="1"/>
    </xf>
    <xf numFmtId="4" fontId="8" fillId="10" borderId="18" xfId="1" applyNumberFormat="1" applyFont="1" applyFill="1" applyBorder="1" applyAlignment="1" applyProtection="1">
      <alignment horizontal="right" vertical="center" wrapText="1" shrinkToFit="1"/>
    </xf>
    <xf numFmtId="4" fontId="9" fillId="10" borderId="18" xfId="1" applyNumberFormat="1" applyFont="1" applyFill="1" applyBorder="1" applyAlignment="1" applyProtection="1">
      <alignment horizontal="right" vertical="center" wrapText="1" shrinkToFit="1"/>
    </xf>
    <xf numFmtId="4" fontId="8" fillId="3" borderId="18" xfId="1" applyNumberFormat="1" applyFont="1" applyFill="1" applyBorder="1" applyAlignment="1" applyProtection="1">
      <alignment horizontal="right" vertical="center" wrapText="1" shrinkToFit="1"/>
    </xf>
    <xf numFmtId="4" fontId="8" fillId="16" borderId="28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0" borderId="29" xfId="1" applyNumberFormat="1" applyFont="1" applyFill="1" applyBorder="1" applyAlignment="1" applyProtection="1">
      <alignment horizontal="right" vertical="center" wrapText="1" shrinkToFit="1"/>
    </xf>
    <xf numFmtId="4" fontId="8" fillId="12" borderId="50" xfId="1" applyNumberFormat="1" applyFont="1" applyFill="1" applyBorder="1" applyAlignment="1" applyProtection="1">
      <alignment horizontal="right" vertical="center" wrapText="1" shrinkToFit="1"/>
    </xf>
    <xf numFmtId="4" fontId="9" fillId="2" borderId="28" xfId="1" applyNumberFormat="1" applyFont="1" applyFill="1" applyBorder="1" applyAlignment="1" applyProtection="1">
      <alignment horizontal="right" vertical="center" wrapText="1" shrinkToFit="1"/>
      <protection locked="0"/>
    </xf>
    <xf numFmtId="4" fontId="9" fillId="10" borderId="50" xfId="1" applyNumberFormat="1" applyFont="1" applyFill="1" applyBorder="1" applyAlignment="1" applyProtection="1">
      <alignment horizontal="right" vertical="center" wrapText="1" shrinkToFit="1"/>
    </xf>
    <xf numFmtId="0" fontId="18" fillId="0" borderId="0" xfId="1" applyFont="1" applyAlignment="1">
      <alignment horizontal="right" vertical="center" wrapText="1"/>
    </xf>
    <xf numFmtId="0" fontId="40" fillId="0" borderId="0" xfId="1" applyFont="1" applyAlignment="1">
      <alignment horizontal="right" vertical="center" wrapText="1"/>
    </xf>
    <xf numFmtId="4" fontId="8" fillId="50" borderId="3" xfId="1" applyNumberFormat="1" applyFont="1" applyFill="1" applyBorder="1" applyAlignment="1">
      <alignment horizontal="right" vertical="center" wrapText="1"/>
    </xf>
    <xf numFmtId="0" fontId="9" fillId="10" borderId="52" xfId="1" applyFont="1" applyFill="1" applyBorder="1" applyAlignment="1" applyProtection="1">
      <alignment horizontal="center" vertical="center" wrapText="1"/>
      <protection locked="0"/>
    </xf>
    <xf numFmtId="4" fontId="8" fillId="10" borderId="55" xfId="1" applyNumberFormat="1" applyFont="1" applyFill="1" applyBorder="1" applyAlignment="1" applyProtection="1">
      <alignment horizontal="right" vertical="center" wrapText="1" shrinkToFit="1"/>
    </xf>
    <xf numFmtId="4" fontId="8" fillId="16" borderId="6" xfId="1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48" xfId="1" applyFont="1" applyFill="1" applyBorder="1" applyAlignment="1" applyProtection="1">
      <alignment horizontal="center" vertical="center" wrapText="1"/>
      <protection locked="0"/>
    </xf>
    <xf numFmtId="0" fontId="9" fillId="0" borderId="56" xfId="1" applyFont="1" applyFill="1" applyBorder="1" applyAlignment="1" applyProtection="1">
      <alignment horizontal="left" vertical="center" wrapText="1" shrinkToFit="1"/>
      <protection locked="0"/>
    </xf>
    <xf numFmtId="0" fontId="9" fillId="6" borderId="48" xfId="1" applyFont="1" applyFill="1" applyBorder="1" applyAlignment="1" applyProtection="1">
      <alignment horizontal="center" vertical="center" wrapText="1" shrinkToFit="1"/>
      <protection locked="0"/>
    </xf>
    <xf numFmtId="3" fontId="9" fillId="14" borderId="48" xfId="1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57" xfId="1" applyFont="1" applyBorder="1" applyAlignment="1">
      <alignment horizontal="left" vertical="center" wrapText="1"/>
    </xf>
    <xf numFmtId="0" fontId="9" fillId="6" borderId="7" xfId="1" applyFont="1" applyFill="1" applyBorder="1" applyAlignment="1" applyProtection="1">
      <alignment horizontal="center" vertical="center" wrapText="1" shrinkToFit="1"/>
      <protection locked="0"/>
    </xf>
    <xf numFmtId="3" fontId="9" fillId="0" borderId="7" xfId="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8" xfId="1" applyNumberFormat="1" applyFont="1" applyBorder="1" applyAlignment="1">
      <alignment horizontal="right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21" fillId="6" borderId="0" xfId="1" applyFont="1" applyFill="1" applyBorder="1" applyAlignment="1" applyProtection="1">
      <alignment horizontal="left" vertical="center" wrapText="1"/>
      <protection locked="0"/>
    </xf>
    <xf numFmtId="4" fontId="8" fillId="16" borderId="3" xfId="1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59" xfId="1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60" xfId="1" applyNumberFormat="1" applyFont="1" applyFill="1" applyBorder="1" applyAlignment="1" applyProtection="1">
      <alignment horizontal="right" vertical="center" wrapText="1" shrinkToFit="1"/>
      <protection locked="0"/>
    </xf>
    <xf numFmtId="4" fontId="8" fillId="10" borderId="61" xfId="1" applyNumberFormat="1" applyFont="1" applyFill="1" applyBorder="1" applyAlignment="1" applyProtection="1">
      <alignment horizontal="right" vertical="center" wrapText="1" shrinkToFit="1"/>
    </xf>
    <xf numFmtId="4" fontId="9" fillId="2" borderId="62" xfId="1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63" xfId="1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9" xfId="1" applyFont="1" applyFill="1" applyBorder="1" applyAlignment="1" applyProtection="1">
      <alignment horizontal="left" vertical="center" wrapText="1" shrinkToFit="1"/>
      <protection locked="0"/>
    </xf>
    <xf numFmtId="4" fontId="9" fillId="9" borderId="12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0" xfId="1" applyNumberFormat="1" applyFont="1" applyAlignment="1">
      <alignment vertical="center" wrapText="1"/>
    </xf>
    <xf numFmtId="0" fontId="4" fillId="0" borderId="0" xfId="1" applyAlignment="1">
      <alignment vertical="center"/>
    </xf>
    <xf numFmtId="0" fontId="4" fillId="9" borderId="0" xfId="1" applyFill="1" applyAlignment="1" applyProtection="1">
      <alignment vertical="center"/>
    </xf>
    <xf numFmtId="0" fontId="3" fillId="48" borderId="0" xfId="59" applyFill="1" applyAlignment="1">
      <alignment vertical="center"/>
    </xf>
    <xf numFmtId="4" fontId="3" fillId="48" borderId="0" xfId="59" applyNumberFormat="1" applyFill="1" applyAlignment="1">
      <alignment vertical="center"/>
    </xf>
    <xf numFmtId="0" fontId="3" fillId="0" borderId="9" xfId="59" applyFill="1" applyBorder="1" applyAlignment="1">
      <alignment vertical="center"/>
    </xf>
    <xf numFmtId="4" fontId="3" fillId="0" borderId="9" xfId="59" applyNumberFormat="1" applyFill="1" applyBorder="1" applyAlignment="1">
      <alignment vertical="center"/>
    </xf>
    <xf numFmtId="4" fontId="2" fillId="9" borderId="12" xfId="59" applyNumberFormat="1" applyFont="1" applyFill="1" applyBorder="1" applyAlignment="1">
      <alignment vertical="center" wrapText="1"/>
    </xf>
    <xf numFmtId="4" fontId="4" fillId="0" borderId="0" xfId="1" applyNumberFormat="1" applyAlignment="1">
      <alignment vertical="center"/>
    </xf>
    <xf numFmtId="0" fontId="3" fillId="0" borderId="48" xfId="59" applyFill="1" applyBorder="1" applyAlignment="1">
      <alignment vertical="center"/>
    </xf>
    <xf numFmtId="4" fontId="3" fillId="0" borderId="48" xfId="59" applyNumberFormat="1" applyFill="1" applyBorder="1" applyAlignment="1">
      <alignment vertical="center"/>
    </xf>
    <xf numFmtId="4" fontId="1" fillId="9" borderId="12" xfId="59" applyNumberFormat="1" applyFont="1" applyFill="1" applyBorder="1" applyAlignment="1">
      <alignment vertical="center" wrapText="1"/>
    </xf>
    <xf numFmtId="0" fontId="4" fillId="0" borderId="0" xfId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7" fillId="0" borderId="53" xfId="1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0" fillId="9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15" borderId="6" xfId="1" applyFont="1" applyFill="1" applyBorder="1" applyAlignment="1" applyProtection="1">
      <alignment horizontal="center" vertical="center" wrapText="1"/>
    </xf>
    <xf numFmtId="0" fontId="7" fillId="15" borderId="7" xfId="1" applyFont="1" applyFill="1" applyBorder="1" applyAlignment="1" applyProtection="1">
      <alignment horizontal="center" vertical="center" wrapText="1"/>
    </xf>
    <xf numFmtId="0" fontId="7" fillId="15" borderId="8" xfId="1" applyFont="1" applyFill="1" applyBorder="1" applyAlignment="1" applyProtection="1">
      <alignment horizontal="center" vertical="center" wrapText="1"/>
    </xf>
    <xf numFmtId="0" fontId="7" fillId="5" borderId="30" xfId="1" applyFont="1" applyFill="1" applyBorder="1" applyAlignment="1" applyProtection="1">
      <alignment horizontal="center" vertical="center" wrapText="1"/>
    </xf>
    <xf numFmtId="0" fontId="7" fillId="5" borderId="31" xfId="1" applyFont="1" applyFill="1" applyBorder="1" applyAlignment="1" applyProtection="1">
      <alignment horizontal="center" vertical="center" wrapText="1"/>
    </xf>
    <xf numFmtId="0" fontId="7" fillId="5" borderId="8" xfId="1" applyFont="1" applyFill="1" applyBorder="1" applyAlignment="1" applyProtection="1">
      <alignment horizontal="center" vertical="center" wrapText="1"/>
    </xf>
    <xf numFmtId="0" fontId="7" fillId="16" borderId="6" xfId="1" applyFont="1" applyFill="1" applyBorder="1" applyAlignment="1" applyProtection="1">
      <alignment horizontal="center" vertical="center" wrapText="1"/>
    </xf>
    <xf numFmtId="0" fontId="7" fillId="16" borderId="7" xfId="1" applyFont="1" applyFill="1" applyBorder="1" applyAlignment="1" applyProtection="1">
      <alignment horizontal="center" vertical="center" wrapText="1"/>
    </xf>
    <xf numFmtId="0" fontId="7" fillId="16" borderId="8" xfId="1" applyFont="1" applyFill="1" applyBorder="1" applyAlignment="1" applyProtection="1">
      <alignment horizontal="center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 wrapText="1"/>
    </xf>
    <xf numFmtId="0" fontId="42" fillId="0" borderId="0" xfId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8" fillId="2" borderId="6" xfId="1" applyFont="1" applyFill="1" applyBorder="1" applyAlignment="1" applyProtection="1">
      <alignment horizontal="left" vertical="center" wrapText="1"/>
      <protection locked="0"/>
    </xf>
    <xf numFmtId="0" fontId="41" fillId="0" borderId="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</cellXfs>
  <cellStyles count="61">
    <cellStyle name="20 % – Zvýraznění 1" xfId="36" builtinId="30" customBuiltin="1"/>
    <cellStyle name="20 % – Zvýraznění 2" xfId="40" builtinId="34" customBuiltin="1"/>
    <cellStyle name="20 % – Zvýraznění 3" xfId="44" builtinId="38" customBuiltin="1"/>
    <cellStyle name="20 % – Zvýraznění 4" xfId="48" builtinId="42" customBuiltin="1"/>
    <cellStyle name="20 % – Zvýraznění 5" xfId="52" builtinId="46" customBuiltin="1"/>
    <cellStyle name="20 % – Zvýraznění 6" xfId="56" builtinId="50" customBuiltin="1"/>
    <cellStyle name="40 % – Zvýraznění 1" xfId="37" builtinId="31" customBuiltin="1"/>
    <cellStyle name="40 % – Zvýraznění 2" xfId="41" builtinId="35" customBuiltin="1"/>
    <cellStyle name="40 % – Zvýraznění 3" xfId="45" builtinId="39" customBuiltin="1"/>
    <cellStyle name="40 % – Zvýraznění 4" xfId="49" builtinId="43" customBuiltin="1"/>
    <cellStyle name="40 % – Zvýraznění 5" xfId="53" builtinId="47" customBuiltin="1"/>
    <cellStyle name="40 % – Zvýraznění 6" xfId="57" builtinId="51" customBuiltin="1"/>
    <cellStyle name="60 % – Zvýraznění 1" xfId="38" builtinId="32" customBuiltin="1"/>
    <cellStyle name="60 % – Zvýraznění 2" xfId="42" builtinId="36" customBuiltin="1"/>
    <cellStyle name="60 % – Zvýraznění 3" xfId="46" builtinId="40" customBuiltin="1"/>
    <cellStyle name="60 % – Zvýraznění 4" xfId="50" builtinId="44" customBuiltin="1"/>
    <cellStyle name="60 % – Zvýraznění 5" xfId="54" builtinId="48" customBuiltin="1"/>
    <cellStyle name="60 % – Zvýraznění 6" xfId="58" builtinId="52" customBuiltin="1"/>
    <cellStyle name="Celkem" xfId="34" builtinId="25" customBuiltin="1"/>
    <cellStyle name="Excel Built-in Normal" xfId="1" xr:uid="{00000000-0005-0000-0000-000013000000}"/>
    <cellStyle name="Kontrolní buňka" xfId="31" builtinId="23" customBuiltin="1"/>
    <cellStyle name="Nadpis 1" xfId="20" builtinId="16" customBuiltin="1"/>
    <cellStyle name="Nadpis 2" xfId="21" builtinId="17" customBuiltin="1"/>
    <cellStyle name="Nadpis 3" xfId="22" builtinId="18" customBuiltin="1"/>
    <cellStyle name="Nadpis 4" xfId="23" builtinId="19" customBuiltin="1"/>
    <cellStyle name="Název" xfId="19" builtinId="15" customBuiltin="1"/>
    <cellStyle name="Neutrální" xfId="26" builtinId="28" customBuiltin="1"/>
    <cellStyle name="Normální" xfId="0" builtinId="0"/>
    <cellStyle name="Normální 10" xfId="2" xr:uid="{00000000-0005-0000-0000-00001D000000}"/>
    <cellStyle name="Normální 11" xfId="3" xr:uid="{00000000-0005-0000-0000-00001E000000}"/>
    <cellStyle name="Normální 12" xfId="4" xr:uid="{00000000-0005-0000-0000-00001F000000}"/>
    <cellStyle name="Normální 13" xfId="5" xr:uid="{00000000-0005-0000-0000-000020000000}"/>
    <cellStyle name="Normální 14" xfId="6" xr:uid="{00000000-0005-0000-0000-000021000000}"/>
    <cellStyle name="Normální 15" xfId="7" xr:uid="{00000000-0005-0000-0000-000022000000}"/>
    <cellStyle name="Normální 16" xfId="8" xr:uid="{00000000-0005-0000-0000-000023000000}"/>
    <cellStyle name="Normální 17" xfId="9" xr:uid="{00000000-0005-0000-0000-000024000000}"/>
    <cellStyle name="Normální 18" xfId="59" xr:uid="{00000000-0005-0000-0000-000025000000}"/>
    <cellStyle name="Normální 2" xfId="10" xr:uid="{00000000-0005-0000-0000-000026000000}"/>
    <cellStyle name="Normální 2 2" xfId="11" xr:uid="{00000000-0005-0000-0000-000027000000}"/>
    <cellStyle name="Normální 3" xfId="12" xr:uid="{00000000-0005-0000-0000-000028000000}"/>
    <cellStyle name="Normální 4" xfId="13" xr:uid="{00000000-0005-0000-0000-000029000000}"/>
    <cellStyle name="Normální 5" xfId="14" xr:uid="{00000000-0005-0000-0000-00002A000000}"/>
    <cellStyle name="Normální 6" xfId="15" xr:uid="{00000000-0005-0000-0000-00002B000000}"/>
    <cellStyle name="Normální 7" xfId="16" xr:uid="{00000000-0005-0000-0000-00002C000000}"/>
    <cellStyle name="Normální 8" xfId="17" xr:uid="{00000000-0005-0000-0000-00002D000000}"/>
    <cellStyle name="Normální 9" xfId="18" xr:uid="{00000000-0005-0000-0000-00002E000000}"/>
    <cellStyle name="Poznámka 2" xfId="60" xr:uid="{00000000-0005-0000-0000-00002F000000}"/>
    <cellStyle name="Propojená buňka" xfId="30" builtinId="24" customBuiltin="1"/>
    <cellStyle name="Správně" xfId="24" builtinId="26" customBuiltin="1"/>
    <cellStyle name="Špatně" xfId="25" builtinId="27" customBuiltin="1"/>
    <cellStyle name="Text upozornění" xfId="32" builtinId="11" customBuiltin="1"/>
    <cellStyle name="Vstup" xfId="27" builtinId="20" customBuiltin="1"/>
    <cellStyle name="Výpočet" xfId="29" builtinId="22" customBuiltin="1"/>
    <cellStyle name="Výstup" xfId="28" builtinId="21" customBuiltin="1"/>
    <cellStyle name="Vysvětlující text" xfId="33" builtinId="53" customBuiltin="1"/>
    <cellStyle name="Zvýraznění 1" xfId="35" builtinId="29" customBuiltin="1"/>
    <cellStyle name="Zvýraznění 2" xfId="39" builtinId="33" customBuiltin="1"/>
    <cellStyle name="Zvýraznění 3" xfId="43" builtinId="37" customBuiltin="1"/>
    <cellStyle name="Zvýraznění 4" xfId="47" builtinId="41" customBuiltin="1"/>
    <cellStyle name="Zvýraznění 5" xfId="51" builtinId="45" customBuiltin="1"/>
    <cellStyle name="Zvýraznění 6" xfId="55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A6A6A6"/>
      <rgbColor rgb="007030A0"/>
      <rgbColor rgb="00FFFFCC"/>
      <rgbColor rgb="00DBEEF4"/>
      <rgbColor rgb="00660066"/>
      <rgbColor rgb="00FF8080"/>
      <rgbColor rgb="000066CC"/>
      <rgbColor rgb="00C6D9F1"/>
      <rgbColor rgb="00000080"/>
      <rgbColor rgb="00FF00FF"/>
      <rgbColor rgb="00C3D69B"/>
      <rgbColor rgb="0000FFFF"/>
      <rgbColor rgb="00800080"/>
      <rgbColor rgb="00800000"/>
      <rgbColor rgb="00008080"/>
      <rgbColor rgb="000000FF"/>
      <rgbColor rgb="0000B0F0"/>
      <rgbColor rgb="00DCE6F2"/>
      <rgbColor rgb="00EBF1DE"/>
      <rgbColor rgb="00FDEADA"/>
      <rgbColor rgb="00D9D9D9"/>
      <rgbColor rgb="00DDD9C3"/>
      <rgbColor rgb="00DDDDDD"/>
      <rgbColor rgb="00FCD5B5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9966FF"/>
      <color rgb="FFFFCC99"/>
      <color rgb="FFFF7C80"/>
      <color rgb="FF9933FF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1"/>
  <sheetViews>
    <sheetView tabSelected="1" topLeftCell="K1" zoomScale="70" zoomScaleNormal="70" zoomScaleSheetLayoutView="55" workbookViewId="0">
      <pane ySplit="4" topLeftCell="A8" activePane="bottomLeft" state="frozen"/>
      <selection activeCell="G1" sqref="G1"/>
      <selection pane="bottomLeft" activeCell="AO10" sqref="AO10"/>
    </sheetView>
  </sheetViews>
  <sheetFormatPr defaultColWidth="9.28515625" defaultRowHeight="15" outlineLevelCol="1" x14ac:dyDescent="0.2"/>
  <cols>
    <col min="1" max="1" width="5.7109375" style="1" hidden="1" customWidth="1"/>
    <col min="2" max="2" width="5" style="1" hidden="1" customWidth="1"/>
    <col min="3" max="3" width="7.28515625" style="2" hidden="1" customWidth="1"/>
    <col min="4" max="8" width="6.140625" style="2" hidden="1" customWidth="1" outlineLevel="1"/>
    <col min="9" max="10" width="6.140625" style="14" hidden="1" customWidth="1" outlineLevel="1"/>
    <col min="11" max="11" width="6.140625" style="14" customWidth="1" outlineLevel="1"/>
    <col min="12" max="12" width="24.28515625" style="128" customWidth="1" outlineLevel="1"/>
    <col min="13" max="13" width="57" style="9" customWidth="1"/>
    <col min="14" max="14" width="16.5703125" style="13" hidden="1" customWidth="1"/>
    <col min="15" max="15" width="22.5703125" style="16" hidden="1" customWidth="1"/>
    <col min="16" max="16" width="15.5703125" style="1" hidden="1" customWidth="1"/>
    <col min="17" max="17" width="18.5703125" style="1" hidden="1" customWidth="1"/>
    <col min="18" max="18" width="15.42578125" style="1" customWidth="1"/>
    <col min="19" max="20" width="18.5703125" style="57" customWidth="1"/>
    <col min="21" max="21" width="18.5703125" style="57" hidden="1" customWidth="1"/>
    <col min="22" max="22" width="15.42578125" style="2" customWidth="1"/>
    <col min="23" max="23" width="18.5703125" style="2" customWidth="1"/>
    <col min="24" max="24" width="13.85546875" style="2" customWidth="1"/>
    <col min="25" max="25" width="18.5703125" style="2" customWidth="1"/>
    <col min="26" max="26" width="13.28515625" style="2" customWidth="1"/>
    <col min="27" max="27" width="16.140625" style="2" customWidth="1"/>
    <col min="28" max="28" width="18.5703125" style="2" customWidth="1"/>
    <col min="29" max="29" width="15.28515625" style="2" customWidth="1"/>
    <col min="30" max="31" width="18.5703125" style="2" customWidth="1"/>
    <col min="32" max="32" width="18" style="2" hidden="1" customWidth="1"/>
    <col min="33" max="33" width="21.5703125" style="2" customWidth="1"/>
    <col min="34" max="34" width="24.7109375" style="25" hidden="1" customWidth="1"/>
    <col min="35" max="35" width="15.5703125" style="42" hidden="1" customWidth="1"/>
    <col min="36" max="36" width="17.28515625" style="42" hidden="1" customWidth="1"/>
    <col min="37" max="37" width="16.7109375" style="42" hidden="1" customWidth="1"/>
    <col min="38" max="38" width="109.28515625" style="3" hidden="1" customWidth="1"/>
    <col min="39" max="39" width="11.5703125" style="129" bestFit="1" customWidth="1"/>
    <col min="40" max="16384" width="9.28515625" style="129"/>
  </cols>
  <sheetData>
    <row r="1" spans="1:39" s="140" customFormat="1" ht="18" x14ac:dyDescent="0.2">
      <c r="A1" s="159" t="s">
        <v>85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45"/>
      <c r="AI1" s="146"/>
      <c r="AJ1" s="146"/>
      <c r="AK1" s="146"/>
      <c r="AL1" s="147"/>
    </row>
    <row r="2" spans="1:39" s="140" customFormat="1" ht="16.5" thickBo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5"/>
      <c r="AI2" s="146"/>
      <c r="AJ2" s="146"/>
      <c r="AK2" s="146"/>
      <c r="AL2" s="147"/>
    </row>
    <row r="3" spans="1:39" s="130" customFormat="1" ht="15.75" thickBo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50"/>
      <c r="P3" s="154" t="s">
        <v>0</v>
      </c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6"/>
      <c r="AH3" s="34"/>
      <c r="AI3" s="151" t="s">
        <v>1</v>
      </c>
      <c r="AJ3" s="152"/>
      <c r="AK3" s="153"/>
      <c r="AL3" s="58"/>
    </row>
    <row r="4" spans="1:39" s="4" customFormat="1" ht="115.5" thickBot="1" x14ac:dyDescent="0.25">
      <c r="A4" s="68" t="s">
        <v>2</v>
      </c>
      <c r="B4" s="67" t="s">
        <v>3</v>
      </c>
      <c r="C4" s="69" t="s">
        <v>4</v>
      </c>
      <c r="D4" s="131" t="s">
        <v>5</v>
      </c>
      <c r="E4" s="131" t="s">
        <v>6</v>
      </c>
      <c r="F4" s="131" t="s">
        <v>7</v>
      </c>
      <c r="G4" s="131" t="s">
        <v>8</v>
      </c>
      <c r="H4" s="131" t="s">
        <v>4</v>
      </c>
      <c r="I4" s="132" t="s">
        <v>9</v>
      </c>
      <c r="J4" s="132" t="s">
        <v>10</v>
      </c>
      <c r="K4" s="67" t="s">
        <v>80</v>
      </c>
      <c r="L4" s="76" t="s">
        <v>93</v>
      </c>
      <c r="M4" s="64" t="s">
        <v>64</v>
      </c>
      <c r="N4" s="65" t="s">
        <v>11</v>
      </c>
      <c r="O4" s="73" t="s">
        <v>12</v>
      </c>
      <c r="P4" s="59" t="s">
        <v>69</v>
      </c>
      <c r="Q4" s="60" t="s">
        <v>70</v>
      </c>
      <c r="R4" s="60" t="s">
        <v>75</v>
      </c>
      <c r="S4" s="75" t="s">
        <v>53</v>
      </c>
      <c r="T4" s="61" t="s">
        <v>54</v>
      </c>
      <c r="U4" s="74" t="s">
        <v>76</v>
      </c>
      <c r="V4" s="62" t="s">
        <v>71</v>
      </c>
      <c r="W4" s="63" t="s">
        <v>86</v>
      </c>
      <c r="X4" s="62" t="s">
        <v>72</v>
      </c>
      <c r="Y4" s="63" t="s">
        <v>87</v>
      </c>
      <c r="Z4" s="62" t="s">
        <v>73</v>
      </c>
      <c r="AA4" s="63" t="s">
        <v>88</v>
      </c>
      <c r="AB4" s="62" t="s">
        <v>13</v>
      </c>
      <c r="AC4" s="63" t="s">
        <v>66</v>
      </c>
      <c r="AD4" s="62" t="s">
        <v>14</v>
      </c>
      <c r="AE4" s="63" t="s">
        <v>77</v>
      </c>
      <c r="AF4" s="79" t="s">
        <v>15</v>
      </c>
      <c r="AG4" s="107" t="s">
        <v>16</v>
      </c>
      <c r="AH4" s="35" t="s">
        <v>17</v>
      </c>
      <c r="AI4" s="36" t="s">
        <v>18</v>
      </c>
      <c r="AJ4" s="37" t="s">
        <v>19</v>
      </c>
      <c r="AK4" s="54" t="s">
        <v>20</v>
      </c>
      <c r="AL4" s="66" t="s">
        <v>21</v>
      </c>
    </row>
    <row r="5" spans="1:39" ht="45" x14ac:dyDescent="0.2">
      <c r="A5" s="70" t="s">
        <v>22</v>
      </c>
      <c r="B5" s="70" t="s">
        <v>23</v>
      </c>
      <c r="C5" s="70">
        <v>5884</v>
      </c>
      <c r="D5" s="133">
        <v>3123</v>
      </c>
      <c r="E5" s="133">
        <v>6121</v>
      </c>
      <c r="F5" s="133">
        <v>0</v>
      </c>
      <c r="G5" s="133">
        <v>7</v>
      </c>
      <c r="H5" s="133">
        <v>5884000000</v>
      </c>
      <c r="I5" s="134">
        <v>14905050</v>
      </c>
      <c r="J5" s="134">
        <v>0</v>
      </c>
      <c r="K5" s="70" t="s">
        <v>81</v>
      </c>
      <c r="L5" s="135" t="s">
        <v>96</v>
      </c>
      <c r="M5" s="81" t="s">
        <v>55</v>
      </c>
      <c r="N5" s="8" t="s">
        <v>24</v>
      </c>
      <c r="O5" s="51">
        <v>2</v>
      </c>
      <c r="P5" s="6">
        <v>2061</v>
      </c>
      <c r="Q5" s="23">
        <v>3230.5</v>
      </c>
      <c r="R5" s="83">
        <f>P5+Q5</f>
        <v>5291.5</v>
      </c>
      <c r="S5" s="84">
        <v>132905.04999999999</v>
      </c>
      <c r="T5" s="85">
        <v>61253</v>
      </c>
      <c r="U5" s="86">
        <v>0</v>
      </c>
      <c r="V5" s="87">
        <v>113102</v>
      </c>
      <c r="W5" s="85">
        <v>129600</v>
      </c>
      <c r="X5" s="87">
        <v>0</v>
      </c>
      <c r="Y5" s="88">
        <v>0</v>
      </c>
      <c r="Z5" s="87">
        <v>0</v>
      </c>
      <c r="AA5" s="88">
        <v>0</v>
      </c>
      <c r="AB5" s="87">
        <v>0</v>
      </c>
      <c r="AC5" s="89">
        <v>0</v>
      </c>
      <c r="AD5" s="87">
        <v>0</v>
      </c>
      <c r="AE5" s="89">
        <v>0</v>
      </c>
      <c r="AF5" s="90">
        <f>R5+S5+V5+X5+Z5+AB5+AD5</f>
        <v>251298.55</v>
      </c>
      <c r="AG5" s="108">
        <f>R5+T5+U5+W5+Y5+AA5+AC5+AE5+AH5</f>
        <v>196144.5</v>
      </c>
      <c r="AH5" s="33"/>
      <c r="AI5" s="30" t="s">
        <v>34</v>
      </c>
      <c r="AJ5" s="43" t="s">
        <v>34</v>
      </c>
      <c r="AK5" s="44" t="s">
        <v>28</v>
      </c>
      <c r="AL5" s="40" t="s">
        <v>39</v>
      </c>
      <c r="AM5" s="136"/>
    </row>
    <row r="6" spans="1:39" ht="45" x14ac:dyDescent="0.2">
      <c r="A6" s="70" t="s">
        <v>22</v>
      </c>
      <c r="B6" s="70" t="s">
        <v>23</v>
      </c>
      <c r="C6" s="70">
        <v>5884</v>
      </c>
      <c r="D6" s="133"/>
      <c r="E6" s="133"/>
      <c r="F6" s="133"/>
      <c r="G6" s="133"/>
      <c r="H6" s="133"/>
      <c r="I6" s="134"/>
      <c r="J6" s="134"/>
      <c r="K6" s="70" t="s">
        <v>81</v>
      </c>
      <c r="L6" s="135" t="s">
        <v>96</v>
      </c>
      <c r="M6" s="81" t="s">
        <v>56</v>
      </c>
      <c r="N6" s="7" t="s">
        <v>26</v>
      </c>
      <c r="O6" s="51">
        <v>2</v>
      </c>
      <c r="P6" s="6">
        <v>0</v>
      </c>
      <c r="Q6" s="23">
        <v>0</v>
      </c>
      <c r="R6" s="83">
        <f t="shared" ref="R6:R20" si="0">P6+Q6</f>
        <v>0</v>
      </c>
      <c r="S6" s="84">
        <v>2000</v>
      </c>
      <c r="T6" s="85">
        <v>6000</v>
      </c>
      <c r="U6" s="86">
        <v>0</v>
      </c>
      <c r="V6" s="87">
        <v>0</v>
      </c>
      <c r="W6" s="85">
        <v>62700</v>
      </c>
      <c r="X6" s="87">
        <v>0</v>
      </c>
      <c r="Y6" s="88">
        <v>0</v>
      </c>
      <c r="Z6" s="87">
        <v>0</v>
      </c>
      <c r="AA6" s="88">
        <v>0</v>
      </c>
      <c r="AB6" s="87">
        <v>0</v>
      </c>
      <c r="AC6" s="91">
        <v>0</v>
      </c>
      <c r="AD6" s="87">
        <v>0</v>
      </c>
      <c r="AE6" s="91">
        <v>0</v>
      </c>
      <c r="AF6" s="90">
        <f t="shared" ref="AF6:AF20" si="1">R6+S6+V6+X6+Z6+AB6+AD6</f>
        <v>2000</v>
      </c>
      <c r="AG6" s="108">
        <f t="shared" ref="AG6:AG20" si="2">R6+T6+U6+W6+Y6+AA6+AC6+AE6+AH6</f>
        <v>68700</v>
      </c>
      <c r="AH6" s="33"/>
      <c r="AI6" s="30" t="s">
        <v>34</v>
      </c>
      <c r="AJ6" s="43" t="s">
        <v>34</v>
      </c>
      <c r="AK6" s="44" t="s">
        <v>28</v>
      </c>
      <c r="AL6" s="40" t="s">
        <v>38</v>
      </c>
    </row>
    <row r="7" spans="1:39" ht="45" x14ac:dyDescent="0.2">
      <c r="A7" s="70" t="s">
        <v>22</v>
      </c>
      <c r="B7" s="70" t="s">
        <v>29</v>
      </c>
      <c r="C7" s="70">
        <v>5847</v>
      </c>
      <c r="D7" s="133">
        <v>3322</v>
      </c>
      <c r="E7" s="133">
        <v>5331</v>
      </c>
      <c r="F7" s="133">
        <v>0</v>
      </c>
      <c r="G7" s="133">
        <v>7</v>
      </c>
      <c r="H7" s="133">
        <v>5847004004</v>
      </c>
      <c r="I7" s="134">
        <v>15244330</v>
      </c>
      <c r="J7" s="134">
        <v>0</v>
      </c>
      <c r="K7" s="70" t="s">
        <v>82</v>
      </c>
      <c r="L7" s="135" t="s">
        <v>96</v>
      </c>
      <c r="M7" s="82" t="s">
        <v>67</v>
      </c>
      <c r="N7" s="50" t="s">
        <v>24</v>
      </c>
      <c r="O7" s="15">
        <v>2</v>
      </c>
      <c r="P7" s="10">
        <v>0</v>
      </c>
      <c r="Q7" s="22">
        <v>1639.63</v>
      </c>
      <c r="R7" s="83">
        <f t="shared" si="0"/>
        <v>1639.63</v>
      </c>
      <c r="S7" s="92">
        <f>26000+3360.37</f>
        <v>29360.37</v>
      </c>
      <c r="T7" s="85">
        <v>23360.37</v>
      </c>
      <c r="U7" s="93">
        <v>0</v>
      </c>
      <c r="V7" s="94">
        <v>0</v>
      </c>
      <c r="W7" s="95">
        <v>6000</v>
      </c>
      <c r="X7" s="94">
        <v>0</v>
      </c>
      <c r="Y7" s="88">
        <v>0</v>
      </c>
      <c r="Z7" s="94">
        <v>0</v>
      </c>
      <c r="AA7" s="88">
        <v>0</v>
      </c>
      <c r="AB7" s="94">
        <v>0</v>
      </c>
      <c r="AC7" s="96">
        <v>0</v>
      </c>
      <c r="AD7" s="94">
        <v>0</v>
      </c>
      <c r="AE7" s="96">
        <v>0</v>
      </c>
      <c r="AF7" s="90">
        <f t="shared" si="1"/>
        <v>31000</v>
      </c>
      <c r="AG7" s="108">
        <f t="shared" si="2"/>
        <v>31000</v>
      </c>
      <c r="AH7" s="32"/>
      <c r="AI7" s="31" t="s">
        <v>30</v>
      </c>
      <c r="AJ7" s="45" t="s">
        <v>33</v>
      </c>
      <c r="AK7" s="49" t="s">
        <v>25</v>
      </c>
      <c r="AL7" s="53" t="s">
        <v>40</v>
      </c>
    </row>
    <row r="8" spans="1:39" ht="25.5" x14ac:dyDescent="0.2">
      <c r="A8" s="70" t="s">
        <v>22</v>
      </c>
      <c r="B8" s="70" t="s">
        <v>29</v>
      </c>
      <c r="C8" s="70">
        <v>4165</v>
      </c>
      <c r="D8" s="70"/>
      <c r="E8" s="70"/>
      <c r="F8" s="70"/>
      <c r="G8" s="70"/>
      <c r="H8" s="70"/>
      <c r="I8" s="71"/>
      <c r="J8" s="71"/>
      <c r="K8" s="80" t="s">
        <v>83</v>
      </c>
      <c r="L8" s="127" t="s">
        <v>74</v>
      </c>
      <c r="M8" s="81" t="s">
        <v>57</v>
      </c>
      <c r="N8" s="12" t="s">
        <v>24</v>
      </c>
      <c r="O8" s="18">
        <v>2</v>
      </c>
      <c r="P8" s="5">
        <v>0</v>
      </c>
      <c r="Q8" s="23">
        <v>0</v>
      </c>
      <c r="R8" s="83">
        <f t="shared" si="0"/>
        <v>0</v>
      </c>
      <c r="S8" s="84">
        <f>13000+3000+1600</f>
        <v>17600</v>
      </c>
      <c r="T8" s="85">
        <v>11600</v>
      </c>
      <c r="U8" s="86">
        <v>0</v>
      </c>
      <c r="V8" s="87">
        <v>0</v>
      </c>
      <c r="W8" s="85">
        <v>10000</v>
      </c>
      <c r="X8" s="87">
        <v>0</v>
      </c>
      <c r="Y8" s="88">
        <v>0</v>
      </c>
      <c r="Z8" s="87">
        <v>0</v>
      </c>
      <c r="AA8" s="88">
        <v>0</v>
      </c>
      <c r="AB8" s="87">
        <v>0</v>
      </c>
      <c r="AC8" s="89">
        <v>0</v>
      </c>
      <c r="AD8" s="87">
        <v>0</v>
      </c>
      <c r="AE8" s="89">
        <v>0</v>
      </c>
      <c r="AF8" s="90">
        <f t="shared" si="1"/>
        <v>17600</v>
      </c>
      <c r="AG8" s="108">
        <f t="shared" si="2"/>
        <v>21600</v>
      </c>
      <c r="AH8" s="33"/>
      <c r="AI8" s="28" t="s">
        <v>30</v>
      </c>
      <c r="AJ8" s="41" t="s">
        <v>41</v>
      </c>
      <c r="AK8" s="44" t="s">
        <v>28</v>
      </c>
      <c r="AL8" s="40" t="s">
        <v>42</v>
      </c>
    </row>
    <row r="9" spans="1:39" ht="45" x14ac:dyDescent="0.2">
      <c r="A9" s="70" t="s">
        <v>22</v>
      </c>
      <c r="B9" s="70" t="s">
        <v>29</v>
      </c>
      <c r="C9" s="70">
        <v>5958</v>
      </c>
      <c r="D9" s="133">
        <v>4357</v>
      </c>
      <c r="E9" s="133">
        <v>6351</v>
      </c>
      <c r="F9" s="133">
        <v>0</v>
      </c>
      <c r="G9" s="133">
        <v>7</v>
      </c>
      <c r="H9" s="133">
        <v>5958105521</v>
      </c>
      <c r="I9" s="134">
        <v>3300000</v>
      </c>
      <c r="J9" s="134">
        <v>0</v>
      </c>
      <c r="K9" s="80" t="s">
        <v>83</v>
      </c>
      <c r="L9" s="135" t="s">
        <v>96</v>
      </c>
      <c r="M9" s="81" t="s">
        <v>58</v>
      </c>
      <c r="N9" s="50" t="s">
        <v>24</v>
      </c>
      <c r="O9" s="51">
        <v>2</v>
      </c>
      <c r="P9" s="6">
        <v>0</v>
      </c>
      <c r="Q9" s="23">
        <v>0</v>
      </c>
      <c r="R9" s="83">
        <f t="shared" si="0"/>
        <v>0</v>
      </c>
      <c r="S9" s="84">
        <v>3300</v>
      </c>
      <c r="T9" s="85">
        <v>0</v>
      </c>
      <c r="U9" s="86">
        <v>0</v>
      </c>
      <c r="V9" s="87">
        <v>0</v>
      </c>
      <c r="W9" s="85">
        <v>3300</v>
      </c>
      <c r="X9" s="87">
        <v>0</v>
      </c>
      <c r="Y9" s="88">
        <v>0</v>
      </c>
      <c r="Z9" s="87">
        <v>0</v>
      </c>
      <c r="AA9" s="88">
        <v>0</v>
      </c>
      <c r="AB9" s="87">
        <v>1530</v>
      </c>
      <c r="AC9" s="89">
        <v>1530</v>
      </c>
      <c r="AD9" s="87">
        <v>0</v>
      </c>
      <c r="AE9" s="89">
        <v>0</v>
      </c>
      <c r="AF9" s="90">
        <f t="shared" si="1"/>
        <v>4830</v>
      </c>
      <c r="AG9" s="108">
        <f t="shared" si="2"/>
        <v>4830</v>
      </c>
      <c r="AH9" s="33"/>
      <c r="AI9" s="28" t="s">
        <v>30</v>
      </c>
      <c r="AJ9" s="41" t="s">
        <v>31</v>
      </c>
      <c r="AK9" s="44" t="s">
        <v>28</v>
      </c>
      <c r="AL9" s="40" t="s">
        <v>43</v>
      </c>
    </row>
    <row r="10" spans="1:39" ht="56.25" x14ac:dyDescent="0.2">
      <c r="A10" s="70" t="s">
        <v>22</v>
      </c>
      <c r="B10" s="70" t="s">
        <v>23</v>
      </c>
      <c r="C10" s="70">
        <v>5754</v>
      </c>
      <c r="D10" s="133">
        <v>3125</v>
      </c>
      <c r="E10" s="133">
        <v>5137</v>
      </c>
      <c r="F10" s="133">
        <v>0</v>
      </c>
      <c r="G10" s="133">
        <v>7</v>
      </c>
      <c r="H10" s="133">
        <v>5754000000</v>
      </c>
      <c r="I10" s="134">
        <v>1000000</v>
      </c>
      <c r="J10" s="134">
        <v>989193.21</v>
      </c>
      <c r="K10" s="80" t="s">
        <v>81</v>
      </c>
      <c r="L10" s="135" t="s">
        <v>96</v>
      </c>
      <c r="M10" s="81" t="s">
        <v>45</v>
      </c>
      <c r="N10" s="50" t="s">
        <v>24</v>
      </c>
      <c r="O10" s="51">
        <v>2</v>
      </c>
      <c r="P10" s="6">
        <v>23659.8</v>
      </c>
      <c r="Q10" s="23">
        <v>8732.06</v>
      </c>
      <c r="R10" s="83">
        <f t="shared" si="0"/>
        <v>32391.86</v>
      </c>
      <c r="S10" s="84">
        <v>26025.26</v>
      </c>
      <c r="T10" s="85">
        <v>24513</v>
      </c>
      <c r="U10" s="86">
        <v>0</v>
      </c>
      <c r="V10" s="87">
        <v>30000</v>
      </c>
      <c r="W10" s="85">
        <v>31512.26</v>
      </c>
      <c r="X10" s="87">
        <v>0</v>
      </c>
      <c r="Y10" s="88">
        <v>0</v>
      </c>
      <c r="Z10" s="87">
        <v>0</v>
      </c>
      <c r="AA10" s="88">
        <v>0</v>
      </c>
      <c r="AB10" s="87">
        <v>0</v>
      </c>
      <c r="AC10" s="89">
        <v>0</v>
      </c>
      <c r="AD10" s="87">
        <v>0</v>
      </c>
      <c r="AE10" s="89">
        <v>0</v>
      </c>
      <c r="AF10" s="90">
        <f t="shared" si="1"/>
        <v>88417.12</v>
      </c>
      <c r="AG10" s="108">
        <f t="shared" si="2"/>
        <v>88417.12</v>
      </c>
      <c r="AH10" s="33"/>
      <c r="AI10" s="29" t="s">
        <v>35</v>
      </c>
      <c r="AJ10" s="41" t="s">
        <v>35</v>
      </c>
      <c r="AK10" s="44" t="s">
        <v>28</v>
      </c>
      <c r="AL10" s="56" t="s">
        <v>46</v>
      </c>
    </row>
    <row r="11" spans="1:39" ht="56.25" x14ac:dyDescent="0.2">
      <c r="A11" s="70" t="s">
        <v>22</v>
      </c>
      <c r="B11" s="70" t="s">
        <v>36</v>
      </c>
      <c r="C11" s="70">
        <v>5750</v>
      </c>
      <c r="D11" s="70"/>
      <c r="E11" s="70"/>
      <c r="F11" s="70"/>
      <c r="G11" s="70"/>
      <c r="H11" s="70"/>
      <c r="I11" s="71"/>
      <c r="J11" s="71"/>
      <c r="K11" s="80" t="s">
        <v>81</v>
      </c>
      <c r="L11" s="135" t="s">
        <v>96</v>
      </c>
      <c r="M11" s="81" t="s">
        <v>59</v>
      </c>
      <c r="N11" s="12" t="s">
        <v>24</v>
      </c>
      <c r="O11" s="19">
        <v>2</v>
      </c>
      <c r="P11" s="10">
        <v>956.36</v>
      </c>
      <c r="Q11" s="22">
        <v>438.63</v>
      </c>
      <c r="R11" s="83">
        <f t="shared" si="0"/>
        <v>1394.99</v>
      </c>
      <c r="S11" s="92">
        <f>13000+19779.46+1324.9</f>
        <v>34104.36</v>
      </c>
      <c r="T11" s="85">
        <v>23000</v>
      </c>
      <c r="U11" s="93">
        <v>0</v>
      </c>
      <c r="V11" s="94">
        <v>39000</v>
      </c>
      <c r="W11" s="95">
        <v>25000</v>
      </c>
      <c r="X11" s="94">
        <v>0</v>
      </c>
      <c r="Y11" s="88">
        <v>18104.36</v>
      </c>
      <c r="Z11" s="94">
        <v>0</v>
      </c>
      <c r="AA11" s="88">
        <v>0</v>
      </c>
      <c r="AB11" s="94">
        <v>0</v>
      </c>
      <c r="AC11" s="96">
        <v>0</v>
      </c>
      <c r="AD11" s="94">
        <v>0</v>
      </c>
      <c r="AE11" s="96">
        <v>0</v>
      </c>
      <c r="AF11" s="90">
        <f t="shared" si="1"/>
        <v>74499.350000000006</v>
      </c>
      <c r="AG11" s="108">
        <f t="shared" si="2"/>
        <v>67499.350000000006</v>
      </c>
      <c r="AH11" s="32"/>
      <c r="AI11" s="26" t="s">
        <v>37</v>
      </c>
      <c r="AJ11" s="45" t="s">
        <v>37</v>
      </c>
      <c r="AK11" s="48" t="s">
        <v>28</v>
      </c>
      <c r="AL11" s="53" t="s">
        <v>47</v>
      </c>
    </row>
    <row r="12" spans="1:39" ht="45" x14ac:dyDescent="0.2">
      <c r="A12" s="70" t="s">
        <v>22</v>
      </c>
      <c r="B12" s="70" t="s">
        <v>29</v>
      </c>
      <c r="C12" s="70">
        <v>4496</v>
      </c>
      <c r="D12" s="133">
        <v>3522</v>
      </c>
      <c r="E12" s="133">
        <v>6351</v>
      </c>
      <c r="F12" s="133">
        <v>0</v>
      </c>
      <c r="G12" s="133">
        <v>7</v>
      </c>
      <c r="H12" s="133">
        <v>4496105004</v>
      </c>
      <c r="I12" s="134">
        <v>3630190</v>
      </c>
      <c r="J12" s="134">
        <v>46283</v>
      </c>
      <c r="K12" s="80" t="s">
        <v>84</v>
      </c>
      <c r="L12" s="135" t="s">
        <v>96</v>
      </c>
      <c r="M12" s="81" t="s">
        <v>68</v>
      </c>
      <c r="N12" s="20"/>
      <c r="O12" s="15">
        <v>2</v>
      </c>
      <c r="P12" s="10">
        <v>0</v>
      </c>
      <c r="Q12" s="22">
        <v>369.81</v>
      </c>
      <c r="R12" s="83">
        <f t="shared" si="0"/>
        <v>369.81</v>
      </c>
      <c r="S12" s="92">
        <f>3630.19</f>
        <v>3630.19</v>
      </c>
      <c r="T12" s="85">
        <f>3630.19</f>
        <v>3630.19</v>
      </c>
      <c r="U12" s="93">
        <v>0</v>
      </c>
      <c r="V12" s="94">
        <v>21000</v>
      </c>
      <c r="W12" s="95">
        <f>21000+20000</f>
        <v>41000</v>
      </c>
      <c r="X12" s="94">
        <v>0</v>
      </c>
      <c r="Y12" s="88">
        <v>0</v>
      </c>
      <c r="Z12" s="94">
        <v>0</v>
      </c>
      <c r="AA12" s="88">
        <v>0</v>
      </c>
      <c r="AB12" s="94">
        <v>0</v>
      </c>
      <c r="AC12" s="97">
        <v>0</v>
      </c>
      <c r="AD12" s="94">
        <v>0</v>
      </c>
      <c r="AE12" s="97">
        <v>0</v>
      </c>
      <c r="AF12" s="90">
        <f>R12+S12+V12+X12+Z12+AB12+AD12+20000</f>
        <v>45000</v>
      </c>
      <c r="AG12" s="108">
        <f t="shared" si="2"/>
        <v>45000</v>
      </c>
      <c r="AH12" s="32"/>
      <c r="AI12" s="31" t="s">
        <v>30</v>
      </c>
      <c r="AJ12" s="45" t="s">
        <v>33</v>
      </c>
      <c r="AK12" s="46" t="s">
        <v>25</v>
      </c>
      <c r="AL12" s="53" t="s">
        <v>94</v>
      </c>
    </row>
    <row r="13" spans="1:39" ht="45" x14ac:dyDescent="0.2">
      <c r="A13" s="70" t="s">
        <v>22</v>
      </c>
      <c r="B13" s="70" t="s">
        <v>29</v>
      </c>
      <c r="C13" s="70">
        <v>5594</v>
      </c>
      <c r="D13" s="133">
        <v>3522</v>
      </c>
      <c r="E13" s="133">
        <v>6351</v>
      </c>
      <c r="F13" s="133">
        <v>0</v>
      </c>
      <c r="G13" s="133">
        <v>7</v>
      </c>
      <c r="H13" s="133">
        <v>5594105014</v>
      </c>
      <c r="I13" s="134">
        <v>79000000</v>
      </c>
      <c r="J13" s="134">
        <v>16754659.91</v>
      </c>
      <c r="K13" s="80" t="s">
        <v>84</v>
      </c>
      <c r="L13" s="135" t="s">
        <v>96</v>
      </c>
      <c r="M13" s="81" t="s">
        <v>60</v>
      </c>
      <c r="N13" s="12"/>
      <c r="O13" s="15">
        <v>2</v>
      </c>
      <c r="P13" s="10">
        <f>600</f>
        <v>600</v>
      </c>
      <c r="Q13" s="22">
        <v>5750</v>
      </c>
      <c r="R13" s="83">
        <f t="shared" si="0"/>
        <v>6350</v>
      </c>
      <c r="S13" s="92">
        <v>79000</v>
      </c>
      <c r="T13" s="95">
        <v>68000</v>
      </c>
      <c r="U13" s="98">
        <v>0</v>
      </c>
      <c r="V13" s="94">
        <v>0</v>
      </c>
      <c r="W13" s="95">
        <v>11000</v>
      </c>
      <c r="X13" s="94">
        <v>0</v>
      </c>
      <c r="Y13" s="88">
        <v>0</v>
      </c>
      <c r="Z13" s="94">
        <v>0</v>
      </c>
      <c r="AA13" s="88">
        <v>0</v>
      </c>
      <c r="AB13" s="94">
        <v>46</v>
      </c>
      <c r="AC13" s="97">
        <v>46</v>
      </c>
      <c r="AD13" s="94">
        <v>0</v>
      </c>
      <c r="AE13" s="97">
        <v>0</v>
      </c>
      <c r="AF13" s="90">
        <f t="shared" si="1"/>
        <v>85396</v>
      </c>
      <c r="AG13" s="108">
        <f t="shared" si="2"/>
        <v>85396</v>
      </c>
      <c r="AH13" s="32"/>
      <c r="AI13" s="31" t="s">
        <v>30</v>
      </c>
      <c r="AJ13" s="45" t="s">
        <v>44</v>
      </c>
      <c r="AK13" s="46" t="s">
        <v>25</v>
      </c>
      <c r="AL13" s="56" t="s">
        <v>48</v>
      </c>
    </row>
    <row r="14" spans="1:39" ht="45" x14ac:dyDescent="0.2">
      <c r="A14" s="70" t="s">
        <v>22</v>
      </c>
      <c r="B14" s="70" t="s">
        <v>23</v>
      </c>
      <c r="C14" s="70">
        <v>5690</v>
      </c>
      <c r="D14" s="133">
        <v>3522</v>
      </c>
      <c r="E14" s="133">
        <v>6121</v>
      </c>
      <c r="F14" s="133">
        <v>0</v>
      </c>
      <c r="G14" s="133">
        <v>7</v>
      </c>
      <c r="H14" s="133">
        <v>5690000000</v>
      </c>
      <c r="I14" s="134">
        <v>1073000</v>
      </c>
      <c r="J14" s="134">
        <v>0</v>
      </c>
      <c r="K14" s="80" t="s">
        <v>84</v>
      </c>
      <c r="L14" s="135" t="s">
        <v>96</v>
      </c>
      <c r="M14" s="81" t="s">
        <v>61</v>
      </c>
      <c r="N14" s="12"/>
      <c r="O14" s="15">
        <v>2</v>
      </c>
      <c r="P14" s="10">
        <v>3787</v>
      </c>
      <c r="Q14" s="22">
        <v>0</v>
      </c>
      <c r="R14" s="83">
        <f t="shared" si="0"/>
        <v>3787</v>
      </c>
      <c r="S14" s="92">
        <f>15000+1073-15000</f>
        <v>1073</v>
      </c>
      <c r="T14" s="95">
        <v>197</v>
      </c>
      <c r="U14" s="93">
        <v>0</v>
      </c>
      <c r="V14" s="94">
        <v>115000</v>
      </c>
      <c r="W14" s="95">
        <v>115000</v>
      </c>
      <c r="X14" s="94">
        <v>53540</v>
      </c>
      <c r="Y14" s="88">
        <v>69416</v>
      </c>
      <c r="Z14" s="94">
        <v>0</v>
      </c>
      <c r="AA14" s="88">
        <v>0</v>
      </c>
      <c r="AB14" s="94">
        <v>0</v>
      </c>
      <c r="AC14" s="97">
        <v>0</v>
      </c>
      <c r="AD14" s="94">
        <v>0</v>
      </c>
      <c r="AE14" s="97">
        <v>0</v>
      </c>
      <c r="AF14" s="90">
        <f>R14+S14+V14+X14+Z14+AB14+AD14+15000</f>
        <v>188400</v>
      </c>
      <c r="AG14" s="108">
        <f t="shared" si="2"/>
        <v>188400</v>
      </c>
      <c r="AH14" s="32"/>
      <c r="AI14" s="27" t="s">
        <v>32</v>
      </c>
      <c r="AJ14" s="45" t="s">
        <v>32</v>
      </c>
      <c r="AK14" s="46" t="s">
        <v>25</v>
      </c>
      <c r="AL14" s="53" t="s">
        <v>95</v>
      </c>
    </row>
    <row r="15" spans="1:39" ht="45" x14ac:dyDescent="0.2">
      <c r="A15" s="70" t="s">
        <v>22</v>
      </c>
      <c r="B15" s="70" t="s">
        <v>36</v>
      </c>
      <c r="C15" s="70">
        <v>5761</v>
      </c>
      <c r="D15" s="133">
        <v>3522</v>
      </c>
      <c r="E15" s="133">
        <v>6121</v>
      </c>
      <c r="F15" s="133">
        <v>0</v>
      </c>
      <c r="G15" s="133">
        <v>7</v>
      </c>
      <c r="H15" s="133">
        <v>5761000000</v>
      </c>
      <c r="I15" s="134">
        <v>9250000</v>
      </c>
      <c r="J15" s="134">
        <v>0</v>
      </c>
      <c r="K15" s="80" t="s">
        <v>84</v>
      </c>
      <c r="L15" s="135" t="s">
        <v>96</v>
      </c>
      <c r="M15" s="81" t="s">
        <v>62</v>
      </c>
      <c r="N15" s="12"/>
      <c r="O15" s="15">
        <v>2</v>
      </c>
      <c r="P15" s="10">
        <v>0</v>
      </c>
      <c r="Q15" s="22">
        <v>130.68</v>
      </c>
      <c r="R15" s="83">
        <f t="shared" si="0"/>
        <v>130.68</v>
      </c>
      <c r="S15" s="92">
        <f>7000+2250</f>
        <v>9250</v>
      </c>
      <c r="T15" s="95">
        <v>1021.24</v>
      </c>
      <c r="U15" s="93">
        <v>0</v>
      </c>
      <c r="V15" s="94">
        <v>22750</v>
      </c>
      <c r="W15" s="95">
        <v>22750</v>
      </c>
      <c r="X15" s="94">
        <v>13000</v>
      </c>
      <c r="Y15" s="96">
        <v>20832.59</v>
      </c>
      <c r="Z15" s="122">
        <v>0</v>
      </c>
      <c r="AA15" s="88">
        <v>0</v>
      </c>
      <c r="AB15" s="94">
        <v>0</v>
      </c>
      <c r="AC15" s="97">
        <v>0</v>
      </c>
      <c r="AD15" s="94">
        <v>0</v>
      </c>
      <c r="AE15" s="97">
        <v>0</v>
      </c>
      <c r="AF15" s="90">
        <f t="shared" si="1"/>
        <v>45130.68</v>
      </c>
      <c r="AG15" s="108">
        <f t="shared" si="2"/>
        <v>44734.509999999995</v>
      </c>
      <c r="AH15" s="32"/>
      <c r="AI15" s="31" t="s">
        <v>30</v>
      </c>
      <c r="AJ15" s="47" t="s">
        <v>41</v>
      </c>
      <c r="AK15" s="46" t="s">
        <v>25</v>
      </c>
      <c r="AL15" s="53" t="s">
        <v>49</v>
      </c>
    </row>
    <row r="16" spans="1:39" ht="45" x14ac:dyDescent="0.2">
      <c r="A16" s="70" t="s">
        <v>22</v>
      </c>
      <c r="B16" s="70" t="s">
        <v>23</v>
      </c>
      <c r="C16" s="70">
        <v>5689</v>
      </c>
      <c r="D16" s="133">
        <v>3522</v>
      </c>
      <c r="E16" s="133">
        <v>6121</v>
      </c>
      <c r="F16" s="133">
        <v>0</v>
      </c>
      <c r="G16" s="133">
        <v>7</v>
      </c>
      <c r="H16" s="133">
        <v>5689000000</v>
      </c>
      <c r="I16" s="134">
        <v>5500000</v>
      </c>
      <c r="J16" s="134">
        <v>0</v>
      </c>
      <c r="K16" s="80" t="s">
        <v>84</v>
      </c>
      <c r="L16" s="135" t="s">
        <v>96</v>
      </c>
      <c r="M16" s="81" t="s">
        <v>63</v>
      </c>
      <c r="N16" s="21"/>
      <c r="O16" s="15">
        <v>2</v>
      </c>
      <c r="P16" s="10">
        <v>0</v>
      </c>
      <c r="Q16" s="22">
        <v>0</v>
      </c>
      <c r="R16" s="83">
        <f t="shared" si="0"/>
        <v>0</v>
      </c>
      <c r="S16" s="92">
        <v>5500</v>
      </c>
      <c r="T16" s="95">
        <v>2000</v>
      </c>
      <c r="U16" s="93">
        <v>0</v>
      </c>
      <c r="V16" s="94">
        <v>30000</v>
      </c>
      <c r="W16" s="95">
        <v>33500</v>
      </c>
      <c r="X16" s="94">
        <v>0</v>
      </c>
      <c r="Y16" s="108">
        <v>0</v>
      </c>
      <c r="Z16" s="124">
        <v>0</v>
      </c>
      <c r="AA16" s="96">
        <v>0</v>
      </c>
      <c r="AB16" s="94">
        <v>0</v>
      </c>
      <c r="AC16" s="97">
        <v>0</v>
      </c>
      <c r="AD16" s="94">
        <v>0</v>
      </c>
      <c r="AE16" s="97">
        <v>0</v>
      </c>
      <c r="AF16" s="90">
        <f t="shared" si="1"/>
        <v>35500</v>
      </c>
      <c r="AG16" s="108">
        <f t="shared" si="2"/>
        <v>35500</v>
      </c>
      <c r="AH16" s="32"/>
      <c r="AI16" s="27" t="s">
        <v>27</v>
      </c>
      <c r="AJ16" s="45" t="s">
        <v>27</v>
      </c>
      <c r="AK16" s="46" t="s">
        <v>25</v>
      </c>
      <c r="AL16" s="53" t="s">
        <v>50</v>
      </c>
    </row>
    <row r="17" spans="1:39" ht="45" x14ac:dyDescent="0.2">
      <c r="A17" s="110" t="s">
        <v>22</v>
      </c>
      <c r="B17" s="110" t="s">
        <v>29</v>
      </c>
      <c r="C17" s="110">
        <v>5984</v>
      </c>
      <c r="D17" s="137">
        <v>3522</v>
      </c>
      <c r="E17" s="137">
        <v>5331</v>
      </c>
      <c r="F17" s="137">
        <v>0</v>
      </c>
      <c r="G17" s="137">
        <v>7</v>
      </c>
      <c r="H17" s="137">
        <v>5984105003</v>
      </c>
      <c r="I17" s="138">
        <v>2000000</v>
      </c>
      <c r="J17" s="138">
        <v>0</v>
      </c>
      <c r="K17" s="80" t="s">
        <v>84</v>
      </c>
      <c r="L17" s="135" t="s">
        <v>96</v>
      </c>
      <c r="M17" s="111" t="s">
        <v>65</v>
      </c>
      <c r="N17" s="112"/>
      <c r="O17" s="113">
        <v>2</v>
      </c>
      <c r="P17" s="77">
        <v>0</v>
      </c>
      <c r="Q17" s="78">
        <v>0</v>
      </c>
      <c r="R17" s="83">
        <f t="shared" si="0"/>
        <v>0</v>
      </c>
      <c r="S17" s="99">
        <v>35500</v>
      </c>
      <c r="T17" s="100">
        <v>24500</v>
      </c>
      <c r="U17" s="101">
        <v>0</v>
      </c>
      <c r="V17" s="102">
        <v>0</v>
      </c>
      <c r="W17" s="100">
        <v>11000</v>
      </c>
      <c r="X17" s="102">
        <v>0</v>
      </c>
      <c r="Y17" s="108">
        <v>0</v>
      </c>
      <c r="Z17" s="125">
        <v>0</v>
      </c>
      <c r="AA17" s="108">
        <v>0</v>
      </c>
      <c r="AB17" s="102">
        <v>1200</v>
      </c>
      <c r="AC17" s="103">
        <v>1200</v>
      </c>
      <c r="AD17" s="102">
        <v>0</v>
      </c>
      <c r="AE17" s="103">
        <v>0</v>
      </c>
      <c r="AF17" s="90">
        <f t="shared" si="1"/>
        <v>36700</v>
      </c>
      <c r="AG17" s="108">
        <f t="shared" si="2"/>
        <v>36700</v>
      </c>
      <c r="AH17" s="32"/>
      <c r="AI17" s="31" t="s">
        <v>30</v>
      </c>
      <c r="AJ17" s="45" t="s">
        <v>33</v>
      </c>
      <c r="AK17" s="46" t="s">
        <v>25</v>
      </c>
      <c r="AL17" s="56" t="s">
        <v>51</v>
      </c>
    </row>
    <row r="18" spans="1:39" ht="38.25" x14ac:dyDescent="0.2">
      <c r="A18" s="70" t="s">
        <v>22</v>
      </c>
      <c r="B18" s="70"/>
      <c r="C18" s="70"/>
      <c r="D18" s="133"/>
      <c r="E18" s="133"/>
      <c r="F18" s="133"/>
      <c r="G18" s="133"/>
      <c r="H18" s="133"/>
      <c r="I18" s="134"/>
      <c r="J18" s="134"/>
      <c r="K18" s="80" t="s">
        <v>81</v>
      </c>
      <c r="L18" s="139" t="s">
        <v>97</v>
      </c>
      <c r="M18" s="126" t="s">
        <v>89</v>
      </c>
      <c r="N18" s="21"/>
      <c r="O18" s="15"/>
      <c r="P18" s="10"/>
      <c r="Q18" s="22"/>
      <c r="R18" s="83">
        <v>522.05999999999995</v>
      </c>
      <c r="S18" s="92">
        <v>3477.94</v>
      </c>
      <c r="T18" s="95">
        <v>1539.52</v>
      </c>
      <c r="U18" s="93"/>
      <c r="V18" s="94">
        <v>0</v>
      </c>
      <c r="W18" s="95">
        <v>1938.42</v>
      </c>
      <c r="X18" s="121">
        <v>0</v>
      </c>
      <c r="Y18" s="108">
        <v>0</v>
      </c>
      <c r="Z18" s="124">
        <v>0</v>
      </c>
      <c r="AA18" s="96">
        <v>0</v>
      </c>
      <c r="AB18" s="122">
        <v>0</v>
      </c>
      <c r="AC18" s="97">
        <v>0</v>
      </c>
      <c r="AD18" s="94">
        <v>0</v>
      </c>
      <c r="AE18" s="97">
        <v>0</v>
      </c>
      <c r="AF18" s="90">
        <f t="shared" si="1"/>
        <v>4000</v>
      </c>
      <c r="AG18" s="108">
        <f>R18+T18+U18+W18+Y18+AA18+AC18+AE18+AH18</f>
        <v>4000</v>
      </c>
      <c r="AH18" s="32"/>
      <c r="AI18" s="118"/>
      <c r="AJ18" s="17"/>
      <c r="AK18" s="52"/>
      <c r="AL18" s="119"/>
    </row>
    <row r="19" spans="1:39" ht="38.25" x14ac:dyDescent="0.2">
      <c r="A19" s="70" t="s">
        <v>22</v>
      </c>
      <c r="B19" s="70"/>
      <c r="C19" s="70"/>
      <c r="D19" s="133"/>
      <c r="E19" s="133"/>
      <c r="F19" s="133"/>
      <c r="G19" s="133"/>
      <c r="H19" s="133"/>
      <c r="I19" s="134"/>
      <c r="J19" s="134"/>
      <c r="K19" s="80" t="s">
        <v>81</v>
      </c>
      <c r="L19" s="139" t="s">
        <v>97</v>
      </c>
      <c r="M19" s="81" t="s">
        <v>90</v>
      </c>
      <c r="N19" s="21"/>
      <c r="O19" s="15"/>
      <c r="P19" s="10"/>
      <c r="Q19" s="22"/>
      <c r="R19" s="83">
        <f t="shared" si="0"/>
        <v>0</v>
      </c>
      <c r="S19" s="92">
        <v>2400</v>
      </c>
      <c r="T19" s="95">
        <v>1000</v>
      </c>
      <c r="U19" s="93"/>
      <c r="V19" s="94">
        <v>0</v>
      </c>
      <c r="W19" s="95">
        <v>1400</v>
      </c>
      <c r="X19" s="94">
        <v>0</v>
      </c>
      <c r="Y19" s="108">
        <v>0</v>
      </c>
      <c r="Z19" s="124">
        <v>0</v>
      </c>
      <c r="AA19" s="108">
        <v>0</v>
      </c>
      <c r="AB19" s="94">
        <v>0</v>
      </c>
      <c r="AC19" s="97">
        <v>0</v>
      </c>
      <c r="AD19" s="94">
        <v>0</v>
      </c>
      <c r="AE19" s="97">
        <v>0</v>
      </c>
      <c r="AF19" s="90">
        <f t="shared" si="1"/>
        <v>2400</v>
      </c>
      <c r="AG19" s="108">
        <f t="shared" si="2"/>
        <v>2400</v>
      </c>
      <c r="AH19" s="32"/>
      <c r="AI19" s="118"/>
      <c r="AJ19" s="17"/>
      <c r="AK19" s="52"/>
      <c r="AL19" s="119"/>
    </row>
    <row r="20" spans="1:39" ht="26.25" thickBot="1" x14ac:dyDescent="0.25">
      <c r="A20" s="70" t="s">
        <v>22</v>
      </c>
      <c r="B20" s="70"/>
      <c r="C20" s="70"/>
      <c r="D20" s="133"/>
      <c r="E20" s="133"/>
      <c r="F20" s="133"/>
      <c r="G20" s="133"/>
      <c r="H20" s="133"/>
      <c r="I20" s="134"/>
      <c r="J20" s="134"/>
      <c r="K20" s="80" t="s">
        <v>92</v>
      </c>
      <c r="L20" s="139" t="s">
        <v>97</v>
      </c>
      <c r="M20" s="81" t="s">
        <v>91</v>
      </c>
      <c r="N20" s="21"/>
      <c r="O20" s="15"/>
      <c r="P20" s="10"/>
      <c r="Q20" s="22"/>
      <c r="R20" s="83">
        <f t="shared" si="0"/>
        <v>0</v>
      </c>
      <c r="S20" s="92">
        <v>3000</v>
      </c>
      <c r="T20" s="95">
        <v>1200</v>
      </c>
      <c r="U20" s="93"/>
      <c r="V20" s="94">
        <v>0</v>
      </c>
      <c r="W20" s="95">
        <v>1800</v>
      </c>
      <c r="X20" s="94">
        <v>0</v>
      </c>
      <c r="Y20" s="123">
        <v>0</v>
      </c>
      <c r="Z20" s="122">
        <v>0</v>
      </c>
      <c r="AA20" s="88">
        <v>0</v>
      </c>
      <c r="AB20" s="94">
        <v>0</v>
      </c>
      <c r="AC20" s="97">
        <v>0</v>
      </c>
      <c r="AD20" s="94">
        <v>0</v>
      </c>
      <c r="AE20" s="97">
        <v>0</v>
      </c>
      <c r="AF20" s="90">
        <f t="shared" si="1"/>
        <v>3000</v>
      </c>
      <c r="AG20" s="108">
        <f t="shared" si="2"/>
        <v>3000</v>
      </c>
      <c r="AH20" s="32"/>
      <c r="AI20" s="118"/>
      <c r="AJ20" s="17"/>
      <c r="AK20" s="52"/>
      <c r="AL20" s="119"/>
    </row>
    <row r="21" spans="1:39" ht="15.75" thickBot="1" x14ac:dyDescent="0.25">
      <c r="A21" s="161" t="s">
        <v>78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3"/>
      <c r="N21" s="115"/>
      <c r="O21" s="116"/>
      <c r="P21" s="157" t="s">
        <v>52</v>
      </c>
      <c r="Q21" s="158"/>
      <c r="R21" s="117">
        <f>SUM(R5:R20)</f>
        <v>51877.529999999992</v>
      </c>
      <c r="S21" s="109">
        <f>SUM(S5:S20)</f>
        <v>388126.17</v>
      </c>
      <c r="T21" s="109">
        <f>SUM(T5:T20)</f>
        <v>252814.31999999998</v>
      </c>
      <c r="U21" s="109">
        <f t="shared" ref="U21:AG21" si="3">SUM(U5:U20)</f>
        <v>0</v>
      </c>
      <c r="V21" s="109">
        <f t="shared" si="3"/>
        <v>370852</v>
      </c>
      <c r="W21" s="109">
        <f t="shared" si="3"/>
        <v>507500.68</v>
      </c>
      <c r="X21" s="109">
        <f t="shared" si="3"/>
        <v>66540</v>
      </c>
      <c r="Y21" s="109">
        <f t="shared" si="3"/>
        <v>108352.95</v>
      </c>
      <c r="Z21" s="109">
        <f t="shared" si="3"/>
        <v>0</v>
      </c>
      <c r="AA21" s="109">
        <f t="shared" si="3"/>
        <v>0</v>
      </c>
      <c r="AB21" s="109">
        <f t="shared" si="3"/>
        <v>2776</v>
      </c>
      <c r="AC21" s="109">
        <f t="shared" si="3"/>
        <v>2776</v>
      </c>
      <c r="AD21" s="109">
        <f t="shared" si="3"/>
        <v>0</v>
      </c>
      <c r="AE21" s="109">
        <f t="shared" si="3"/>
        <v>0</v>
      </c>
      <c r="AF21" s="109">
        <f t="shared" si="3"/>
        <v>915171.70000000007</v>
      </c>
      <c r="AG21" s="120">
        <f t="shared" si="3"/>
        <v>923321.48</v>
      </c>
      <c r="AH21" s="32">
        <f>SUM(AH5:AH17)</f>
        <v>0</v>
      </c>
      <c r="AI21" s="52"/>
      <c r="AJ21" s="17"/>
      <c r="AK21" s="52"/>
      <c r="AL21" s="38"/>
      <c r="AM21" s="140"/>
    </row>
    <row r="22" spans="1:39" s="142" customFormat="1" ht="20.25" thickBot="1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114" t="s">
        <v>79</v>
      </c>
      <c r="N22" s="11"/>
      <c r="O22" s="11"/>
      <c r="P22" s="11"/>
      <c r="Q22" s="11"/>
      <c r="R22" s="104"/>
      <c r="S22" s="105"/>
      <c r="T22" s="106">
        <f>T21-S21</f>
        <v>-135311.85</v>
      </c>
      <c r="U22" s="105"/>
      <c r="V22" s="105"/>
      <c r="W22" s="106">
        <f>W21-V21</f>
        <v>136648.68</v>
      </c>
      <c r="X22" s="105"/>
      <c r="Y22" s="106">
        <f>Y21-X21</f>
        <v>41812.949999999997</v>
      </c>
      <c r="Z22" s="105"/>
      <c r="AA22" s="106">
        <f>AA21-Z21</f>
        <v>0</v>
      </c>
      <c r="AB22" s="105"/>
      <c r="AC22" s="105"/>
      <c r="AD22" s="105"/>
      <c r="AE22" s="105"/>
      <c r="AF22" s="105"/>
      <c r="AG22" s="105"/>
      <c r="AH22" s="24"/>
      <c r="AI22" s="55"/>
      <c r="AJ22" s="55"/>
      <c r="AK22" s="55"/>
      <c r="AL22" s="39"/>
      <c r="AM22" s="141"/>
    </row>
    <row r="23" spans="1:39" x14ac:dyDescent="0.2">
      <c r="AC23" s="57"/>
    </row>
    <row r="24" spans="1:39" x14ac:dyDescent="0.2">
      <c r="K24" s="14" t="s">
        <v>98</v>
      </c>
    </row>
    <row r="25" spans="1:39" x14ac:dyDescent="0.2">
      <c r="K25" s="14" t="s">
        <v>99</v>
      </c>
    </row>
    <row r="26" spans="1:39" x14ac:dyDescent="0.2">
      <c r="W26" s="14"/>
    </row>
    <row r="30" spans="1:39" x14ac:dyDescent="0.2">
      <c r="AG30" s="14"/>
    </row>
    <row r="31" spans="1:39" x14ac:dyDescent="0.2">
      <c r="AG31" s="14"/>
    </row>
  </sheetData>
  <autoFilter ref="A4:AL22" xr:uid="{00000000-0009-0000-0000-000000000000}">
    <sortState xmlns:xlrd2="http://schemas.microsoft.com/office/spreadsheetml/2017/richdata2" ref="A5:Y260">
      <sortCondition descending="1" ref="A4:A260"/>
    </sortState>
  </autoFilter>
  <mergeCells count="6">
    <mergeCell ref="A3:O3"/>
    <mergeCell ref="AI3:AK3"/>
    <mergeCell ref="P3:AG3"/>
    <mergeCell ref="P21:Q21"/>
    <mergeCell ref="A1:AG1"/>
    <mergeCell ref="A21:M21"/>
  </mergeCells>
  <pageMargins left="0.70866141732283472" right="0.70866141732283472" top="0.74803149606299213" bottom="0.74803149606299213" header="0.31496062992125984" footer="0.31496062992125984"/>
  <pageSetup paperSize="8" scale="56" firstPageNumber="0" orientation="landscape" horizontalDpi="360" verticalDpi="360" r:id="rId1"/>
  <headerFooter alignWithMargins="0">
    <oddHeader>&amp;LPříloha č. 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B96D332FC7141A29D9E8E91131829" ma:contentTypeVersion="2" ma:contentTypeDescription="Create a new document." ma:contentTypeScope="" ma:versionID="d2b620809ba1a66f3ad2018eb0f3687f">
  <xsd:schema xmlns:xsd="http://www.w3.org/2001/XMLSchema" xmlns:xs="http://www.w3.org/2001/XMLSchema" xmlns:p="http://schemas.microsoft.com/office/2006/metadata/properties" xmlns:ns2="c559021f-e2bd-448f-8931-f0c40bf428dd" targetNamespace="http://schemas.microsoft.com/office/2006/metadata/properties" ma:root="true" ma:fieldsID="be246b48de917b3995ab77247dd2356b" ns2:_="">
    <xsd:import namespace="c559021f-e2bd-448f-8931-f0c40bf42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9021f-e2bd-448f-8931-f0c40bf42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F5376-AEB4-4995-B00F-18F027F6E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9021f-e2bd-448f-8931-f0c40bf42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FFF20-BEE3-4E8C-B777-9FD4D78AD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92F28-504D-461F-B302-290152A8A03A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c559021f-e2bd-448f-8931-f0c40bf428d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212</vt:i4>
      </vt:variant>
    </vt:vector>
  </HeadingPairs>
  <TitlesOfParts>
    <vt:vector size="213" baseType="lpstr">
      <vt:lpstr>2020</vt:lpstr>
      <vt:lpstr>'2020'!__xlnm._FilterDatabase</vt:lpstr>
      <vt:lpstr>__xlnm._FilterDatabase_1_1</vt:lpstr>
      <vt:lpstr>'2020'!Názvy_tisku</vt:lpstr>
      <vt:lpstr>'2020'!Oblast_tisku</vt:lpstr>
      <vt:lpstr>'2020'!Z_003B9368_726E_44F6_877E_4B9D92306499_.wvu.FilterData</vt:lpstr>
      <vt:lpstr>'2020'!Z_02BF977B_F69A_4A20_8F5B_1FC3CA7F6C02_.wvu.FilterData</vt:lpstr>
      <vt:lpstr>'2020'!Z_02E9E765_7EFA_4F85_9E35_DE568034EC1F_.wvu.FilterData</vt:lpstr>
      <vt:lpstr>'2020'!Z_036170E1_81FE_429A_A493_5ED6A19B9E2E_.wvu.FilterData</vt:lpstr>
      <vt:lpstr>'2020'!Z_06337DF7_F740_4D48_8E81_6817830B7359_.wvu.FilterData</vt:lpstr>
      <vt:lpstr>'2020'!Z_08113EDA_F24B_4DD8_B040_E07F7B2B419D_.wvu.FilterData</vt:lpstr>
      <vt:lpstr>'2020'!Z_08A0BE4E_9E52_4A51_B044_4065FFFBB070_.wvu.FilterData</vt:lpstr>
      <vt:lpstr>'2020'!Z_0A0BF857_30ED_4455_B8BF_5B93393CD75F_.wvu.FilterData</vt:lpstr>
      <vt:lpstr>'2020'!Z_0D164487_9242_4E3D_890B_A51A02270095_.wvu.FilterData</vt:lpstr>
      <vt:lpstr>'2020'!Z_108B6DFA_078C_4092_B5B7_C363DCCF55B7_.wvu.FilterData</vt:lpstr>
      <vt:lpstr>'2020'!Z_10FAFB91_BE86_4552_9C4F_891999BFFBF7_.wvu.FilterData</vt:lpstr>
      <vt:lpstr>'2020'!Z_1102F746_9BEE_4D14_944A_AFA3C8C1D6F8_.wvu.FilterData</vt:lpstr>
      <vt:lpstr>'2020'!Z_130F770F_0AE8_49D1_B78E_DEAF4C45A4DD_.wvu.FilterData</vt:lpstr>
      <vt:lpstr>'2020'!Z_13479AE2_B960_4170_8DA6_59ADD9FF5085_.wvu.FilterData</vt:lpstr>
      <vt:lpstr>'2020'!Z_13BBCD3D_B72A_4B6F_BB40_DCFE3CFD1749_.wvu.FilterData</vt:lpstr>
      <vt:lpstr>'2020'!Z_15FEEB29_EB96_4EE9_8699_A609DEC88801_.wvu.FilterData</vt:lpstr>
      <vt:lpstr>'2020'!Z_160648D7_49B3_48AD_A1F2_E70A06B0970D_.wvu.FilterData</vt:lpstr>
      <vt:lpstr>'2020'!Z_17336BDB_1A74_44C4_8273_A5E9E0B9FEA7_.wvu.FilterData</vt:lpstr>
      <vt:lpstr>'2020'!Z_17878D27_39C6_418E_9E62_3A9B7D96889D_.wvu.FilterData</vt:lpstr>
      <vt:lpstr>'2020'!Z_1844180C_087E_420E_A32D_9676AF261593_.wvu.FilterData</vt:lpstr>
      <vt:lpstr>'2020'!Z_192349DF_B5FD_4325_A783_CFCD9C096414_.wvu.FilterData</vt:lpstr>
      <vt:lpstr>'2020'!Z_1926E782_3F2D_4CBC_8A70_99279CBB1D9F_.wvu.FilterData</vt:lpstr>
      <vt:lpstr>'2020'!Z_1C47FE50_2D15_4A0F_AFCD_20505EE2E539_.wvu.FilterData</vt:lpstr>
      <vt:lpstr>'2020'!Z_1DC94D37_74F3_400D_AA48_6AB3D1A85A63_.wvu.FilterData</vt:lpstr>
      <vt:lpstr>'2020'!Z_1F008B02_C920_43C7_94D3_AA1E139A4A48_.wvu.FilterData</vt:lpstr>
      <vt:lpstr>'2020'!Z_2299870A_6118_40F1_8B9B_70151404FA87_.wvu.FilterData</vt:lpstr>
      <vt:lpstr>'2020'!Z_22E7A4B4_1F3F_46A0_8BE3_A0F83B1D24AD_.wvu.FilterData</vt:lpstr>
      <vt:lpstr>'2020'!Z_2667C0B0_2423_433F_A9B5_F354E5214A79_.wvu.FilterData</vt:lpstr>
      <vt:lpstr>'2020'!Z_27B77D65_8D5A_4643_82A1_3463CBDC959E_.wvu.FilterData</vt:lpstr>
      <vt:lpstr>'2020'!Z_2B64694E_473A_4814_9747_0E9F61475EAB_.wvu.FilterData</vt:lpstr>
      <vt:lpstr>'2020'!Z_2C1BF929_274A_441C_875C_3FD33FEA4CAE_.wvu.FilterData</vt:lpstr>
      <vt:lpstr>'2020'!Z_2E409589_D1D2_425F_AE00_89B531985092_.wvu.FilterData</vt:lpstr>
      <vt:lpstr>'2020'!Z_2E4E9EAB_E30C_4510_A997_D2E3445C6A97_.wvu.FilterData</vt:lpstr>
      <vt:lpstr>'2020'!Z_2F5FB2E1_A8A9_4060_86E8_358439F42632_.wvu.FilterData</vt:lpstr>
      <vt:lpstr>'2020'!Z_2FD1B24E_7C01_4CC2_8819_837D714AADFA_.wvu.FilterData</vt:lpstr>
      <vt:lpstr>'2020'!Z_327303E6_5AEC_47D6_BA75_71ADB1408134_.wvu.FilterData</vt:lpstr>
      <vt:lpstr>'2020'!Z_364DCF13_D4F6_4E6A_9954_3CB017DF8F8A_.wvu.FilterData</vt:lpstr>
      <vt:lpstr>'2020'!Z_36D9F5DD_7212_40F5_94BA_2B02AE39E9EC_.wvu.FilterData</vt:lpstr>
      <vt:lpstr>'2020'!Z_3790B158_2034_4328_9E15_FD1FFCD60CA4_.wvu.FilterData</vt:lpstr>
      <vt:lpstr>'2020'!Z_3A5B31A9_F24A_4F01_85FC_3A6D652E2DC8_.wvu.FilterData</vt:lpstr>
      <vt:lpstr>'2020'!Z_3DE36655_31E6_4A01_82D1_5217A2B89199_.wvu.FilterData</vt:lpstr>
      <vt:lpstr>'2020'!Z_3E9EAE0A_8FD0_47BF_8FD8_62DE915967E8_.wvu.FilterData</vt:lpstr>
      <vt:lpstr>'2020'!Z_3FE23C46_222B_4AB4_9614_740AB7ECC7D3_.wvu.FilterData</vt:lpstr>
      <vt:lpstr>'2020'!Z_40606F4A_2103_4993_B43D_C83E2ACCBCE9_.wvu.FilterData</vt:lpstr>
      <vt:lpstr>'2020'!Z_42256743_80BE_424F_94DF_E51BA590FB4B_.wvu.FilterData</vt:lpstr>
      <vt:lpstr>'2020'!Z_435D9DBC_54A9_4538_94CE_72BE0BA02CF6_.wvu.FilterData</vt:lpstr>
      <vt:lpstr>'2020'!Z_4387A632_99A2_4742_B958_64363A9AAC11_.wvu.FilterData</vt:lpstr>
      <vt:lpstr>'2020'!Z_45D02E9D_D8B0_41BF_BEB1_5A4EC8FD87EB_.wvu.FilterData</vt:lpstr>
      <vt:lpstr>'2020'!Z_4702A50E_C014_4959_89D6_E1DEDE8885F4_.wvu.FilterData</vt:lpstr>
      <vt:lpstr>'2020'!Z_4737776B_06E9_4035_9895_EB167EF5267B_.wvu.FilterData</vt:lpstr>
      <vt:lpstr>'2020'!Z_4845BADA_1977_4CAE_B9E8_A10504E42EE4_.wvu.FilterData</vt:lpstr>
      <vt:lpstr>'2020'!Z_48B72ED8_5A3A_49C4_9F96_6D986D68783C_.wvu.FilterData</vt:lpstr>
      <vt:lpstr>'2020'!Z_4ACDE0E3_BFE7_44D4_9777_504C75D2969C_.wvu.FilterData</vt:lpstr>
      <vt:lpstr>'2020'!Z_4B1142B1_1778_41F3_92D0_AF87862B0DC0_.wvu.FilterData</vt:lpstr>
      <vt:lpstr>'2020'!Z_4BF9EABD_C97F_4409_880B_5D7BB6A95833_.wvu.FilterData</vt:lpstr>
      <vt:lpstr>'2020'!Z_4C26F5DC_264E_48F4_B8C6_887AB977B26F_.wvu.FilterData</vt:lpstr>
      <vt:lpstr>'2020'!Z_4D83649C_95AD_4DC0_86A5_677D59FE3CEA_.wvu.FilterData</vt:lpstr>
      <vt:lpstr>'2020'!Z_4E7AE5E8_AFF9_4810_9E1B_B3CFA1C1B56D_.wvu.FilterData</vt:lpstr>
      <vt:lpstr>'2020'!Z_4ECA24CB_1600_4907_8E63_826E3AE27562_.wvu.FilterData</vt:lpstr>
      <vt:lpstr>'2020'!Z_4F49338F_2050_4318_B9EC_70B3DF9EC20A_.wvu.FilterData</vt:lpstr>
      <vt:lpstr>'2020'!Z_4FA3A359_D195_47FA_844C_443424BE5458_.wvu.FilterData</vt:lpstr>
      <vt:lpstr>'2020'!Z_501F1A77_8E58_4D52_83A3_7E5ABACD8752_.wvu.FilterData</vt:lpstr>
      <vt:lpstr>'2020'!Z_51D7A71C_4112_47CF_8851_9139D41562BB_.wvu.FilterData</vt:lpstr>
      <vt:lpstr>'2020'!Z_51F810B5_8140_4FC9_9163_54E632287854_.wvu.FilterData</vt:lpstr>
      <vt:lpstr>'2020'!Z_5289F07E_9063_4A0A_9815_B8FBE92AA4AE_.wvu.FilterData</vt:lpstr>
      <vt:lpstr>'2020'!Z_52C5E9A5_0105_4F2F_B909_7AB41D1F5438_.wvu.FilterData</vt:lpstr>
      <vt:lpstr>'2020'!Z_54BA939F_808C_410E_A488_7251446A77BF_.wvu.FilterData</vt:lpstr>
      <vt:lpstr>'2020'!Z_57096192_833A_490C_8042_2863D95F4D3C_.wvu.FilterData</vt:lpstr>
      <vt:lpstr>'2020'!Z_59AE7DFA_9395_4564_A5C5_81691241C713_.wvu.FilterData</vt:lpstr>
      <vt:lpstr>'2020'!Z_59ED6F97_5D56_46DC_933D_5E40F27D5F24_.wvu.FilterData</vt:lpstr>
      <vt:lpstr>'2020'!Z_5BEAC420_C235_43CC_BFFD_8AFB2A824288_.wvu.Cols</vt:lpstr>
      <vt:lpstr>'2020'!Z_5BEAC420_C235_43CC_BFFD_8AFB2A824288_.wvu.FilterData</vt:lpstr>
      <vt:lpstr>'2020'!Z_5C3EFA70_EC3F_4379_8250_A8A07CCED450_.wvu.FilterData</vt:lpstr>
      <vt:lpstr>'2020'!Z_5D67C133_1045_4D96_A7DD_78C2D2234BC2_.wvu.FilterData</vt:lpstr>
      <vt:lpstr>'2020'!Z_5D6CADDC_EA64_40F2_8BC7_CDA70E498420_.wvu.FilterData</vt:lpstr>
      <vt:lpstr>'2020'!Z_60846676_7091_4469_87EB_C90E87E27B58_.wvu.FilterData</vt:lpstr>
      <vt:lpstr>'2020'!Z_60DD5388_4664_4048_A0F8_83D8CDCA029F_.wvu.FilterData</vt:lpstr>
      <vt:lpstr>'2020'!Z_62D02EED_1FA6_4D20_97EA_DBA75A76DC7C_.wvu.FilterData</vt:lpstr>
      <vt:lpstr>'2020'!Z_666F3A96_7C5C_4B38_B368_D2C266AE030C_.wvu.FilterData</vt:lpstr>
      <vt:lpstr>'2020'!Z_675DEEE5_DCF5_4BD0_962A_1842C3C9645E_.wvu.FilterData</vt:lpstr>
      <vt:lpstr>'2020'!Z_6B008C95_4AB8_4A56_922D_6709027305C6_.wvu.FilterData</vt:lpstr>
      <vt:lpstr>'2020'!Z_6B51A24B_272B_4228_B1E0_52DB515FE8B1_.wvu.FilterData</vt:lpstr>
      <vt:lpstr>'2020'!Z_6C8F21EB_0C2C_4E7A_BEE2_EB77767CB30E_.wvu.FilterData</vt:lpstr>
      <vt:lpstr>'2020'!Z_6DC8D9B2_A4B8_4C80_BC95_4846CA82398E_.wvu.FilterData</vt:lpstr>
      <vt:lpstr>'2020'!Z_6DDDF79E_DA15_4B74_BAA3_BDCB45D376CF_.wvu.FilterData</vt:lpstr>
      <vt:lpstr>'2020'!Z_6F00B8BD_2F84_4468_855B_EED04F271AAF_.wvu.FilterData</vt:lpstr>
      <vt:lpstr>'2020'!Z_70571A18_3AB5_4428_91D7_D5EA4F7A800C_.wvu.FilterData</vt:lpstr>
      <vt:lpstr>'2020'!Z_71BAB156_CC3C_4F67_8421_3ED6A15EC1C0_.wvu.FilterData</vt:lpstr>
      <vt:lpstr>'2020'!Z_72EAD018_AD08_4134_A6E5_C1BC155B595E_.wvu.FilterData</vt:lpstr>
      <vt:lpstr>'2020'!Z_732D6B09_9402_4F0A_8337_496A9B195FD2_.wvu.FilterData</vt:lpstr>
      <vt:lpstr>'2020'!Z_749AA942_6A20_4537_BB83_BF976E6E097E_.wvu.Cols</vt:lpstr>
      <vt:lpstr>'2020'!Z_749AA942_6A20_4537_BB83_BF976E6E097E_.wvu.FilterData</vt:lpstr>
      <vt:lpstr>'2020'!Z_74FA9448_588E_4294_B0F5_92E7EDC5A542_.wvu.FilterData</vt:lpstr>
      <vt:lpstr>'2020'!Z_7535F991_730E_4310_8B5E_B512801E1500_.wvu.FilterData</vt:lpstr>
      <vt:lpstr>'2020'!Z_7703BBFE_AA6F_4C74_A295_390798729046_.wvu.FilterData</vt:lpstr>
      <vt:lpstr>'2020'!Z_78C606F1_60F0_4826_8F8F_E0A63DE788FF_.wvu.FilterData</vt:lpstr>
      <vt:lpstr>'2020'!Z_7A9ED1DB_58AB_4105_97AB_448B2488A658_.wvu.FilterData</vt:lpstr>
      <vt:lpstr>'2020'!Z_7B181015_859E_480C_BEA2_798E10C44AE4_.wvu.FilterData</vt:lpstr>
      <vt:lpstr>'2020'!Z_7EA744D1_009A_4C29_ABC5_9675F0A38C15_.wvu.FilterData</vt:lpstr>
      <vt:lpstr>'2020'!Z_7ED5AE99_66D5_410E_A891_BD62296F32BA_.wvu.FilterData</vt:lpstr>
      <vt:lpstr>'2020'!Z_7F3AAA12_3D27_4798_9BFA_3254EFC2EB93_.wvu.FilterData</vt:lpstr>
      <vt:lpstr>'2020'!Z_807B4A68_7FD4_47C3_8C20_CE5C1B9181CC_.wvu.FilterData</vt:lpstr>
      <vt:lpstr>'2020'!Z_813C5068_895E_4C45_BFD3_01D4A830F3AA_.wvu.FilterData</vt:lpstr>
      <vt:lpstr>'2020'!Z_82565701_1D78_4A8B_B7FB_F1BBF46EA6FB_.wvu.FilterData</vt:lpstr>
      <vt:lpstr>'2020'!Z_82CCDB0B_B446_4C76_816B_25BD0BC91DDC_.wvu.FilterData</vt:lpstr>
      <vt:lpstr>'2020'!Z_82DFD396_8BB1_428E_9A86_513D415A61E4_.wvu.FilterData</vt:lpstr>
      <vt:lpstr>'2020'!Z_837BAD3C_A8FC_4759_9833_6201A142FEB2_.wvu.FilterData</vt:lpstr>
      <vt:lpstr>'2020'!Z_83E64025_7B4B_49BB_8D4A_16BD15361B41_.wvu.FilterData</vt:lpstr>
      <vt:lpstr>'2020'!Z_8598EB4F_7F64_4133_85B4_89816D27B569_.wvu.FilterData</vt:lpstr>
      <vt:lpstr>'2020'!Z_85CF1454_FF84_4329_893B_57659FE3E8C0_.wvu.FilterData</vt:lpstr>
      <vt:lpstr>'2020'!Z_87A8D27E_24C9_4006_8662_B4149715AAAC_.wvu.FilterData</vt:lpstr>
      <vt:lpstr>'2020'!Z_8907E96F_D685_4050_A427_B6E18AC51965_.wvu.FilterData</vt:lpstr>
      <vt:lpstr>'2020'!Z_891D548E_59DB_4611_881B_13145D5DEDB7_.wvu.FilterData</vt:lpstr>
      <vt:lpstr>'2020'!Z_8A2680A0_E6B9_4A04_9F14_745B4A3C24F8_.wvu.FilterData</vt:lpstr>
      <vt:lpstr>'2020'!Z_8BC105A7_7B51_48A4_98CC_2347B564958C_.wvu.Cols</vt:lpstr>
      <vt:lpstr>'2020'!Z_8BC105A7_7B51_48A4_98CC_2347B564958C_.wvu.FilterData</vt:lpstr>
      <vt:lpstr>'2020'!Z_8C39B2B8_0039_434C_B1A9_4182100ADAB8_.wvu.FilterData</vt:lpstr>
      <vt:lpstr>'2020'!Z_8CFE2C03_10A6_4F2E_B74A_BE588BD1B890_.wvu.FilterData</vt:lpstr>
      <vt:lpstr>'2020'!Z_8E2EE799_AE83_49BF_AB84_73E52B2ABE87_.wvu.FilterData</vt:lpstr>
      <vt:lpstr>'2020'!Z_8EED8572_0014_4C2F_8604_F9FCA625AE0E_.wvu.FilterData</vt:lpstr>
      <vt:lpstr>'2020'!Z_8F7107AA_E700_43FB_BA49_593B52CED263_.wvu.FilterData</vt:lpstr>
      <vt:lpstr>'2020'!Z_90FCCB27_25CC_4D22_9A11_42FCE432FD32_.wvu.FilterData</vt:lpstr>
      <vt:lpstr>'2020'!Z_9351447C_AEAB_4055_AF67_29037C026B64_.wvu.FilterData</vt:lpstr>
      <vt:lpstr>'2020'!Z_98318819_77D5_47CD_BFC8_1B67082B71F1_.wvu.FilterData</vt:lpstr>
      <vt:lpstr>'2020'!Z_9863792F_4A15_4530_86DA_314679F5CDFA_.wvu.FilterData</vt:lpstr>
      <vt:lpstr>'2020'!Z_997DE917_457E_4F10_B083_C4630A3A3AC2_.wvu.FilterData</vt:lpstr>
      <vt:lpstr>'2020'!Z_9A487D45_B162_4D19_A325_C5F2DA31BD17_.wvu.FilterData</vt:lpstr>
      <vt:lpstr>'2020'!Z_9ABA26A3_57BF_43C1_A9D2_24636D7B3290_.wvu.FilterData</vt:lpstr>
      <vt:lpstr>'2020'!Z_A00F3A97_5649_4827_B009_D4A4EACFED50_.wvu.FilterData</vt:lpstr>
      <vt:lpstr>'2020'!Z_A0A67CB2_4E0E_44C0_B898_6468BDBAD6B2_.wvu.FilterData</vt:lpstr>
      <vt:lpstr>'2020'!Z_A1FB47D8_ABD1_4076_96CD_A484D52415FC_.wvu.FilterData</vt:lpstr>
      <vt:lpstr>'2020'!Z_A252AC41_4F3F_4415_A344_BF8924CF1AB2_.wvu.FilterData</vt:lpstr>
      <vt:lpstr>'2020'!Z_A315C406_1E9F_4F2A_BF22_425EDAC158BB_.wvu.FilterData</vt:lpstr>
      <vt:lpstr>'2020'!Z_A3D9B997_4A97_4B2A_8452_16DCAF3A1CE5_.wvu.FilterData</vt:lpstr>
      <vt:lpstr>'2020'!Z_A46E354F_F16A_4B55_8077_0EFD03CE1E7B_.wvu.FilterData</vt:lpstr>
      <vt:lpstr>'2020'!Z_A87C59F2_31C6_4CD8_A5CB_72ACDB5A6B88_.wvu.FilterData</vt:lpstr>
      <vt:lpstr>'2020'!Z_A8D82244_94E2_4132_9961_B3C0B85A61A2_.wvu.FilterData</vt:lpstr>
      <vt:lpstr>'2020'!Z_ACFB65BC_2CB1_49F4_822E_2E62AB385CE5_.wvu.FilterData</vt:lpstr>
      <vt:lpstr>'2020'!Z_AE2DF662_128A_4525_9850_65D982E18AB5_.wvu.FilterData</vt:lpstr>
      <vt:lpstr>'2020'!Z_B3B13A3A_3168_43B5_BCEF_C4C4A45E6B1C_.wvu.FilterData</vt:lpstr>
      <vt:lpstr>'2020'!Z_B41AE633_CAC9_4ACB_B9F0_682E7ABA8A4E_.wvu.FilterData</vt:lpstr>
      <vt:lpstr>'2020'!Z_B5333BB7_29E7_4587_AA5F_1F05D38BE483_.wvu.FilterData</vt:lpstr>
      <vt:lpstr>'2020'!Z_B57BBE7A_AA5A_4062_868D_448915FF08C4_.wvu.FilterData</vt:lpstr>
      <vt:lpstr>'2020'!Z_B61E7E4F_63A9_47A5_87D5_EE1DD5842D14_.wvu.FilterData</vt:lpstr>
      <vt:lpstr>'2020'!Z_B7AE6150_6721_4D6B_A509_6DD2FEC9E89D_.wvu.FilterData</vt:lpstr>
      <vt:lpstr>'2020'!Z_B939ADD2_EC09_4E04_8F36_C16E39DFE5C1_.wvu.FilterData</vt:lpstr>
      <vt:lpstr>'2020'!Z_B9C2E826_ED2F_4CAB_841E_D892388B1A0E_.wvu.FilterData</vt:lpstr>
      <vt:lpstr>'2020'!Z_BA00E371_BE5A_449D_B2EB_4B2D592F8ACE_.wvu.FilterData</vt:lpstr>
      <vt:lpstr>'2020'!Z_BABBAE06_5143_44BE_AB61_7597DCB59F33_.wvu.FilterData</vt:lpstr>
      <vt:lpstr>'2020'!Z_BB1A5F6B_F52C_47FB_B8A3_0674962F5616_.wvu.FilterData</vt:lpstr>
      <vt:lpstr>'2020'!Z_BCDC879F_C929_4F8E_B721_0EDD7940A1FE_.wvu.FilterData</vt:lpstr>
      <vt:lpstr>'2020'!Z_BD25AFE1_B435_486A_9480_36EE82ABCF13_.wvu.FilterData</vt:lpstr>
      <vt:lpstr>'2020'!Z_BF980B0E_8E0C_4CA8_8E32_102ED3E48F21_.wvu.FilterData</vt:lpstr>
      <vt:lpstr>'2020'!Z_C0538ED8_14F5_494B_9F5E_84AD4CF761DE_.wvu.FilterData</vt:lpstr>
      <vt:lpstr>'2020'!Z_C237F0CC_37E2_4EFC_BB8A_7D84A52B559D_.wvu.FilterData</vt:lpstr>
      <vt:lpstr>'2020'!Z_C3215928_7FBB_4E59_B740_CE5118E94F73_.wvu.FilterData</vt:lpstr>
      <vt:lpstr>'2020'!Z_C4EB2414_23AD_471C_8794_31D7D785DF21_.wvu.FilterData</vt:lpstr>
      <vt:lpstr>'2020'!Z_C5075633_6703_4F25_A804_9D56C3156C1A_.wvu.FilterData</vt:lpstr>
      <vt:lpstr>'2020'!Z_C57AA5A2_D8F3_4957_B7B3_7265316CEAF3_.wvu.FilterData</vt:lpstr>
      <vt:lpstr>'2020'!Z_C642692B_196B_4334_B497_799C98DB8404_.wvu.FilterData</vt:lpstr>
      <vt:lpstr>'2020'!Z_C7057266_601E_48FF_ADE2_03611760F419_.wvu.FilterData</vt:lpstr>
      <vt:lpstr>'2020'!Z_C718F41D_1E0B_4FCF_9CFA_B70D7483F9A5_.wvu.FilterData</vt:lpstr>
      <vt:lpstr>'2020'!Z_C73AC6CC_D6CB_43A3_AD4D_0BB0B880287C_.wvu.FilterData</vt:lpstr>
      <vt:lpstr>'2020'!Z_C9CB5519_B752_49B4_8EBA_0323C14DBAC9_.wvu.FilterData</vt:lpstr>
      <vt:lpstr>'2020'!Z_CAB4EA01_016E_4F3B_A1EB_16B2E94A058B_.wvu.FilterData</vt:lpstr>
      <vt:lpstr>'2020'!Z_CB1BA62B_05D3_456A_9FEA_0B5BE301D6FA_.wvu.FilterData</vt:lpstr>
      <vt:lpstr>'2020'!Z_CC0961C6_9013_42C0_A67B_F8BCE8490FF3_.wvu.FilterData</vt:lpstr>
      <vt:lpstr>'2020'!Z_CC98E5B0_94AD_4AFF_BD94_EF0AD0B9D81A_.wvu.FilterData</vt:lpstr>
      <vt:lpstr>'2020'!Z_D0F798A3_D92F_4895_94DF_C86CE6A6F1F1_.wvu.FilterData</vt:lpstr>
      <vt:lpstr>'2020'!Z_D1EEACD8_724E_49A7_B452_FB04FA4870DD_.wvu.FilterData</vt:lpstr>
      <vt:lpstr>'2020'!Z_D601F2FC_0A9A_4F42_9CBD_8FC39AA29825_.wvu.FilterData</vt:lpstr>
      <vt:lpstr>'2020'!Z_D60B75B1_E414_475E_AE2A_AF5F7528D3E3_.wvu.FilterData</vt:lpstr>
      <vt:lpstr>'2020'!Z_D77AF71E_2233_4886_B92F_8042B4425EEA_.wvu.FilterData</vt:lpstr>
      <vt:lpstr>'2020'!Z_D8188B61_F0A2_4776_9697_7C89DBD64261_.wvu.FilterData</vt:lpstr>
      <vt:lpstr>'2020'!Z_D9B8A6F8_44E7_44BE_B981_8133849568DF_.wvu.FilterData</vt:lpstr>
      <vt:lpstr>'2020'!Z_DF09F410_60F3_42F0_A61B_C32326ECA6A0_.wvu.FilterData</vt:lpstr>
      <vt:lpstr>'2020'!Z_E03D5089_4056_46F3_B881_FB6F77887C1E_.wvu.FilterData</vt:lpstr>
      <vt:lpstr>'2020'!Z_E05D8263_9EA5_49E4_AB74_046792033B5D_.wvu.FilterData</vt:lpstr>
      <vt:lpstr>'2020'!Z_E1146F4F_9C4E_4E4A_AEF9_534079A78F1A_.wvu.FilterData</vt:lpstr>
      <vt:lpstr>'2020'!Z_E1789CC3_E597_4C72_B37B_A0E2CE981431_.wvu.FilterData</vt:lpstr>
      <vt:lpstr>'2020'!Z_E3166B1B_24C0_4690_AA68_1B46EA247FB6_.wvu.FilterData</vt:lpstr>
      <vt:lpstr>'2020'!Z_E33EDF95_E345_4801_A440_93A366F08537_.wvu.FilterData</vt:lpstr>
      <vt:lpstr>'2020'!Z_E5F42E54_D2DB_4BC2_8B5E_6D9E7EF4724D_.wvu.FilterData</vt:lpstr>
      <vt:lpstr>'2020'!Z_E62C49E9_0E4F_483F_948E_C2E4289864A6_.wvu.FilterData</vt:lpstr>
      <vt:lpstr>'2020'!Z_E74C0D96_F2FC_44E6_B35E_4D648EB81C40_.wvu.FilterData</vt:lpstr>
      <vt:lpstr>'2020'!Z_E8726FA0_A2B6_43B3_98BA_105FE6A28303_.wvu.FilterData</vt:lpstr>
      <vt:lpstr>'2020'!Z_E8D9459C_4930_4EB1_8115_485EF977A3A6_.wvu.FilterData</vt:lpstr>
      <vt:lpstr>'2020'!Z_E9ABA164_3AF1_4C4C_B1CD_A944D2F6C9EC_.wvu.FilterData</vt:lpstr>
      <vt:lpstr>'2020'!Z_E9D194CF_D559_4CF3_B979_2D021EB21714_.wvu.FilterData</vt:lpstr>
      <vt:lpstr>'2020'!Z_EACCD19C_96A9_4EDC_A762_F729160F5598_.wvu.FilterData</vt:lpstr>
      <vt:lpstr>'2020'!Z_EE0CFD8C_1394_4B06_8367_E5253D3ACD88_.wvu.FilterData</vt:lpstr>
      <vt:lpstr>'2020'!Z_EED40F38_F609_42FA_8939_DE421B14ACEC_.wvu.FilterData</vt:lpstr>
      <vt:lpstr>'2020'!Z_EF2F6422_D942_484F_8491_C5A584FF6E16_.wvu.FilterData</vt:lpstr>
      <vt:lpstr>'2020'!Z_EF3CFFFF_2B93_492C_9629_D3E27DF86473_.wvu.FilterData</vt:lpstr>
      <vt:lpstr>'2020'!Z_EF7FA909_59AA_4FF7_AEFA_E628355FBF27_.wvu.FilterData</vt:lpstr>
      <vt:lpstr>'2020'!Z_EF8BC0DB_9B6B_484C_A024_95B9A7CB99DA_.wvu.FilterData</vt:lpstr>
      <vt:lpstr>'2020'!Z_F24A8CCD_210D_4DFC_BF7B_F31FB7D15028_.wvu.FilterData</vt:lpstr>
      <vt:lpstr>'2020'!Z_F486B8DB_D168_4888_809E_00AD300A2E4E_.wvu.FilterData</vt:lpstr>
      <vt:lpstr>'2020'!Z_F595296C_6D6B_4360_864D_A10A0E1C1392_.wvu.FilterData</vt:lpstr>
      <vt:lpstr>'2020'!Z_F5EDDD19_9313_4243_98D7_01F034CF6AEE_.wvu.FilterData</vt:lpstr>
      <vt:lpstr>'2020'!Z_F62CD7F7_630A_4DC7_81B1_4C6226BD728E_.wvu.FilterData</vt:lpstr>
      <vt:lpstr>'2020'!Z_F65098E6_0466_4EDB_B536_D8C32DB7A9FA_.wvu.FilterData</vt:lpstr>
      <vt:lpstr>'2020'!Z_F7BE56C6_B5BE_4B1E_86C4_69FD914F0214_.wvu.FilterData</vt:lpstr>
      <vt:lpstr>'2020'!Z_F919BA65_0577_4C1A_91E3_C20C3C920360_.wvu.FilterData</vt:lpstr>
      <vt:lpstr>'2020'!Z_FB499E52_F97C_4AA6_AFED_3ABA04EE41DA_.wvu.FilterData</vt:lpstr>
      <vt:lpstr>'2020'!Z_FCE3C53B_EAFF_4FD0_857D_26EE070A01B8_.wvu.FilterData</vt:lpstr>
      <vt:lpstr>'2020'!Z_FCEF7FE7_AACA_4414_A1BD_7014795B0BB3_.wvu.FilterData</vt:lpstr>
      <vt:lpstr>'2020'!Z_FE3D8218_B002_4CF1_96F3_10A2BEB169F7_.wvu.FilterData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Drápela Boris</dc:creator>
  <cp:keywords/>
  <dc:description/>
  <cp:lastModifiedBy>Klučková Pavla</cp:lastModifiedBy>
  <cp:revision/>
  <cp:lastPrinted>2020-05-13T12:40:58Z</cp:lastPrinted>
  <dcterms:created xsi:type="dcterms:W3CDTF">2020-03-17T08:21:48Z</dcterms:created>
  <dcterms:modified xsi:type="dcterms:W3CDTF">2020-05-15T09:07:58Z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0x010100CF4B96D332FC7141A29D9E8E91131829</vt:lpwstr>
  </property>
</Properties>
</file>