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O:\_OU pracovní Klučková\_N\ORJ 8\Informace o čerpání - materiály\ZK 2020-06-03 (RK 2020-05-18) Informace o úpravách rozpočtu v návaznosti na COVID\"/>
    </mc:Choice>
  </mc:AlternateContent>
  <xr:revisionPtr revIDLastSave="0" documentId="13_ncr:1_{4A215EA6-2AA9-42AA-8BA3-ABEBACBF0E10}" xr6:coauthVersionLast="41" xr6:coauthVersionMax="45" xr10:uidLastSave="{00000000-0000-0000-0000-000000000000}"/>
  <bookViews>
    <workbookView xWindow="-120" yWindow="-120" windowWidth="29040" windowHeight="15840" tabRatio="420" xr2:uid="{00000000-000D-0000-FFFF-FFFF00000000}"/>
  </bookViews>
  <sheets>
    <sheet name="List 1" sheetId="3" r:id="rId1"/>
  </sheets>
  <definedNames>
    <definedName name="__xlnm._FilterDatabase" localSheetId="0">'List 1'!$A$4:$AH$13</definedName>
    <definedName name="__xlnm._FilterDatabase_1">#REF!</definedName>
    <definedName name="__xlnm._FilterDatabase_1_1">'List 1'!$A$4:$AH$13</definedName>
    <definedName name="_xlnm._FilterDatabase" localSheetId="0" hidden="1">'List 1'!$A$4:$AH$13</definedName>
    <definedName name="_xlnm.Print_Titles" localSheetId="0">'List 1'!$1:$4</definedName>
    <definedName name="_xlnm.Print_Area" localSheetId="0">'List 1'!$A$1:$AH$21</definedName>
    <definedName name="Z_003B9368_726E_44F6_877E_4B9D92306499_.wvu.FilterData" localSheetId="0">'List 1'!$A$5:$AH$13</definedName>
    <definedName name="Z_02BF977B_F69A_4A20_8F5B_1FC3CA7F6C02_.wvu.FilterData" localSheetId="0">'List 1'!$A$5:$AH$13</definedName>
    <definedName name="Z_02E9E765_7EFA_4F85_9E35_DE568034EC1F_.wvu.FilterData" localSheetId="0">'List 1'!$A$5:$AH$13</definedName>
    <definedName name="Z_036170E1_81FE_429A_A493_5ED6A19B9E2E_.wvu.FilterData" localSheetId="0">'List 1'!$A$5:$AH$13</definedName>
    <definedName name="Z_06337DF7_F740_4D48_8E81_6817830B7359_.wvu.FilterData" localSheetId="0">'List 1'!$A$5:$AH$13</definedName>
    <definedName name="Z_08113EDA_F24B_4DD8_B040_E07F7B2B419D_.wvu.FilterData" localSheetId="0">'List 1'!$A$4:$AH$13</definedName>
    <definedName name="Z_08A0BE4E_9E52_4A51_B044_4065FFFBB070_.wvu.FilterData" localSheetId="0">'List 1'!$A$4:$AH$13</definedName>
    <definedName name="Z_0A0BF857_30ED_4455_B8BF_5B93393CD75F_.wvu.FilterData" localSheetId="0">'List 1'!$A$5:$AH$13</definedName>
    <definedName name="Z_0D164487_9242_4E3D_890B_A51A02270095_.wvu.FilterData" localSheetId="0">'List 1'!$A$5:$AH$13</definedName>
    <definedName name="Z_108B6DFA_078C_4092_B5B7_C363DCCF55B7_.wvu.FilterData" localSheetId="0">'List 1'!$A$5:$AH$13</definedName>
    <definedName name="Z_10FAFB91_BE86_4552_9C4F_891999BFFBF7_.wvu.FilterData" localSheetId="0">'List 1'!$A$5:$AH$13</definedName>
    <definedName name="Z_1102F746_9BEE_4D14_944A_AFA3C8C1D6F8_.wvu.Cols" localSheetId="0">('List 1'!#REF!,'List 1'!#REF!)</definedName>
    <definedName name="Z_1102F746_9BEE_4D14_944A_AFA3C8C1D6F8_.wvu.FilterData" localSheetId="0">'List 1'!$A$4:$AH$13</definedName>
    <definedName name="Z_130F770F_0AE8_49D1_B78E_DEAF4C45A4DD_.wvu.FilterData" localSheetId="0">'List 1'!$A$5:$AH$13</definedName>
    <definedName name="Z_13479AE2_B960_4170_8DA6_59ADD9FF5085_.wvu.FilterData" localSheetId="0">'List 1'!$A$5:$AH$13</definedName>
    <definedName name="Z_13BBCD3D_B72A_4B6F_BB40_DCFE3CFD1749_.wvu.FilterData" localSheetId="0">'List 1'!$A$5:$AH$13</definedName>
    <definedName name="Z_15FEEB29_EB96_4EE9_8699_A609DEC88801_.wvu.FilterData" localSheetId="0">'List 1'!$A$4:$AH$13</definedName>
    <definedName name="Z_160648D7_49B3_48AD_A1F2_E70A06B0970D_.wvu.FilterData" localSheetId="0">'List 1'!$A$5:$AH$13</definedName>
    <definedName name="Z_17336BDB_1A74_44C4_8273_A5E9E0B9FEA7_.wvu.FilterData" localSheetId="0">'List 1'!$A$5:$AH$13</definedName>
    <definedName name="Z_17878D27_39C6_418E_9E62_3A9B7D96889D_.wvu.FilterData" localSheetId="0">'List 1'!$A$5:$AH$13</definedName>
    <definedName name="Z_1844180C_087E_420E_A32D_9676AF261593_.wvu.FilterData" localSheetId="0">'List 1'!$A$5:$AH$13</definedName>
    <definedName name="Z_192349DF_B5FD_4325_A783_CFCD9C096414_.wvu.FilterData" localSheetId="0">'List 1'!$A$5:$AH$13</definedName>
    <definedName name="Z_1926E782_3F2D_4CBC_8A70_99279CBB1D9F_.wvu.FilterData" localSheetId="0">'List 1'!$A$5:$AH$13</definedName>
    <definedName name="Z_1C47FE50_2D15_4A0F_AFCD_20505EE2E539_.wvu.FilterData" localSheetId="0">'List 1'!$A$4:$AH$13</definedName>
    <definedName name="Z_1DC94D37_74F3_400D_AA48_6AB3D1A85A63_.wvu.FilterData" localSheetId="0">'List 1'!$A$5:$AH$13</definedName>
    <definedName name="Z_1F008B02_C920_43C7_94D3_AA1E139A4A48_.wvu.FilterData" localSheetId="0">'List 1'!$A$5:$AH$13</definedName>
    <definedName name="Z_2299870A_6118_40F1_8B9B_70151404FA87_.wvu.FilterData" localSheetId="0">'List 1'!$A$4:$AH$13</definedName>
    <definedName name="Z_22E7A4B4_1F3F_46A0_8BE3_A0F83B1D24AD_.wvu.FilterData" localSheetId="0">'List 1'!$A$5:$AH$13</definedName>
    <definedName name="Z_2667C0B0_2423_433F_A9B5_F354E5214A79_.wvu.FilterData" localSheetId="0">'List 1'!$A$5:$AH$13</definedName>
    <definedName name="Z_27B77D65_8D5A_4643_82A1_3463CBDC959E_.wvu.FilterData" localSheetId="0">'List 1'!$A$4:$AH$13</definedName>
    <definedName name="Z_2B64694E_473A_4814_9747_0E9F61475EAB_.wvu.FilterData" localSheetId="0">'List 1'!$A$5:$AH$13</definedName>
    <definedName name="Z_2C1BF929_274A_441C_875C_3FD33FEA4CAE_.wvu.FilterData" localSheetId="0">'List 1'!$A$4:$AH$13</definedName>
    <definedName name="Z_2E409589_D1D2_425F_AE00_89B531985092_.wvu.FilterData" localSheetId="0">'List 1'!$A$5:$AH$13</definedName>
    <definedName name="Z_2E4E9EAB_E30C_4510_A997_D2E3445C6A97_.wvu.FilterData" localSheetId="0">'List 1'!$A$4:$AH$13</definedName>
    <definedName name="Z_2F5FB2E1_A8A9_4060_86E8_358439F42632_.wvu.FilterData" localSheetId="0">'List 1'!$A$4:$AH$13</definedName>
    <definedName name="Z_2FD1B24E_7C01_4CC2_8819_837D714AADFA_.wvu.FilterData" localSheetId="0">'List 1'!$A$5:$AH$13</definedName>
    <definedName name="Z_327303E6_5AEC_47D6_BA75_71ADB1408134_.wvu.Cols" localSheetId="0">('List 1'!#REF!,'List 1'!#REF!)</definedName>
    <definedName name="Z_327303E6_5AEC_47D6_BA75_71ADB1408134_.wvu.FilterData" localSheetId="0">'List 1'!$A$4:$AH$13</definedName>
    <definedName name="Z_364DCF13_D4F6_4E6A_9954_3CB017DF8F8A_.wvu.FilterData" localSheetId="0">'List 1'!$A$4:$AH$13</definedName>
    <definedName name="Z_36D9F5DD_7212_40F5_94BA_2B02AE39E9EC_.wvu.FilterData" localSheetId="0">'List 1'!$A$5:$AH$13</definedName>
    <definedName name="Z_3790B158_2034_4328_9E15_FD1FFCD60CA4_.wvu.FilterData" localSheetId="0">'List 1'!$A$5:$AH$13</definedName>
    <definedName name="Z_3A5B31A9_F24A_4F01_85FC_3A6D652E2DC8_.wvu.FilterData" localSheetId="0">'List 1'!$A$5:$AH$13</definedName>
    <definedName name="Z_3DE36655_31E6_4A01_82D1_5217A2B89199_.wvu.FilterData" localSheetId="0">'List 1'!$A$5:$AH$13</definedName>
    <definedName name="Z_3E9EAE0A_8FD0_47BF_8FD8_62DE915967E8_.wvu.FilterData" localSheetId="0">'List 1'!$A$5:$AH$13</definedName>
    <definedName name="Z_3FE23C46_222B_4AB4_9614_740AB7ECC7D3_.wvu.FilterData" localSheetId="0">'List 1'!$A$4:$AH$13</definedName>
    <definedName name="Z_40606F4A_2103_4993_B43D_C83E2ACCBCE9_.wvu.FilterData" localSheetId="0">'List 1'!$A$5:$AH$13</definedName>
    <definedName name="Z_42256743_80BE_424F_94DF_E51BA590FB4B_.wvu.FilterData" localSheetId="0">'List 1'!$A$5:$AH$13</definedName>
    <definedName name="Z_435D9DBC_54A9_4538_94CE_72BE0BA02CF6_.wvu.FilterData" localSheetId="0">'List 1'!$A$5:$AH$13</definedName>
    <definedName name="Z_4387A632_99A2_4742_B958_64363A9AAC11_.wvu.FilterData" localSheetId="0">'List 1'!$A$5:$AH$13</definedName>
    <definedName name="Z_45D02E9D_D8B0_41BF_BEB1_5A4EC8FD87EB_.wvu.FilterData" localSheetId="0">'List 1'!$A$5:$AH$13</definedName>
    <definedName name="Z_4702A50E_C014_4959_89D6_E1DEDE8885F4_.wvu.FilterData" localSheetId="0">'List 1'!$A$5:$AH$13</definedName>
    <definedName name="Z_4737776B_06E9_4035_9895_EB167EF5267B_.wvu.FilterData" localSheetId="0">'List 1'!$A$5:$AH$13</definedName>
    <definedName name="Z_4845BADA_1977_4CAE_B9E8_A10504E42EE4_.wvu.FilterData" localSheetId="0">'List 1'!$A$5:$AH$13</definedName>
    <definedName name="Z_48B72ED8_5A3A_49C4_9F96_6D986D68783C_.wvu.FilterData" localSheetId="0">'List 1'!$A$5:$AH$13</definedName>
    <definedName name="Z_4ACDE0E3_BFE7_44D4_9777_504C75D2969C_.wvu.FilterData" localSheetId="0">'List 1'!$A$5:$AH$13</definedName>
    <definedName name="Z_4B1142B1_1778_41F3_92D0_AF87862B0DC0_.wvu.FilterData" localSheetId="0">'List 1'!$A$5:$AH$13</definedName>
    <definedName name="Z_4BF9EABD_C97F_4409_880B_5D7BB6A95833_.wvu.FilterData" localSheetId="0">'List 1'!$A$5:$AH$13</definedName>
    <definedName name="Z_4C26F5DC_264E_48F4_B8C6_887AB977B26F_.wvu.FilterData" localSheetId="0">'List 1'!$A$5:$AH$13</definedName>
    <definedName name="Z_4D83649C_95AD_4DC0_86A5_677D59FE3CEA_.wvu.FilterData" localSheetId="0">'List 1'!$A$5:$AH$13</definedName>
    <definedName name="Z_4E7AE5E8_AFF9_4810_9E1B_B3CFA1C1B56D_.wvu.FilterData" localSheetId="0">'List 1'!$A$5:$AH$13</definedName>
    <definedName name="Z_4ECA24CB_1600_4907_8E63_826E3AE27562_.wvu.FilterData" localSheetId="0">'List 1'!$A$5:$AH$13</definedName>
    <definedName name="Z_4F49338F_2050_4318_B9EC_70B3DF9EC20A_.wvu.FilterData" localSheetId="0">'List 1'!$A$5:$AH$13</definedName>
    <definedName name="Z_4FA3A359_D195_47FA_844C_443424BE5458_.wvu.FilterData" localSheetId="0">'List 1'!$A$5:$AH$13</definedName>
    <definedName name="Z_501F1A77_8E58_4D52_83A3_7E5ABACD8752_.wvu.FilterData" localSheetId="0">'List 1'!$A$4:$AH$13</definedName>
    <definedName name="Z_51D7A71C_4112_47CF_8851_9139D41562BB_.wvu.FilterData" localSheetId="0">'List 1'!$A$4:$AH$13</definedName>
    <definedName name="Z_51F810B5_8140_4FC9_9163_54E632287854_.wvu.FilterData" localSheetId="0">'List 1'!$A$5:$AH$13</definedName>
    <definedName name="Z_5289F07E_9063_4A0A_9815_B8FBE92AA4AE_.wvu.FilterData" localSheetId="0">'List 1'!$A$4:$AH$13</definedName>
    <definedName name="Z_52C5E9A5_0105_4F2F_B909_7AB41D1F5438_.wvu.FilterData" localSheetId="0">'List 1'!$A$5:$AH$13</definedName>
    <definedName name="Z_54BA939F_808C_410E_A488_7251446A77BF_.wvu.FilterData" localSheetId="0">'List 1'!$A$4:$AH$13</definedName>
    <definedName name="Z_57096192_833A_490C_8042_2863D95F4D3C_.wvu.FilterData" localSheetId="0">'List 1'!$A$5:$AH$13</definedName>
    <definedName name="Z_59AE7DFA_9395_4564_A5C5_81691241C713_.wvu.FilterData" localSheetId="0">'List 1'!$A$5:$AH$13</definedName>
    <definedName name="Z_59ED6F97_5D56_46DC_933D_5E40F27D5F24_.wvu.FilterData" localSheetId="0">'List 1'!$A$4:$AH$13</definedName>
    <definedName name="Z_5BEAC420_C235_43CC_BFFD_8AFB2A824288_.wvu.Cols" localSheetId="0">('List 1'!$Z:$AE,'List 1'!#REF!)</definedName>
    <definedName name="Z_5BEAC420_C235_43CC_BFFD_8AFB2A824288_.wvu.FilterData" localSheetId="0">'List 1'!$A$4:$AH$13</definedName>
    <definedName name="Z_5C3EFA70_EC3F_4379_8250_A8A07CCED450_.wvu.FilterData" localSheetId="0">'List 1'!$A$5:$AH$13</definedName>
    <definedName name="Z_5D67C133_1045_4D96_A7DD_78C2D2234BC2_.wvu.FilterData" localSheetId="0">'List 1'!$A$5:$AH$13</definedName>
    <definedName name="Z_5D6CADDC_EA64_40F2_8BC7_CDA70E498420_.wvu.FilterData" localSheetId="0">'List 1'!$A$5:$AH$13</definedName>
    <definedName name="Z_60846676_7091_4469_87EB_C90E87E27B58_.wvu.FilterData" localSheetId="0">'List 1'!$A$5:$AH$13</definedName>
    <definedName name="Z_60DD5388_4664_4048_A0F8_83D8CDCA029F_.wvu.FilterData" localSheetId="0">'List 1'!$A$5:$AH$13</definedName>
    <definedName name="Z_62D02EED_1FA6_4D20_97EA_DBA75A76DC7C_.wvu.FilterData" localSheetId="0">'List 1'!$A$5:$AH$13</definedName>
    <definedName name="Z_666F3A96_7C5C_4B38_B368_D2C266AE030C_.wvu.FilterData" localSheetId="0">'List 1'!$A$4:$AH$13</definedName>
    <definedName name="Z_675DEEE5_DCF5_4BD0_962A_1842C3C9645E_.wvu.FilterData" localSheetId="0">'List 1'!$A$4:$AH$13</definedName>
    <definedName name="Z_6B008C95_4AB8_4A56_922D_6709027305C6_.wvu.FilterData" localSheetId="0">'List 1'!$A$4:$AH$13</definedName>
    <definedName name="Z_6B51A24B_272B_4228_B1E0_52DB515FE8B1_.wvu.FilterData" localSheetId="0">'List 1'!$A$5:$AH$13</definedName>
    <definedName name="Z_6C8F21EB_0C2C_4E7A_BEE2_EB77767CB30E_.wvu.FilterData" localSheetId="0">'List 1'!$A$5:$AH$13</definedName>
    <definedName name="Z_6DC8D9B2_A4B8_4C80_BC95_4846CA82398E_.wvu.FilterData" localSheetId="0">'List 1'!$A$5:$AH$13</definedName>
    <definedName name="Z_6DDDF79E_DA15_4B74_BAA3_BDCB45D376CF_.wvu.FilterData" localSheetId="0">'List 1'!$A$5:$AH$13</definedName>
    <definedName name="Z_6F00B8BD_2F84_4468_855B_EED04F271AAF_.wvu.FilterData" localSheetId="0">'List 1'!$A$5:$AH$13</definedName>
    <definedName name="Z_70571A18_3AB5_4428_91D7_D5EA4F7A800C_.wvu.FilterData" localSheetId="0">'List 1'!$A$5:$AH$13</definedName>
    <definedName name="Z_71BAB156_CC3C_4F67_8421_3ED6A15EC1C0_.wvu.FilterData" localSheetId="0">'List 1'!$A$5:$AH$13</definedName>
    <definedName name="Z_72EAD018_AD08_4134_A6E5_C1BC155B595E_.wvu.FilterData" localSheetId="0">'List 1'!$A$5:$AH$13</definedName>
    <definedName name="Z_732D6B09_9402_4F0A_8337_496A9B195FD2_.wvu.Cols" localSheetId="0">('List 1'!#REF!,'List 1'!#REF!)</definedName>
    <definedName name="Z_732D6B09_9402_4F0A_8337_496A9B195FD2_.wvu.FilterData" localSheetId="0">'List 1'!$A$4:$AH$13</definedName>
    <definedName name="Z_749AA942_6A20_4537_BB83_BF976E6E097E_.wvu.Cols" localSheetId="0">'List 1'!$M:$AF</definedName>
    <definedName name="Z_749AA942_6A20_4537_BB83_BF976E6E097E_.wvu.FilterData" localSheetId="0">'List 1'!$A$5:$AH$13</definedName>
    <definedName name="Z_74FA9448_588E_4294_B0F5_92E7EDC5A542_.wvu.FilterData" localSheetId="0">'List 1'!$A$5:$AH$13</definedName>
    <definedName name="Z_7535F991_730E_4310_8B5E_B512801E1500_.wvu.FilterData" localSheetId="0">'List 1'!$A$4:$AH$13</definedName>
    <definedName name="Z_7703BBFE_AA6F_4C74_A295_390798729046_.wvu.FilterData" localSheetId="0">'List 1'!$A$5:$AH$13</definedName>
    <definedName name="Z_78C606F1_60F0_4826_8F8F_E0A63DE788FF_.wvu.FilterData" localSheetId="0">'List 1'!$A$4:$AH$13</definedName>
    <definedName name="Z_7A9ED1DB_58AB_4105_97AB_448B2488A658_.wvu.FilterData" localSheetId="0">'List 1'!$A$5:$AH$13</definedName>
    <definedName name="Z_7B181015_859E_480C_BEA2_798E10C44AE4_.wvu.FilterData" localSheetId="0">'List 1'!$A$4:$AH$13</definedName>
    <definedName name="Z_7EA744D1_009A_4C29_ABC5_9675F0A38C15_.wvu.FilterData" localSheetId="0">'List 1'!$A$5:$AH$13</definedName>
    <definedName name="Z_7ED5AE99_66D5_410E_A891_BD62296F32BA_.wvu.FilterData" localSheetId="0">'List 1'!$A$5:$AH$13</definedName>
    <definedName name="Z_7F3AAA12_3D27_4798_9BFA_3254EFC2EB93_.wvu.FilterData" localSheetId="0">'List 1'!$A$5:$AH$13</definedName>
    <definedName name="Z_807B4A68_7FD4_47C3_8C20_CE5C1B9181CC_.wvu.FilterData" localSheetId="0">'List 1'!$A$5:$AH$13</definedName>
    <definedName name="Z_813C5068_895E_4C45_BFD3_01D4A830F3AA_.wvu.FilterData" localSheetId="0">'List 1'!$A$5:$AH$13</definedName>
    <definedName name="Z_82565701_1D78_4A8B_B7FB_F1BBF46EA6FB_.wvu.FilterData" localSheetId="0">'List 1'!$A$5:$AH$13</definedName>
    <definedName name="Z_82CCDB0B_B446_4C76_816B_25BD0BC91DDC_.wvu.FilterData" localSheetId="0">'List 1'!$A$5:$AH$13</definedName>
    <definedName name="Z_82DFD396_8BB1_428E_9A86_513D415A61E4_.wvu.FilterData" localSheetId="0">'List 1'!$A$5:$AH$13</definedName>
    <definedName name="Z_837BAD3C_A8FC_4759_9833_6201A142FEB2_.wvu.FilterData" localSheetId="0">'List 1'!$A$4:$AH$13</definedName>
    <definedName name="Z_83E64025_7B4B_49BB_8D4A_16BD15361B41_.wvu.FilterData" localSheetId="0">'List 1'!$A$4:$AH$13</definedName>
    <definedName name="Z_8598EB4F_7F64_4133_85B4_89816D27B569_.wvu.FilterData" localSheetId="0">'List 1'!$A$5:$AH$13</definedName>
    <definedName name="Z_85CF1454_FF84_4329_893B_57659FE3E8C0_.wvu.FilterData" localSheetId="0">'List 1'!$A$5:$AH$13</definedName>
    <definedName name="Z_87A8D27E_24C9_4006_8662_B4149715AAAC_.wvu.FilterData" localSheetId="0">'List 1'!$A$5:$AH$13</definedName>
    <definedName name="Z_8907E96F_D685_4050_A427_B6E18AC51965_.wvu.Cols" localSheetId="0">NA()</definedName>
    <definedName name="Z_8907E96F_D685_4050_A427_B6E18AC51965_.wvu.FilterData" localSheetId="0">'List 1'!$A$5:$AH$13</definedName>
    <definedName name="Z_891D548E_59DB_4611_881B_13145D5DEDB7_.wvu.FilterData" localSheetId="0">'List 1'!$A$5:$AH$13</definedName>
    <definedName name="Z_8A2680A0_E6B9_4A04_9F14_745B4A3C24F8_.wvu.FilterData" localSheetId="0">'List 1'!$A$5:$AH$13</definedName>
    <definedName name="Z_8BC105A7_7B51_48A4_98CC_2347B564958C_.wvu.Cols" localSheetId="0">'List 1'!$R:$AE</definedName>
    <definedName name="Z_8BC105A7_7B51_48A4_98CC_2347B564958C_.wvu.FilterData" localSheetId="0">'List 1'!$A$4:$AH$13</definedName>
    <definedName name="Z_8C39B2B8_0039_434C_B1A9_4182100ADAB8_.wvu.FilterData" localSheetId="0">'List 1'!$A$5:$AH$13</definedName>
    <definedName name="Z_8CFE2C03_10A6_4F2E_B74A_BE588BD1B890_.wvu.FilterData" localSheetId="0">'List 1'!$A$5:$AH$13</definedName>
    <definedName name="Z_8E2EE799_AE83_49BF_AB84_73E52B2ABE87_.wvu.FilterData" localSheetId="0">'List 1'!$A$5:$AH$13</definedName>
    <definedName name="Z_8EED8572_0014_4C2F_8604_F9FCA625AE0E_.wvu.FilterData" localSheetId="0">'List 1'!$A$5:$AH$13</definedName>
    <definedName name="Z_8F7107AA_E700_43FB_BA49_593B52CED263_.wvu.FilterData" localSheetId="0">'List 1'!$A$4:$AH$13</definedName>
    <definedName name="Z_90FCCB27_25CC_4D22_9A11_42FCE432FD32_.wvu.FilterData" localSheetId="0">'List 1'!$A$5:$AH$13</definedName>
    <definedName name="Z_9351447C_AEAB_4055_AF67_29037C026B64_.wvu.FilterData" localSheetId="0">'List 1'!$A$5:$AH$13</definedName>
    <definedName name="Z_98318819_77D5_47CD_BFC8_1B67082B71F1_.wvu.FilterData" localSheetId="0">'List 1'!$A$5:$AH$13</definedName>
    <definedName name="Z_9863792F_4A15_4530_86DA_314679F5CDFA_.wvu.FilterData" localSheetId="0">'List 1'!$A$5:$AH$13</definedName>
    <definedName name="Z_997DE917_457E_4F10_B083_C4630A3A3AC2_.wvu.FilterData" localSheetId="0">'List 1'!$A$5:$AH$13</definedName>
    <definedName name="Z_9A487D45_B162_4D19_A325_C5F2DA31BD17_.wvu.FilterData" localSheetId="0">'List 1'!$A$5:$AH$13</definedName>
    <definedName name="Z_9ABA26A3_57BF_43C1_A9D2_24636D7B3290_.wvu.FilterData" localSheetId="0">'List 1'!$A$5:$AH$13</definedName>
    <definedName name="Z_A00F3A97_5649_4827_B009_D4A4EACFED50_.wvu.FilterData" localSheetId="0">'List 1'!$A$4:$AH$13</definedName>
    <definedName name="Z_A0A67CB2_4E0E_44C0_B898_6468BDBAD6B2_.wvu.FilterData" localSheetId="0">'List 1'!$A$5:$AH$13</definedName>
    <definedName name="Z_A1FB47D8_ABD1_4076_96CD_A484D52415FC_.wvu.FilterData" localSheetId="0">'List 1'!$A$5:$AH$13</definedName>
    <definedName name="Z_A252AC41_4F3F_4415_A344_BF8924CF1AB2_.wvu.FilterData" localSheetId="0">'List 1'!$A$5:$AH$13</definedName>
    <definedName name="Z_A315C406_1E9F_4F2A_BF22_425EDAC158BB_.wvu.FilterData" localSheetId="0">'List 1'!$A$5:$AH$13</definedName>
    <definedName name="Z_A3D9B997_4A97_4B2A_8452_16DCAF3A1CE5_.wvu.FilterData" localSheetId="0">'List 1'!$A$5:$AH$13</definedName>
    <definedName name="Z_A46E354F_F16A_4B55_8077_0EFD03CE1E7B_.wvu.FilterData" localSheetId="0">'List 1'!$A$5:$AH$13</definedName>
    <definedName name="Z_A87C59F2_31C6_4CD8_A5CB_72ACDB5A6B88_.wvu.FilterData" localSheetId="0">'List 1'!$A$5:$AH$13</definedName>
    <definedName name="Z_A8D82244_94E2_4132_9961_B3C0B85A61A2_.wvu.FilterData" localSheetId="0">'List 1'!$A$5:$AH$13</definedName>
    <definedName name="Z_ACFB65BC_2CB1_49F4_822E_2E62AB385CE5_.wvu.FilterData" localSheetId="0">'List 1'!$A$5:$AH$13</definedName>
    <definedName name="Z_AE2DF662_128A_4525_9850_65D982E18AB5_.wvu.FilterData" localSheetId="0">'List 1'!$A$5:$AH$13</definedName>
    <definedName name="Z_B3B13A3A_3168_43B5_BCEF_C4C4A45E6B1C_.wvu.FilterData" localSheetId="0">'List 1'!$A$4:$AH$13</definedName>
    <definedName name="Z_B41AE633_CAC9_4ACB_B9F0_682E7ABA8A4E_.wvu.FilterData" localSheetId="0">'List 1'!$A$4:$AH$13</definedName>
    <definedName name="Z_B5333BB7_29E7_4587_AA5F_1F05D38BE483_.wvu.FilterData" localSheetId="0">'List 1'!$A$4:$AH$13</definedName>
    <definedName name="Z_B57BBE7A_AA5A_4062_868D_448915FF08C4_.wvu.FilterData" localSheetId="0">'List 1'!$A$4:$AH$13</definedName>
    <definedName name="Z_B61E7E4F_63A9_47A5_87D5_EE1DD5842D14_.wvu.FilterData" localSheetId="0">'List 1'!$A$5:$AH$13</definedName>
    <definedName name="Z_B7AE6150_6721_4D6B_A509_6DD2FEC9E89D_.wvu.FilterData" localSheetId="0">'List 1'!$A$5:$AH$13</definedName>
    <definedName name="Z_B939ADD2_EC09_4E04_8F36_C16E39DFE5C1_.wvu.FilterData" localSheetId="0">'List 1'!$A$5:$AH$13</definedName>
    <definedName name="Z_B9C2E826_ED2F_4CAB_841E_D892388B1A0E_.wvu.FilterData" localSheetId="0">'List 1'!$A$5:$AH$13</definedName>
    <definedName name="Z_BA00E371_BE5A_449D_B2EB_4B2D592F8ACE_.wvu.FilterData" localSheetId="0">'List 1'!$A$4:$AH$13</definedName>
    <definedName name="Z_BABBAE06_5143_44BE_AB61_7597DCB59F33_.wvu.FilterData" localSheetId="0">'List 1'!$A$5:$AH$13</definedName>
    <definedName name="Z_BB1A5F6B_F52C_47FB_B8A3_0674962F5616_.wvu.FilterData" localSheetId="0">'List 1'!$A$4:$AH$13</definedName>
    <definedName name="Z_BCDC879F_C929_4F8E_B721_0EDD7940A1FE_.wvu.FilterData" localSheetId="0">'List 1'!$A$4:$AH$13</definedName>
    <definedName name="Z_BD25AFE1_B435_486A_9480_36EE82ABCF13_.wvu.Cols" localSheetId="0">('List 1'!#REF!,'List 1'!#REF!)</definedName>
    <definedName name="Z_BD25AFE1_B435_486A_9480_36EE82ABCF13_.wvu.FilterData" localSheetId="0">'List 1'!$A$4:$AH$13</definedName>
    <definedName name="Z_BF980B0E_8E0C_4CA8_8E32_102ED3E48F21_.wvu.FilterData" localSheetId="0">'List 1'!$A$4:$AH$13</definedName>
    <definedName name="Z_C0538ED8_14F5_494B_9F5E_84AD4CF761DE_.wvu.FilterData" localSheetId="0">'List 1'!$A$5:$AH$13</definedName>
    <definedName name="Z_C237F0CC_37E2_4EFC_BB8A_7D84A52B559D_.wvu.FilterData" localSheetId="0">'List 1'!$A$4:$AH$13</definedName>
    <definedName name="Z_C3215928_7FBB_4E59_B740_CE5118E94F73_.wvu.FilterData" localSheetId="0">'List 1'!$A$4:$AH$13</definedName>
    <definedName name="Z_C4EB2414_23AD_471C_8794_31D7D785DF21_.wvu.FilterData" localSheetId="0">'List 1'!$A$5:$AH$13</definedName>
    <definedName name="Z_C5075633_6703_4F25_A804_9D56C3156C1A_.wvu.FilterData" localSheetId="0">'List 1'!$A$4:$AH$13</definedName>
    <definedName name="Z_C57AA5A2_D8F3_4957_B7B3_7265316CEAF3_.wvu.FilterData" localSheetId="0">'List 1'!$A$4:$AH$13</definedName>
    <definedName name="Z_C642692B_196B_4334_B497_799C98DB8404_.wvu.FilterData" localSheetId="0">'List 1'!$A$5:$AH$13</definedName>
    <definedName name="Z_C7057266_601E_48FF_ADE2_03611760F419_.wvu.FilterData" localSheetId="0">'List 1'!$A$5:$AH$13</definedName>
    <definedName name="Z_C718F41D_1E0B_4FCF_9CFA_B70D7483F9A5_.wvu.FilterData" localSheetId="0">'List 1'!$A$5:$AH$13</definedName>
    <definedName name="Z_C73AC6CC_D6CB_43A3_AD4D_0BB0B880287C_.wvu.FilterData" localSheetId="0">'List 1'!$A$5:$AH$13</definedName>
    <definedName name="Z_C9CB5519_B752_49B4_8EBA_0323C14DBAC9_.wvu.FilterData" localSheetId="0">'List 1'!$A$5:$AH$13</definedName>
    <definedName name="Z_CAB4EA01_016E_4F3B_A1EB_16B2E94A058B_.wvu.Cols" localSheetId="0">('List 1'!#REF!,'List 1'!#REF!)</definedName>
    <definedName name="Z_CAB4EA01_016E_4F3B_A1EB_16B2E94A058B_.wvu.FilterData" localSheetId="0">'List 1'!$A$4:$AH$13</definedName>
    <definedName name="Z_CB1BA62B_05D3_456A_9FEA_0B5BE301D6FA_.wvu.FilterData" localSheetId="0">'List 1'!$A$5:$AH$13</definedName>
    <definedName name="Z_CC0961C6_9013_42C0_A67B_F8BCE8490FF3_.wvu.FilterData" localSheetId="0">'List 1'!$A$5:$AH$13</definedName>
    <definedName name="Z_CC98E5B0_94AD_4AFF_BD94_EF0AD0B9D81A_.wvu.FilterData" localSheetId="0">'List 1'!$A$5:$AH$13</definedName>
    <definedName name="Z_D0F798A3_D92F_4895_94DF_C86CE6A6F1F1_.wvu.FilterData" localSheetId="0">'List 1'!$A$5:$AH$13</definedName>
    <definedName name="Z_D1EEACD8_724E_49A7_B452_FB04FA4870DD_.wvu.FilterData" localSheetId="0">'List 1'!$A$5:$AH$13</definedName>
    <definedName name="Z_D601F2FC_0A9A_4F42_9CBD_8FC39AA29825_.wvu.FilterData" localSheetId="0">'List 1'!$A$4:$AH$13</definedName>
    <definedName name="Z_D60B75B1_E414_475E_AE2A_AF5F7528D3E3_.wvu.FilterData" localSheetId="0">'List 1'!$A$5:$AH$13</definedName>
    <definedName name="Z_D77AF71E_2233_4886_B92F_8042B4425EEA_.wvu.FilterData" localSheetId="0">'List 1'!$A$5:$AH$13</definedName>
    <definedName name="Z_D8188B61_F0A2_4776_9697_7C89DBD64261_.wvu.FilterData" localSheetId="0">'List 1'!$A$5:$AH$13</definedName>
    <definedName name="Z_D9B8A6F8_44E7_44BE_B981_8133849568DF_.wvu.FilterData" localSheetId="0">'List 1'!$A$5:$AH$13</definedName>
    <definedName name="Z_DF09F410_60F3_42F0_A61B_C32326ECA6A0_.wvu.FilterData" localSheetId="0">'List 1'!$A$5:$AH$13</definedName>
    <definedName name="Z_E03D5089_4056_46F3_B881_FB6F77887C1E_.wvu.FilterData" localSheetId="0">'List 1'!$A$5:$AH$13</definedName>
    <definedName name="Z_E05D8263_9EA5_49E4_AB74_046792033B5D_.wvu.FilterData" localSheetId="0">'List 1'!$A$5:$AH$13</definedName>
    <definedName name="Z_E1146F4F_9C4E_4E4A_AEF9_534079A78F1A_.wvu.FilterData" localSheetId="0">'List 1'!$A$4:$AH$13</definedName>
    <definedName name="Z_E1789CC3_E597_4C72_B37B_A0E2CE981431_.wvu.FilterData" localSheetId="0">'List 1'!$A$4:$AH$13</definedName>
    <definedName name="Z_E3166B1B_24C0_4690_AA68_1B46EA247FB6_.wvu.FilterData" localSheetId="0">'List 1'!$A$4:$AH$13</definedName>
    <definedName name="Z_E33EDF95_E345_4801_A440_93A366F08537_.wvu.FilterData" localSheetId="0">'List 1'!$A$5:$AH$13</definedName>
    <definedName name="Z_E5F42E54_D2DB_4BC2_8B5E_6D9E7EF4724D_.wvu.FilterData" localSheetId="0">'List 1'!$A$5:$AH$13</definedName>
    <definedName name="Z_E62C49E9_0E4F_483F_948E_C2E4289864A6_.wvu.FilterData" localSheetId="0">'List 1'!$A$5:$AH$13</definedName>
    <definedName name="Z_E74C0D96_F2FC_44E6_B35E_4D648EB81C40_.wvu.FilterData" localSheetId="0">'List 1'!$A$5:$AH$13</definedName>
    <definedName name="Z_E8726FA0_A2B6_43B3_98BA_105FE6A28303_.wvu.Cols" localSheetId="0">('List 1'!#REF!,'List 1'!#REF!)</definedName>
    <definedName name="Z_E8726FA0_A2B6_43B3_98BA_105FE6A28303_.wvu.FilterData" localSheetId="0">'List 1'!$A$4:$AH$13</definedName>
    <definedName name="Z_E8D9459C_4930_4EB1_8115_485EF977A3A6_.wvu.FilterData" localSheetId="0">'List 1'!$A$5:$AH$13</definedName>
    <definedName name="Z_E9ABA164_3AF1_4C4C_B1CD_A944D2F6C9EC_.wvu.FilterData" localSheetId="0">'List 1'!$A$5:$AH$13</definedName>
    <definedName name="Z_E9D194CF_D559_4CF3_B979_2D021EB21714_.wvu.FilterData" localSheetId="0">'List 1'!$A$5:$AH$13</definedName>
    <definedName name="Z_EACCD19C_96A9_4EDC_A762_F729160F5598_.wvu.FilterData" localSheetId="0">'List 1'!$A$5:$AH$13</definedName>
    <definedName name="Z_EE0CFD8C_1394_4B06_8367_E5253D3ACD88_.wvu.FilterData" localSheetId="0">'List 1'!$A$5:$AH$13</definedName>
    <definedName name="Z_EED40F38_F609_42FA_8939_DE421B14ACEC_.wvu.FilterData" localSheetId="0">'List 1'!$A$4:$AH$13</definedName>
    <definedName name="Z_EF2F6422_D942_484F_8491_C5A584FF6E16_.wvu.FilterData" localSheetId="0">'List 1'!$A$4:$AH$13</definedName>
    <definedName name="Z_EF3CFFFF_2B93_492C_9629_D3E27DF86473_.wvu.FilterData" localSheetId="0">'List 1'!$A$4:$AH$13</definedName>
    <definedName name="Z_EF7FA909_59AA_4FF7_AEFA_E628355FBF27_.wvu.FilterData" localSheetId="0">'List 1'!$A$5:$AH$13</definedName>
    <definedName name="Z_EF8BC0DB_9B6B_484C_A024_95B9A7CB99DA_.wvu.FilterData" localSheetId="0">'List 1'!$A$5:$AH$13</definedName>
    <definedName name="Z_F24A8CCD_210D_4DFC_BF7B_F31FB7D15028_.wvu.FilterData" localSheetId="0">'List 1'!$A$4:$AH$13</definedName>
    <definedName name="Z_F486B8DB_D168_4888_809E_00AD300A2E4E_.wvu.FilterData" localSheetId="0">'List 1'!$A$4:$AH$13</definedName>
    <definedName name="Z_F595296C_6D6B_4360_864D_A10A0E1C1392_.wvu.Cols" localSheetId="0">'List 1'!#REF!</definedName>
    <definedName name="Z_F595296C_6D6B_4360_864D_A10A0E1C1392_.wvu.FilterData" localSheetId="0">'List 1'!$A$4:$AH$13</definedName>
    <definedName name="Z_F5EDDD19_9313_4243_98D7_01F034CF6AEE_.wvu.FilterData" localSheetId="0">'List 1'!$A$5:$AH$13</definedName>
    <definedName name="Z_F62CD7F7_630A_4DC7_81B1_4C6226BD728E_.wvu.FilterData" localSheetId="0">'List 1'!$A$5:$AH$13</definedName>
    <definedName name="Z_F65098E6_0466_4EDB_B536_D8C32DB7A9FA_.wvu.FilterData" localSheetId="0">'List 1'!$A$5:$AH$13</definedName>
    <definedName name="Z_F7BE56C6_B5BE_4B1E_86C4_69FD914F0214_.wvu.FilterData" localSheetId="0">'List 1'!$A$5:$AH$13</definedName>
    <definedName name="Z_F919BA65_0577_4C1A_91E3_C20C3C920360_.wvu.FilterData" localSheetId="0">'List 1'!$A$5:$AH$13</definedName>
    <definedName name="Z_FB499E52_F97C_4AA6_AFED_3ABA04EE41DA_.wvu.FilterData" localSheetId="0">'List 1'!$A$5:$AH$13</definedName>
    <definedName name="Z_FCE3C53B_EAFF_4FD0_857D_26EE070A01B8_.wvu.FilterData" localSheetId="0">'List 1'!$A$4:$AH$13</definedName>
    <definedName name="Z_FCEF7FE7_AACA_4414_A1BD_7014795B0BB3_.wvu.FilterData" localSheetId="0">'List 1'!$A$5:$AH$13</definedName>
    <definedName name="Z_FE3D8218_B002_4CF1_96F3_10A2BEB169F7_.wvu.Cols" localSheetId="0">('List 1'!#REF!,'List 1'!#REF!)</definedName>
    <definedName name="Z_FE3D8218_B002_4CF1_96F3_10A2BEB169F7_.wvu.FilterData" localSheetId="0">'List 1'!$A$4:$AH$13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7" i="3" l="1"/>
  <c r="Y16" i="3"/>
  <c r="S17" i="3" l="1"/>
  <c r="R17" i="3"/>
  <c r="S16" i="3" l="1"/>
  <c r="R16" i="3"/>
  <c r="AC5" i="3" l="1"/>
  <c r="AH5" i="3" s="1"/>
  <c r="AH17" i="3" l="1"/>
  <c r="AF17" i="3"/>
  <c r="O17" i="3"/>
  <c r="AG17" i="3" s="1"/>
  <c r="AH16" i="3"/>
  <c r="AF16" i="3"/>
  <c r="O16" i="3" l="1"/>
  <c r="AG16" i="3" s="1"/>
  <c r="R20" i="3" l="1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H6" i="3" l="1"/>
  <c r="AH7" i="3"/>
  <c r="AH8" i="3"/>
  <c r="AH9" i="3"/>
  <c r="AH10" i="3"/>
  <c r="AH11" i="3"/>
  <c r="AH12" i="3"/>
  <c r="AH13" i="3"/>
  <c r="AH14" i="3"/>
  <c r="AH15" i="3"/>
  <c r="AH18" i="3"/>
  <c r="AH19" i="3"/>
  <c r="AH20" i="3" l="1"/>
  <c r="P19" i="3"/>
  <c r="AF19" i="3" s="1"/>
  <c r="O19" i="3"/>
  <c r="AG19" i="3" s="1"/>
  <c r="P18" i="3" l="1"/>
  <c r="N18" i="3"/>
  <c r="P15" i="3"/>
  <c r="AF15" i="3" s="1"/>
  <c r="O15" i="3"/>
  <c r="AG15" i="3" s="1"/>
  <c r="AF18" i="3" l="1"/>
  <c r="O18" i="3"/>
  <c r="AG18" i="3" s="1"/>
  <c r="P14" i="3" l="1"/>
  <c r="AF14" i="3" s="1"/>
  <c r="O14" i="3" l="1"/>
  <c r="AG14" i="3" s="1"/>
  <c r="O6" i="3" l="1"/>
  <c r="AG6" i="3" s="1"/>
  <c r="O7" i="3"/>
  <c r="AG7" i="3" s="1"/>
  <c r="O8" i="3"/>
  <c r="AG8" i="3" s="1"/>
  <c r="O9" i="3"/>
  <c r="AG9" i="3" s="1"/>
  <c r="O10" i="3"/>
  <c r="AG10" i="3" s="1"/>
  <c r="O11" i="3"/>
  <c r="AG11" i="3" s="1"/>
  <c r="O12" i="3"/>
  <c r="AG12" i="3" s="1"/>
  <c r="O13" i="3"/>
  <c r="AG13" i="3" s="1"/>
  <c r="N20" i="3" l="1"/>
  <c r="S21" i="3"/>
  <c r="W21" i="3"/>
  <c r="AA21" i="3"/>
  <c r="M5" i="3" l="1"/>
  <c r="P5" i="3"/>
  <c r="Q5" i="3"/>
  <c r="Q20" i="3" s="1"/>
  <c r="P6" i="3"/>
  <c r="AF6" i="3" s="1"/>
  <c r="AF7" i="3"/>
  <c r="P8" i="3"/>
  <c r="AF8" i="3" s="1"/>
  <c r="P9" i="3"/>
  <c r="AF9" i="3" s="1"/>
  <c r="P10" i="3"/>
  <c r="AF10" i="3" s="1"/>
  <c r="P11" i="3"/>
  <c r="AF11" i="3" s="1"/>
  <c r="P12" i="3"/>
  <c r="AF12" i="3" s="1"/>
  <c r="AF13" i="3"/>
  <c r="AF5" i="3" l="1"/>
  <c r="P20" i="3"/>
  <c r="Q21" i="3" s="1"/>
  <c r="M20" i="3"/>
  <c r="O5" i="3"/>
  <c r="AG5" i="3" s="1"/>
  <c r="AF20" i="3"/>
  <c r="O20" i="3" l="1"/>
  <c r="AG20" i="3"/>
</calcChain>
</file>

<file path=xl/sharedStrings.xml><?xml version="1.0" encoding="utf-8"?>
<sst xmlns="http://schemas.openxmlformats.org/spreadsheetml/2006/main" count="102" uniqueCount="64">
  <si>
    <t>Odvětví</t>
  </si>
  <si>
    <t>KRAJ,
DOTACE</t>
  </si>
  <si>
    <t>ORG</t>
  </si>
  <si>
    <t>ODPA</t>
  </si>
  <si>
    <t>POL</t>
  </si>
  <si>
    <t>UZ</t>
  </si>
  <si>
    <t>ORJ</t>
  </si>
  <si>
    <t>RU Kč</t>
  </si>
  <si>
    <t>Rezervace Kč</t>
  </si>
  <si>
    <t>Investiční fond organizace
(dle UR 04/2020)</t>
  </si>
  <si>
    <t>Financování z úvěru nebo jiných zdrojů</t>
  </si>
  <si>
    <t>KUL</t>
  </si>
  <si>
    <t>K</t>
  </si>
  <si>
    <t>SOC</t>
  </si>
  <si>
    <t>D</t>
  </si>
  <si>
    <t>ŠMS</t>
  </si>
  <si>
    <t>5635000000
5635700000</t>
  </si>
  <si>
    <t>505300
47320740</t>
  </si>
  <si>
    <t>0
7806920</t>
  </si>
  <si>
    <t xml:space="preserve">Novostavba Moravskoslezské vědecké knihovny (Moravskoslezská vědecká knihovna v Ostravě, příspěvková organizace) </t>
  </si>
  <si>
    <t>Novostavba objektu depozitáře (Muzeum v Bruntále, příspěvková organizace)</t>
  </si>
  <si>
    <t xml:space="preserve">Zámek Bruntál - revitalizace objektu (Muzeum v Bruntále, příspěvková organizace) </t>
  </si>
  <si>
    <t>Rekonstrukce budovy a spojovací chodby Máchova (Domov Duha, příspěvková organizace, Nový Jičín)</t>
  </si>
  <si>
    <t>Rekonstrukce sportovní haly včetně zázemí (Střední průmyslová škola, Obchodní akademie a Jazyková škola s právem státní jazykové zkoušky, Frýdek-Místek, příspěvková organizace)</t>
  </si>
  <si>
    <t>Rekonstrukce budovy na ulici Praskova čp. 411  (Základní škola, Opava, Havlíčkova 1, příspěvková organizace)</t>
  </si>
  <si>
    <t>Rekonstrukce objektu na ul. B. Němcové, Opava (Střední odborné učiliště stavební, Opava, příspěvková organizace)</t>
  </si>
  <si>
    <t>Rekonstrukce objektu SŠ a domova mládeže (Střední škola společného stravování, Ostrava-Hrabůvka, příspěvková organizace)</t>
  </si>
  <si>
    <t>Rekonstrukce elektroinstalace hlavní budovy školy (Slezské gymnázium, Opava, příspěvková organizace)</t>
  </si>
  <si>
    <t>Název akce</t>
  </si>
  <si>
    <t>Skutečné výdaje před            r. 2019</t>
  </si>
  <si>
    <t>Skutečné výdaje v            r. 2019</t>
  </si>
  <si>
    <t>Upravený rozpočet
 04/2020</t>
  </si>
  <si>
    <t>Celkové výdaje na akci 
(tis. Kč)</t>
  </si>
  <si>
    <t xml:space="preserve">Celkové výdaje na akci 
(tis. Kč)
po revizi </t>
  </si>
  <si>
    <t>CELKEM</t>
  </si>
  <si>
    <t>2021
revize Financování z úvěru nebo jiných zdrojů</t>
  </si>
  <si>
    <t>2022
revize Financování z úvěru nebo jiných zdrojů</t>
  </si>
  <si>
    <t>2023
revize Financování z úvěru nebo jiných zdrojů</t>
  </si>
  <si>
    <t>2021
schválený výhled</t>
  </si>
  <si>
    <t>2020 
návrh upraveného rozpočtu po revizi</t>
  </si>
  <si>
    <t>2022
schválený výhled</t>
  </si>
  <si>
    <t>2023
schválený výhled</t>
  </si>
  <si>
    <t>Skutečné výdaje před r. 2020</t>
  </si>
  <si>
    <t>Změna rozpočtu příp. rozpočtového výhledu</t>
  </si>
  <si>
    <t>ROZPOČET AKCE (v tis. Kč)</t>
  </si>
  <si>
    <t>Přístavba Domu umění - Galerie 21. století (Galerie výtvarného umění v Ostravě, příspěvková organizace)</t>
  </si>
  <si>
    <t>4724000000
4724700000</t>
  </si>
  <si>
    <t>328090
35030000</t>
  </si>
  <si>
    <t>Výstavba domova pro seniory a domova se zvláštním režimem Kopřivnice</t>
  </si>
  <si>
    <t>Zámek Nová Horka - dobudování infrastruktury  (Muzeum Novojičínska, příspěvková organizace)</t>
  </si>
  <si>
    <t>MSK</t>
  </si>
  <si>
    <t xml:space="preserve">Stavební úpravy prostor VŠB pro technické lyceum </t>
  </si>
  <si>
    <t>2022
návrh po revizi "ÚVĚR"</t>
  </si>
  <si>
    <t>2023
návrh po revizi "ÚVĚR"</t>
  </si>
  <si>
    <t>2021 
návrh výhledu po revizi</t>
  </si>
  <si>
    <t>2022 
návrh výhledu po revizi</t>
  </si>
  <si>
    <t>2023
návrh výhledu po revizi</t>
  </si>
  <si>
    <t xml:space="preserve">2021 
návrh po revizi </t>
  </si>
  <si>
    <t>Rekonstrukce a výstavba Domova Březiny</t>
  </si>
  <si>
    <t>Zateplení a stavební úpravy správní budovy, pavilonu E a F Domova Březiny</t>
  </si>
  <si>
    <t>Plánovaný příjem u akcí "ISPROFIN,
"příp. dotace EU</t>
  </si>
  <si>
    <t xml:space="preserve">Financování akcí reprodukce majetku kraje a akcí spolufinancovaných z evropských finančních zdrojů na rok 2020 a změna závazků kraje v dalších letech s možností zajištění jejich krytí z nových úvěrových nebo jiných zdrojů  </t>
  </si>
  <si>
    <t>Schválený závazek ZK usnesením</t>
  </si>
  <si>
    <t>č. 14/1652 ze dne 12. 12. 2019 (materiál č. 7/15)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</si>
</sst>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2"/>
      <color indexed="8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b/>
      <sz val="11"/>
      <color indexed="8"/>
      <name val="Tahom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8" applyNumberFormat="0" applyAlignment="0" applyProtection="0"/>
    <xf numFmtId="0" fontId="21" fillId="8" borderId="9" applyNumberFormat="0" applyAlignment="0" applyProtection="0"/>
    <xf numFmtId="0" fontId="22" fillId="8" borderId="8" applyNumberFormat="0" applyAlignment="0" applyProtection="0"/>
    <xf numFmtId="0" fontId="23" fillId="0" borderId="10" applyNumberFormat="0" applyFill="0" applyAlignment="0" applyProtection="0"/>
    <xf numFmtId="0" fontId="24" fillId="9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</cellStyleXfs>
  <cellXfs count="106">
    <xf numFmtId="0" fontId="0" fillId="0" borderId="0" xfId="0"/>
    <xf numFmtId="0" fontId="3" fillId="0" borderId="0" xfId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/>
    </xf>
    <xf numFmtId="4" fontId="9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3" fillId="2" borderId="0" xfId="1" applyFill="1" applyProtection="1"/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 shrinkToFit="1"/>
      <protection locked="0"/>
    </xf>
    <xf numFmtId="0" fontId="29" fillId="0" borderId="3" xfId="59" applyFont="1" applyFill="1" applyBorder="1"/>
    <xf numFmtId="4" fontId="29" fillId="0" borderId="3" xfId="59" applyNumberFormat="1" applyFont="1" applyFill="1" applyBorder="1"/>
    <xf numFmtId="4" fontId="29" fillId="0" borderId="19" xfId="59" applyNumberFormat="1" applyFont="1" applyFill="1" applyBorder="1" applyAlignment="1">
      <alignment wrapText="1"/>
    </xf>
    <xf numFmtId="0" fontId="6" fillId="0" borderId="24" xfId="1" applyFont="1" applyFill="1" applyBorder="1" applyAlignment="1" applyProtection="1">
      <alignment horizontal="center" vertical="center" textRotation="90" wrapText="1"/>
      <protection locked="0"/>
    </xf>
    <xf numFmtId="0" fontId="6" fillId="0" borderId="25" xfId="1" applyFont="1" applyFill="1" applyBorder="1" applyAlignment="1" applyProtection="1">
      <alignment horizontal="center" vertical="center" textRotation="90" wrapText="1"/>
      <protection locked="0"/>
    </xf>
    <xf numFmtId="0" fontId="10" fillId="0" borderId="25" xfId="1" applyFont="1" applyFill="1" applyBorder="1" applyAlignment="1" applyProtection="1">
      <alignment horizontal="center" vertical="center" wrapText="1"/>
      <protection locked="0"/>
    </xf>
    <xf numFmtId="0" fontId="30" fillId="0" borderId="17" xfId="59" applyFont="1" applyFill="1" applyBorder="1"/>
    <xf numFmtId="4" fontId="30" fillId="0" borderId="17" xfId="59" applyNumberFormat="1" applyFont="1" applyFill="1" applyBorder="1"/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0" borderId="17" xfId="1" applyFont="1" applyFill="1" applyBorder="1" applyAlignment="1" applyProtection="1">
      <alignment horizontal="center" vertical="center" wrapText="1"/>
      <protection locked="0"/>
    </xf>
    <xf numFmtId="0" fontId="6" fillId="0" borderId="25" xfId="1" applyFont="1" applyFill="1" applyBorder="1" applyAlignment="1" applyProtection="1">
      <alignment horizontal="center" vertical="center" wrapText="1"/>
      <protection locked="0"/>
    </xf>
    <xf numFmtId="0" fontId="6" fillId="0" borderId="27" xfId="1" applyFont="1" applyFill="1" applyBorder="1" applyAlignment="1" applyProtection="1">
      <alignment horizontal="center" vertical="center" wrapText="1"/>
      <protection locked="0"/>
    </xf>
    <xf numFmtId="0" fontId="6" fillId="0" borderId="30" xfId="1" applyFont="1" applyFill="1" applyBorder="1" applyAlignment="1" applyProtection="1">
      <alignment horizontal="center" vertical="center" wrapText="1"/>
      <protection locked="0"/>
    </xf>
    <xf numFmtId="0" fontId="6" fillId="0" borderId="18" xfId="1" applyFont="1" applyFill="1" applyBorder="1" applyAlignment="1" applyProtection="1">
      <alignment horizontal="center" vertical="center" wrapText="1"/>
      <protection locked="0"/>
    </xf>
    <xf numFmtId="4" fontId="6" fillId="0" borderId="18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7" xfId="1" applyFont="1" applyFill="1" applyBorder="1" applyAlignment="1" applyProtection="1">
      <alignment horizontal="center" vertical="center" wrapText="1"/>
    </xf>
    <xf numFmtId="0" fontId="6" fillId="35" borderId="28" xfId="1" applyFont="1" applyFill="1" applyBorder="1" applyAlignment="1" applyProtection="1">
      <alignment horizontal="center" vertical="center" wrapText="1"/>
      <protection locked="0"/>
    </xf>
    <xf numFmtId="0" fontId="6" fillId="35" borderId="31" xfId="1" applyFont="1" applyFill="1" applyBorder="1" applyAlignment="1" applyProtection="1">
      <alignment horizontal="center" vertical="center" wrapText="1"/>
      <protection locked="0"/>
    </xf>
    <xf numFmtId="0" fontId="6" fillId="35" borderId="18" xfId="1" applyFont="1" applyFill="1" applyBorder="1" applyAlignment="1" applyProtection="1">
      <alignment horizontal="center" vertical="center" wrapText="1"/>
      <protection locked="0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0" fontId="32" fillId="0" borderId="0" xfId="1" applyFont="1"/>
    <xf numFmtId="0" fontId="2" fillId="0" borderId="3" xfId="59" applyFill="1" applyBorder="1"/>
    <xf numFmtId="4" fontId="2" fillId="0" borderId="3" xfId="59" applyNumberFormat="1" applyFill="1" applyBorder="1"/>
    <xf numFmtId="0" fontId="7" fillId="0" borderId="3" xfId="1" applyFont="1" applyFill="1" applyBorder="1" applyAlignment="1">
      <alignment horizontal="left" vertical="center" wrapText="1"/>
    </xf>
    <xf numFmtId="0" fontId="7" fillId="0" borderId="33" xfId="1" applyFont="1" applyFill="1" applyBorder="1" applyAlignment="1">
      <alignment horizontal="left" vertical="center" wrapText="1"/>
    </xf>
    <xf numFmtId="0" fontId="1" fillId="0" borderId="3" xfId="59" applyFont="1" applyFill="1" applyBorder="1" applyAlignment="1">
      <alignment wrapText="1"/>
    </xf>
    <xf numFmtId="4" fontId="1" fillId="0" borderId="3" xfId="59" applyNumberFormat="1" applyFont="1" applyFill="1" applyBorder="1" applyAlignment="1">
      <alignment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37" xfId="1" applyFont="1" applyFill="1" applyBorder="1" applyAlignment="1" applyProtection="1">
      <alignment horizontal="center" vertical="center" wrapText="1"/>
      <protection locked="0"/>
    </xf>
    <xf numFmtId="4" fontId="7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1" applyFont="1" applyFill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4" fontId="3" fillId="0" borderId="0" xfId="1" applyNumberFormat="1"/>
    <xf numFmtId="0" fontId="6" fillId="35" borderId="29" xfId="1" applyFont="1" applyFill="1" applyBorder="1" applyAlignment="1" applyProtection="1">
      <alignment horizontal="center" vertical="center" wrapText="1"/>
      <protection locked="0"/>
    </xf>
    <xf numFmtId="4" fontId="7" fillId="0" borderId="15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14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32" xfId="1" applyNumberFormat="1" applyFont="1" applyFill="1" applyBorder="1" applyAlignment="1" applyProtection="1">
      <alignment horizontal="right" vertical="center" wrapText="1" shrinkToFit="1"/>
    </xf>
    <xf numFmtId="4" fontId="6" fillId="0" borderId="14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35" borderId="3" xfId="1" applyNumberFormat="1" applyFont="1" applyFill="1" applyBorder="1" applyAlignment="1" applyProtection="1">
      <alignment horizontal="right" vertical="center" wrapText="1" shrinkToFit="1"/>
    </xf>
    <xf numFmtId="4" fontId="7" fillId="35" borderId="4" xfId="1" applyNumberFormat="1" applyFont="1" applyFill="1" applyBorder="1" applyAlignment="1" applyProtection="1">
      <alignment horizontal="right" vertical="center" wrapText="1" shrinkToFit="1"/>
    </xf>
    <xf numFmtId="4" fontId="7" fillId="0" borderId="1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35" borderId="23" xfId="1" applyNumberFormat="1" applyFont="1" applyFill="1" applyBorder="1" applyAlignment="1" applyProtection="1">
      <alignment horizontal="right" vertical="center" wrapText="1" shrinkToFit="1"/>
    </xf>
    <xf numFmtId="4" fontId="7" fillId="0" borderId="23" xfId="1" applyNumberFormat="1" applyFont="1" applyFill="1" applyBorder="1" applyAlignment="1" applyProtection="1">
      <alignment horizontal="right" vertical="center" wrapText="1" shrinkToFit="1"/>
    </xf>
    <xf numFmtId="4" fontId="7" fillId="0" borderId="20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21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22" xfId="1" applyNumberFormat="1" applyFont="1" applyFill="1" applyBorder="1" applyAlignment="1" applyProtection="1">
      <alignment horizontal="right" vertical="center" wrapText="1" shrinkToFit="1"/>
    </xf>
    <xf numFmtId="4" fontId="7" fillId="36" borderId="36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35" borderId="4" xfId="1" applyNumberFormat="1" applyFont="1" applyFill="1" applyBorder="1" applyAlignment="1" applyProtection="1">
      <alignment horizontal="right" vertical="center" wrapText="1" shrinkToFit="1"/>
    </xf>
    <xf numFmtId="4" fontId="7" fillId="36" borderId="35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2" borderId="23" xfId="1" applyNumberFormat="1" applyFont="1" applyFill="1" applyBorder="1" applyAlignment="1" applyProtection="1">
      <alignment horizontal="right" vertical="center" wrapText="1" shrinkToFit="1"/>
    </xf>
    <xf numFmtId="4" fontId="6" fillId="35" borderId="34" xfId="1" applyNumberFormat="1" applyFont="1" applyFill="1" applyBorder="1" applyAlignment="1" applyProtection="1">
      <alignment horizontal="right" vertical="center" wrapText="1" shrinkToFit="1"/>
    </xf>
    <xf numFmtId="4" fontId="7" fillId="0" borderId="23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39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40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0" xfId="1" applyNumberFormat="1" applyFont="1" applyFill="1" applyBorder="1" applyAlignment="1" applyProtection="1">
      <alignment horizontal="right" vertical="center" wrapText="1" shrinkToFit="1"/>
    </xf>
    <xf numFmtId="4" fontId="6" fillId="0" borderId="41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35" borderId="37" xfId="1" applyNumberFormat="1" applyFont="1" applyFill="1" applyBorder="1" applyAlignment="1" applyProtection="1">
      <alignment horizontal="right" vertical="center" wrapText="1" shrinkToFit="1"/>
    </xf>
    <xf numFmtId="4" fontId="7" fillId="36" borderId="42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35" borderId="38" xfId="1" applyNumberFormat="1" applyFont="1" applyFill="1" applyBorder="1" applyAlignment="1" applyProtection="1">
      <alignment horizontal="right" vertical="center" wrapText="1" shrinkToFit="1"/>
    </xf>
    <xf numFmtId="4" fontId="7" fillId="0" borderId="41" xfId="1" applyNumberFormat="1" applyFont="1" applyFill="1" applyBorder="1" applyAlignment="1" applyProtection="1">
      <alignment horizontal="right" vertical="center" wrapText="1" shrinkToFit="1"/>
      <protection locked="0"/>
    </xf>
    <xf numFmtId="4" fontId="7" fillId="35" borderId="38" xfId="1" applyNumberFormat="1" applyFont="1" applyFill="1" applyBorder="1" applyAlignment="1" applyProtection="1">
      <alignment horizontal="right" vertical="center" wrapText="1" shrinkToFit="1"/>
    </xf>
    <xf numFmtId="4" fontId="7" fillId="0" borderId="43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35" borderId="44" xfId="1" applyNumberFormat="1" applyFont="1" applyFill="1" applyBorder="1" applyAlignment="1" applyProtection="1">
      <alignment horizontal="right" vertical="center" wrapText="1" shrinkToFit="1"/>
    </xf>
    <xf numFmtId="4" fontId="7" fillId="0" borderId="44" xfId="1" applyNumberFormat="1" applyFont="1" applyFill="1" applyBorder="1" applyAlignment="1" applyProtection="1">
      <alignment horizontal="right" vertical="center" wrapText="1" shrinkToFit="1"/>
    </xf>
    <xf numFmtId="4" fontId="6" fillId="0" borderId="16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0" borderId="27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0" borderId="28" xfId="1" applyNumberFormat="1" applyFont="1" applyFill="1" applyBorder="1" applyAlignment="1" applyProtection="1">
      <alignment horizontal="right" vertical="center" wrapText="1" shrinkToFit="1"/>
    </xf>
    <xf numFmtId="4" fontId="6" fillId="35" borderId="29" xfId="1" applyNumberFormat="1" applyFont="1" applyFill="1" applyBorder="1" applyAlignment="1" applyProtection="1">
      <alignment horizontal="right" vertical="center" wrapText="1" shrinkToFit="1"/>
    </xf>
    <xf numFmtId="4" fontId="7" fillId="35" borderId="29" xfId="1" applyNumberFormat="1" applyFont="1" applyFill="1" applyBorder="1" applyAlignment="1" applyProtection="1">
      <alignment horizontal="right" vertical="center" wrapText="1" shrinkToFit="1"/>
    </xf>
    <xf numFmtId="4" fontId="6" fillId="0" borderId="18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35" borderId="18" xfId="1" applyNumberFormat="1" applyFont="1" applyFill="1" applyBorder="1" applyAlignment="1" applyProtection="1">
      <alignment horizontal="right" vertical="center" wrapText="1" shrinkToFit="1"/>
    </xf>
    <xf numFmtId="0" fontId="3" fillId="0" borderId="0" xfId="1" applyAlignment="1">
      <alignment horizontal="right" vertical="center"/>
    </xf>
    <xf numFmtId="4" fontId="6" fillId="0" borderId="46" xfId="1" applyNumberFormat="1" applyFont="1" applyFill="1" applyBorder="1" applyAlignment="1" applyProtection="1">
      <alignment horizontal="right" vertical="center" wrapText="1" shrinkToFit="1"/>
    </xf>
    <xf numFmtId="4" fontId="6" fillId="0" borderId="18" xfId="1" applyNumberFormat="1" applyFont="1" applyFill="1" applyBorder="1" applyAlignment="1" applyProtection="1">
      <alignment horizontal="right" vertical="center" wrapText="1" shrinkToFit="1"/>
    </xf>
    <xf numFmtId="4" fontId="6" fillId="35" borderId="46" xfId="1" applyNumberFormat="1" applyFont="1" applyFill="1" applyBorder="1" applyAlignment="1" applyProtection="1">
      <alignment horizontal="right" vertical="center" wrapText="1" shrinkToFit="1"/>
    </xf>
    <xf numFmtId="4" fontId="6" fillId="35" borderId="28" xfId="1" applyNumberFormat="1" applyFont="1" applyFill="1" applyBorder="1" applyAlignment="1" applyProtection="1">
      <alignment horizontal="right" vertical="center" wrapText="1" shrinkToFit="1"/>
      <protection locked="0"/>
    </xf>
    <xf numFmtId="4" fontId="6" fillId="0" borderId="47" xfId="1" applyNumberFormat="1" applyFont="1" applyFill="1" applyBorder="1" applyAlignment="1" applyProtection="1">
      <alignment horizontal="right" vertical="center" wrapText="1" shrinkToFit="1"/>
    </xf>
    <xf numFmtId="0" fontId="12" fillId="0" borderId="0" xfId="1" applyFont="1" applyAlignment="1">
      <alignment horizontal="right" vertical="center"/>
    </xf>
    <xf numFmtId="4" fontId="12" fillId="0" borderId="45" xfId="1" applyNumberFormat="1" applyFont="1" applyBorder="1" applyAlignment="1">
      <alignment horizontal="right" vertical="center"/>
    </xf>
    <xf numFmtId="0" fontId="31" fillId="0" borderId="0" xfId="1" applyFont="1" applyAlignment="1">
      <alignment horizontal="right" vertical="center"/>
    </xf>
    <xf numFmtId="4" fontId="31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5" fillId="3" borderId="48" xfId="1" applyFont="1" applyFill="1" applyBorder="1" applyAlignment="1" applyProtection="1">
      <alignment horizontal="center" vertical="center" wrapText="1"/>
    </xf>
    <xf numFmtId="0" fontId="33" fillId="3" borderId="0" xfId="1" applyFont="1" applyFill="1" applyBorder="1" applyAlignment="1" applyProtection="1">
      <alignment horizontal="center" vertical="center" wrapText="1"/>
    </xf>
    <xf numFmtId="49" fontId="6" fillId="0" borderId="16" xfId="1" applyNumberFormat="1" applyFont="1" applyFill="1" applyBorder="1" applyAlignment="1">
      <alignment horizontal="left" vertical="center" wrapText="1"/>
    </xf>
    <xf numFmtId="49" fontId="6" fillId="0" borderId="17" xfId="1" applyNumberFormat="1" applyFont="1" applyFill="1" applyBorder="1" applyAlignment="1">
      <alignment horizontal="left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0" fontId="5" fillId="3" borderId="17" xfId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 wrapText="1"/>
    </xf>
    <xf numFmtId="0" fontId="3" fillId="2" borderId="0" xfId="1" applyFill="1" applyBorder="1" applyProtection="1"/>
  </cellXfs>
  <cellStyles count="61">
    <cellStyle name="20 % – Zvýraznění 1" xfId="36" builtinId="30" customBuiltin="1"/>
    <cellStyle name="20 % – Zvýraznění 2" xfId="40" builtinId="34" customBuiltin="1"/>
    <cellStyle name="20 % – Zvýraznění 3" xfId="44" builtinId="38" customBuiltin="1"/>
    <cellStyle name="20 % – Zvýraznění 4" xfId="48" builtinId="42" customBuiltin="1"/>
    <cellStyle name="20 % – Zvýraznění 5" xfId="52" builtinId="46" customBuiltin="1"/>
    <cellStyle name="20 % – Zvýraznění 6" xfId="56" builtinId="50" customBuiltin="1"/>
    <cellStyle name="40 % – Zvýraznění 1" xfId="37" builtinId="31" customBuiltin="1"/>
    <cellStyle name="40 % – Zvýraznění 2" xfId="41" builtinId="35" customBuiltin="1"/>
    <cellStyle name="40 % – Zvýraznění 3" xfId="45" builtinId="39" customBuiltin="1"/>
    <cellStyle name="40 % – Zvýraznění 4" xfId="49" builtinId="43" customBuiltin="1"/>
    <cellStyle name="40 % – Zvýraznění 5" xfId="53" builtinId="47" customBuiltin="1"/>
    <cellStyle name="40 % – Zvýraznění 6" xfId="57" builtinId="51" customBuiltin="1"/>
    <cellStyle name="60 % – Zvýraznění 1" xfId="38" builtinId="32" customBuiltin="1"/>
    <cellStyle name="60 % – Zvýraznění 2" xfId="42" builtinId="36" customBuiltin="1"/>
    <cellStyle name="60 % – Zvýraznění 3" xfId="46" builtinId="40" customBuiltin="1"/>
    <cellStyle name="60 % – Zvýraznění 4" xfId="50" builtinId="44" customBuiltin="1"/>
    <cellStyle name="60 % – Zvýraznění 5" xfId="54" builtinId="48" customBuiltin="1"/>
    <cellStyle name="60 % – Zvýraznění 6" xfId="58" builtinId="52" customBuiltin="1"/>
    <cellStyle name="Celkem" xfId="34" builtinId="25" customBuiltin="1"/>
    <cellStyle name="Excel Built-in Normal" xfId="1" xr:uid="{00000000-0005-0000-0000-000013000000}"/>
    <cellStyle name="Kontrolní buňka" xfId="31" builtinId="23" customBuiltin="1"/>
    <cellStyle name="Nadpis 1" xfId="20" builtinId="16" customBuiltin="1"/>
    <cellStyle name="Nadpis 2" xfId="21" builtinId="17" customBuiltin="1"/>
    <cellStyle name="Nadpis 3" xfId="22" builtinId="18" customBuiltin="1"/>
    <cellStyle name="Nadpis 4" xfId="23" builtinId="19" customBuiltin="1"/>
    <cellStyle name="Název" xfId="19" builtinId="15" customBuiltin="1"/>
    <cellStyle name="Neutrální" xfId="26" builtinId="28" customBuiltin="1"/>
    <cellStyle name="Normální" xfId="0" builtinId="0"/>
    <cellStyle name="Normální 10" xfId="2" xr:uid="{00000000-0005-0000-0000-00001D000000}"/>
    <cellStyle name="Normální 11" xfId="3" xr:uid="{00000000-0005-0000-0000-00001E000000}"/>
    <cellStyle name="Normální 12" xfId="4" xr:uid="{00000000-0005-0000-0000-00001F000000}"/>
    <cellStyle name="Normální 13" xfId="5" xr:uid="{00000000-0005-0000-0000-000020000000}"/>
    <cellStyle name="Normální 14" xfId="6" xr:uid="{00000000-0005-0000-0000-000021000000}"/>
    <cellStyle name="Normální 15" xfId="7" xr:uid="{00000000-0005-0000-0000-000022000000}"/>
    <cellStyle name="Normální 16" xfId="8" xr:uid="{00000000-0005-0000-0000-000023000000}"/>
    <cellStyle name="Normální 17" xfId="9" xr:uid="{00000000-0005-0000-0000-000024000000}"/>
    <cellStyle name="Normální 18" xfId="59" xr:uid="{00000000-0005-0000-0000-000025000000}"/>
    <cellStyle name="Normální 2" xfId="10" xr:uid="{00000000-0005-0000-0000-000026000000}"/>
    <cellStyle name="Normální 2 2" xfId="11" xr:uid="{00000000-0005-0000-0000-000027000000}"/>
    <cellStyle name="Normální 3" xfId="12" xr:uid="{00000000-0005-0000-0000-000028000000}"/>
    <cellStyle name="Normální 4" xfId="13" xr:uid="{00000000-0005-0000-0000-000029000000}"/>
    <cellStyle name="Normální 5" xfId="14" xr:uid="{00000000-0005-0000-0000-00002A000000}"/>
    <cellStyle name="Normální 6" xfId="15" xr:uid="{00000000-0005-0000-0000-00002B000000}"/>
    <cellStyle name="Normální 7" xfId="16" xr:uid="{00000000-0005-0000-0000-00002C000000}"/>
    <cellStyle name="Normální 8" xfId="17" xr:uid="{00000000-0005-0000-0000-00002D000000}"/>
    <cellStyle name="Normální 9" xfId="18" xr:uid="{00000000-0005-0000-0000-00002E000000}"/>
    <cellStyle name="Poznámka 2" xfId="60" xr:uid="{00000000-0005-0000-0000-00002F000000}"/>
    <cellStyle name="Propojená buňka" xfId="30" builtinId="24" customBuiltin="1"/>
    <cellStyle name="Správně" xfId="24" builtinId="26" customBuiltin="1"/>
    <cellStyle name="Špatně" xfId="25" builtinId="27" customBuiltin="1"/>
    <cellStyle name="Text upozornění" xfId="32" builtinId="11" customBuiltin="1"/>
    <cellStyle name="Vstup" xfId="27" builtinId="20" customBuiltin="1"/>
    <cellStyle name="Výpočet" xfId="29" builtinId="22" customBuiltin="1"/>
    <cellStyle name="Výstup" xfId="28" builtinId="21" customBuiltin="1"/>
    <cellStyle name="Vysvětlující text" xfId="33" builtinId="53" customBuiltin="1"/>
    <cellStyle name="Zvýraznění 1" xfId="35" builtinId="29" customBuiltin="1"/>
    <cellStyle name="Zvýraznění 2" xfId="39" builtinId="33" customBuiltin="1"/>
    <cellStyle name="Zvýraznění 3" xfId="43" builtinId="37" customBuiltin="1"/>
    <cellStyle name="Zvýraznění 4" xfId="47" builtinId="41" customBuiltin="1"/>
    <cellStyle name="Zvýraznění 5" xfId="51" builtinId="45" customBuiltin="1"/>
    <cellStyle name="Zvýraznění 6" xfId="55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A6A6A6"/>
      <rgbColor rgb="007030A0"/>
      <rgbColor rgb="00FFFFCC"/>
      <rgbColor rgb="00DBEEF4"/>
      <rgbColor rgb="00660066"/>
      <rgbColor rgb="00FF8080"/>
      <rgbColor rgb="000066CC"/>
      <rgbColor rgb="00C6D9F1"/>
      <rgbColor rgb="00000080"/>
      <rgbColor rgb="00FF00FF"/>
      <rgbColor rgb="00C3D69B"/>
      <rgbColor rgb="0000FFFF"/>
      <rgbColor rgb="00800080"/>
      <rgbColor rgb="00800000"/>
      <rgbColor rgb="00008080"/>
      <rgbColor rgb="000000FF"/>
      <rgbColor rgb="0000B0F0"/>
      <rgbColor rgb="00DCE6F2"/>
      <rgbColor rgb="00EBF1DE"/>
      <rgbColor rgb="00FDEADA"/>
      <rgbColor rgb="00D9D9D9"/>
      <rgbColor rgb="00DDD9C3"/>
      <rgbColor rgb="00DDDDDD"/>
      <rgbColor rgb="00FCD5B5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  <mruColors>
      <color rgb="FF9933FF"/>
      <color rgb="FF9966FF"/>
      <color rgb="FFFFFFCC"/>
      <color rgb="FFFFCC99"/>
      <color rgb="FFFF7C8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0</xdr:row>
      <xdr:rowOff>0</xdr:rowOff>
    </xdr:from>
    <xdr:to>
      <xdr:col>11</xdr:col>
      <xdr:colOff>438150</xdr:colOff>
      <xdr:row>0</xdr:row>
      <xdr:rowOff>314325</xdr:rowOff>
    </xdr:to>
    <xdr:sp macro="" textlink="">
      <xdr:nvSpPr>
        <xdr:cNvPr id="3300" name="AutoShape 1">
          <a:extLst>
            <a:ext uri="{FF2B5EF4-FFF2-40B4-BE49-F238E27FC236}">
              <a16:creationId xmlns:a16="http://schemas.microsoft.com/office/drawing/2014/main" id="{3E864B0F-0A69-40A2-AD69-E41990605FB2}"/>
            </a:ext>
          </a:extLst>
        </xdr:cNvPr>
        <xdr:cNvSpPr>
          <a:spLocks noChangeArrowheads="1"/>
        </xdr:cNvSpPr>
      </xdr:nvSpPr>
      <xdr:spPr bwMode="auto">
        <a:xfrm>
          <a:off x="2505075" y="0"/>
          <a:ext cx="2857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152400</xdr:colOff>
      <xdr:row>0</xdr:row>
      <xdr:rowOff>0</xdr:rowOff>
    </xdr:from>
    <xdr:to>
      <xdr:col>11</xdr:col>
      <xdr:colOff>438150</xdr:colOff>
      <xdr:row>0</xdr:row>
      <xdr:rowOff>314325</xdr:rowOff>
    </xdr:to>
    <xdr:sp macro="" textlink="">
      <xdr:nvSpPr>
        <xdr:cNvPr id="3301" name="AutoShape 1">
          <a:extLst>
            <a:ext uri="{FF2B5EF4-FFF2-40B4-BE49-F238E27FC236}">
              <a16:creationId xmlns:a16="http://schemas.microsoft.com/office/drawing/2014/main" id="{CC42CB9F-67AC-47C4-A9CA-121C3A9CCB90}"/>
            </a:ext>
          </a:extLst>
        </xdr:cNvPr>
        <xdr:cNvSpPr>
          <a:spLocks noChangeArrowheads="1"/>
        </xdr:cNvSpPr>
      </xdr:nvSpPr>
      <xdr:spPr bwMode="auto">
        <a:xfrm>
          <a:off x="2505075" y="0"/>
          <a:ext cx="2857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152400</xdr:colOff>
      <xdr:row>0</xdr:row>
      <xdr:rowOff>0</xdr:rowOff>
    </xdr:from>
    <xdr:to>
      <xdr:col>11</xdr:col>
      <xdr:colOff>438150</xdr:colOff>
      <xdr:row>0</xdr:row>
      <xdr:rowOff>314325</xdr:rowOff>
    </xdr:to>
    <xdr:sp macro="" textlink="">
      <xdr:nvSpPr>
        <xdr:cNvPr id="3302" name="AutoShape 1">
          <a:extLst>
            <a:ext uri="{FF2B5EF4-FFF2-40B4-BE49-F238E27FC236}">
              <a16:creationId xmlns:a16="http://schemas.microsoft.com/office/drawing/2014/main" id="{DA64A002-251B-44D5-B0FD-93DF9EB772D7}"/>
            </a:ext>
          </a:extLst>
        </xdr:cNvPr>
        <xdr:cNvSpPr>
          <a:spLocks noChangeArrowheads="1"/>
        </xdr:cNvSpPr>
      </xdr:nvSpPr>
      <xdr:spPr bwMode="auto">
        <a:xfrm>
          <a:off x="2505075" y="0"/>
          <a:ext cx="2857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1"/>
  <sheetViews>
    <sheetView tabSelected="1" zoomScale="70" zoomScaleNormal="70" zoomScaleSheetLayoutView="55" workbookViewId="0">
      <pane ySplit="4" topLeftCell="A8" activePane="bottomLeft" state="frozen"/>
      <selection activeCell="G1" sqref="G1"/>
      <selection pane="bottomLeft" activeCell="AK10" sqref="AK10"/>
    </sheetView>
  </sheetViews>
  <sheetFormatPr defaultColWidth="9.42578125" defaultRowHeight="15" outlineLevelCol="1" x14ac:dyDescent="0.25"/>
  <cols>
    <col min="1" max="1" width="5.42578125" style="2" customWidth="1"/>
    <col min="2" max="2" width="5" style="2" hidden="1" customWidth="1"/>
    <col min="3" max="3" width="12.28515625" style="3" hidden="1" customWidth="1"/>
    <col min="4" max="5" width="6" style="3" hidden="1" customWidth="1" outlineLevel="1"/>
    <col min="6" max="6" width="11.5703125" style="3" hidden="1" customWidth="1" outlineLevel="1"/>
    <col min="7" max="7" width="6" style="3" hidden="1" customWidth="1" outlineLevel="1"/>
    <col min="8" max="8" width="13.28515625" style="3" hidden="1" customWidth="1" outlineLevel="1"/>
    <col min="9" max="9" width="15.5703125" style="7" hidden="1" customWidth="1" outlineLevel="1"/>
    <col min="10" max="10" width="16.5703125" style="7" hidden="1" customWidth="1" outlineLevel="1"/>
    <col min="11" max="11" width="17.42578125" style="7" customWidth="1" outlineLevel="1"/>
    <col min="12" max="12" width="43.42578125" style="5" customWidth="1"/>
    <col min="13" max="13" width="14.5703125" style="2" customWidth="1"/>
    <col min="14" max="14" width="13.5703125" style="2" customWidth="1"/>
    <col min="15" max="15" width="15.28515625" style="2" customWidth="1"/>
    <col min="16" max="16" width="16" style="6" customWidth="1"/>
    <col min="17" max="17" width="18.28515625" style="6" customWidth="1"/>
    <col min="18" max="18" width="18.140625" style="2" bestFit="1" customWidth="1"/>
    <col min="19" max="19" width="15.5703125" style="2" hidden="1" customWidth="1"/>
    <col min="20" max="20" width="15.28515625" style="2" customWidth="1"/>
    <col min="21" max="21" width="17.28515625" style="2" hidden="1" customWidth="1"/>
    <col min="22" max="22" width="16.28515625" style="2" customWidth="1"/>
    <col min="23" max="23" width="17.28515625" style="2" hidden="1" customWidth="1"/>
    <col min="24" max="24" width="19" style="2" bestFit="1" customWidth="1"/>
    <col min="25" max="25" width="22.85546875" style="2" hidden="1" customWidth="1"/>
    <col min="26" max="26" width="17.85546875" style="2" bestFit="1" customWidth="1"/>
    <col min="27" max="27" width="15.7109375" style="2" hidden="1" customWidth="1"/>
    <col min="28" max="28" width="15.28515625" style="2" customWidth="1"/>
    <col min="29" max="29" width="15.28515625" style="2" hidden="1" customWidth="1"/>
    <col min="30" max="30" width="14.7109375" style="3" customWidth="1"/>
    <col min="31" max="31" width="17.42578125" style="3" customWidth="1"/>
    <col min="32" max="32" width="22.85546875" style="3" hidden="1" customWidth="1"/>
    <col min="33" max="33" width="18.28515625" style="3" customWidth="1"/>
    <col min="34" max="34" width="17.42578125" style="8" customWidth="1"/>
    <col min="35" max="16384" width="9.42578125" style="1"/>
  </cols>
  <sheetData>
    <row r="1" spans="1:36" s="105" customFormat="1" ht="18" x14ac:dyDescent="0.25">
      <c r="A1" s="97" t="s">
        <v>61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6" s="105" customFormat="1" ht="15.75" thickBo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6" s="9" customFormat="1" ht="32.25" customHeight="1" thickBot="1" x14ac:dyDescent="0.3">
      <c r="A3" s="104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7"/>
      <c r="N3" s="27"/>
      <c r="O3" s="101" t="s">
        <v>44</v>
      </c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3"/>
    </row>
    <row r="4" spans="1:36" s="4" customFormat="1" ht="64.5" thickBot="1" x14ac:dyDescent="0.3">
      <c r="A4" s="15" t="s">
        <v>0</v>
      </c>
      <c r="B4" s="16" t="s">
        <v>1</v>
      </c>
      <c r="C4" s="17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2</v>
      </c>
      <c r="I4" s="19" t="s">
        <v>7</v>
      </c>
      <c r="J4" s="19" t="s">
        <v>8</v>
      </c>
      <c r="K4" s="21" t="s">
        <v>62</v>
      </c>
      <c r="L4" s="22" t="s">
        <v>28</v>
      </c>
      <c r="M4" s="20" t="s">
        <v>29</v>
      </c>
      <c r="N4" s="20" t="s">
        <v>30</v>
      </c>
      <c r="O4" s="21" t="s">
        <v>42</v>
      </c>
      <c r="P4" s="23" t="s">
        <v>31</v>
      </c>
      <c r="Q4" s="28" t="s">
        <v>39</v>
      </c>
      <c r="R4" s="24" t="s">
        <v>38</v>
      </c>
      <c r="S4" s="29" t="s">
        <v>57</v>
      </c>
      <c r="T4" s="28" t="s">
        <v>54</v>
      </c>
      <c r="U4" s="46" t="s">
        <v>35</v>
      </c>
      <c r="V4" s="24" t="s">
        <v>40</v>
      </c>
      <c r="W4" s="29" t="s">
        <v>52</v>
      </c>
      <c r="X4" s="28" t="s">
        <v>55</v>
      </c>
      <c r="Y4" s="29" t="s">
        <v>36</v>
      </c>
      <c r="Z4" s="24" t="s">
        <v>41</v>
      </c>
      <c r="AA4" s="29" t="s">
        <v>53</v>
      </c>
      <c r="AB4" s="28" t="s">
        <v>56</v>
      </c>
      <c r="AC4" s="29" t="s">
        <v>37</v>
      </c>
      <c r="AD4" s="25" t="s">
        <v>9</v>
      </c>
      <c r="AE4" s="25" t="s">
        <v>60</v>
      </c>
      <c r="AF4" s="26" t="s">
        <v>32</v>
      </c>
      <c r="AG4" s="30" t="s">
        <v>33</v>
      </c>
      <c r="AH4" s="25" t="s">
        <v>10</v>
      </c>
    </row>
    <row r="5" spans="1:36" ht="45" x14ac:dyDescent="0.25">
      <c r="A5" s="10" t="s">
        <v>11</v>
      </c>
      <c r="B5" s="10" t="s">
        <v>12</v>
      </c>
      <c r="C5" s="10">
        <v>5635</v>
      </c>
      <c r="D5" s="12">
        <v>3314</v>
      </c>
      <c r="E5" s="12">
        <v>6121</v>
      </c>
      <c r="F5" s="12">
        <v>0</v>
      </c>
      <c r="G5" s="12">
        <v>7</v>
      </c>
      <c r="H5" s="12" t="s">
        <v>16</v>
      </c>
      <c r="I5" s="13" t="s">
        <v>17</v>
      </c>
      <c r="J5" s="13" t="s">
        <v>18</v>
      </c>
      <c r="K5" s="14" t="s">
        <v>63</v>
      </c>
      <c r="L5" s="11" t="s">
        <v>19</v>
      </c>
      <c r="M5" s="47">
        <f>424+115</f>
        <v>539</v>
      </c>
      <c r="N5" s="48">
        <v>2665.26</v>
      </c>
      <c r="O5" s="49">
        <f t="shared" ref="O5:O19" si="0">M5+N5</f>
        <v>3204.26</v>
      </c>
      <c r="P5" s="50">
        <f>20000+27826.04</f>
        <v>47826.04</v>
      </c>
      <c r="Q5" s="51">
        <f>20000+27826.04</f>
        <v>47826.04</v>
      </c>
      <c r="R5" s="48">
        <v>100000</v>
      </c>
      <c r="S5" s="51">
        <v>100000</v>
      </c>
      <c r="T5" s="51">
        <v>0</v>
      </c>
      <c r="U5" s="52">
        <v>100000</v>
      </c>
      <c r="V5" s="48">
        <v>150000</v>
      </c>
      <c r="W5" s="51">
        <v>150000</v>
      </c>
      <c r="X5" s="51">
        <v>0</v>
      </c>
      <c r="Y5" s="52">
        <v>150000</v>
      </c>
      <c r="Z5" s="48">
        <v>98970</v>
      </c>
      <c r="AA5" s="51">
        <v>250000</v>
      </c>
      <c r="AB5" s="51">
        <v>0</v>
      </c>
      <c r="AC5" s="52">
        <f>250000-151030.3</f>
        <v>98969.700000000012</v>
      </c>
      <c r="AD5" s="53">
        <v>0</v>
      </c>
      <c r="AE5" s="53">
        <v>950000</v>
      </c>
      <c r="AF5" s="53">
        <f>M5+N5+Q5+R5+V5+Z5+AD5+AE5</f>
        <v>1350000.3</v>
      </c>
      <c r="AG5" s="54">
        <f>O5+Q5+S5+W5+AA5+AD5+AE5-151030.3</f>
        <v>1350000</v>
      </c>
      <c r="AH5" s="55">
        <f>AE5+AC5+Y5+U5</f>
        <v>1298969.7</v>
      </c>
      <c r="AI5" s="45"/>
      <c r="AJ5" s="45"/>
    </row>
    <row r="6" spans="1:36" ht="45" x14ac:dyDescent="0.25">
      <c r="A6" s="10" t="s">
        <v>11</v>
      </c>
      <c r="B6" s="10" t="s">
        <v>12</v>
      </c>
      <c r="C6" s="10">
        <v>5848</v>
      </c>
      <c r="D6" s="12">
        <v>3315</v>
      </c>
      <c r="E6" s="12">
        <v>6121</v>
      </c>
      <c r="F6" s="12">
        <v>0</v>
      </c>
      <c r="G6" s="12">
        <v>7</v>
      </c>
      <c r="H6" s="12">
        <v>5848000000</v>
      </c>
      <c r="I6" s="13">
        <v>8942820</v>
      </c>
      <c r="J6" s="13">
        <v>145200</v>
      </c>
      <c r="K6" s="14" t="s">
        <v>63</v>
      </c>
      <c r="L6" s="11" t="s">
        <v>20</v>
      </c>
      <c r="M6" s="47">
        <v>0</v>
      </c>
      <c r="N6" s="48">
        <v>57.18</v>
      </c>
      <c r="O6" s="49">
        <f t="shared" si="0"/>
        <v>57.18</v>
      </c>
      <c r="P6" s="50">
        <f>6000+2942.82</f>
        <v>8942.82</v>
      </c>
      <c r="Q6" s="51">
        <v>3442.82</v>
      </c>
      <c r="R6" s="48">
        <v>40000</v>
      </c>
      <c r="S6" s="51">
        <v>1500</v>
      </c>
      <c r="T6" s="51">
        <v>1500</v>
      </c>
      <c r="U6" s="52">
        <v>0</v>
      </c>
      <c r="V6" s="48">
        <v>51000</v>
      </c>
      <c r="W6" s="51">
        <v>30000</v>
      </c>
      <c r="X6" s="51">
        <v>0</v>
      </c>
      <c r="Y6" s="52">
        <v>30000</v>
      </c>
      <c r="Z6" s="48">
        <v>0</v>
      </c>
      <c r="AA6" s="51">
        <v>65000</v>
      </c>
      <c r="AB6" s="51">
        <v>0</v>
      </c>
      <c r="AC6" s="52">
        <v>65000</v>
      </c>
      <c r="AD6" s="53">
        <v>0</v>
      </c>
      <c r="AE6" s="53">
        <v>0</v>
      </c>
      <c r="AF6" s="53">
        <f t="shared" ref="AF6:AF19" si="1">M6+N6+P6+R6+V6+Z6+AD6+AE6</f>
        <v>100000</v>
      </c>
      <c r="AG6" s="54">
        <f t="shared" ref="AG6:AG19" si="2">O6+Q6+S6+W6+AA6+AD6+AE6</f>
        <v>100000</v>
      </c>
      <c r="AH6" s="55">
        <f t="shared" ref="AH6:AH19" si="3">AE6+AC6+Y6+U6</f>
        <v>95000</v>
      </c>
      <c r="AI6" s="45"/>
      <c r="AJ6" s="45"/>
    </row>
    <row r="7" spans="1:36" ht="45" x14ac:dyDescent="0.25">
      <c r="A7" s="10" t="s">
        <v>11</v>
      </c>
      <c r="B7" s="10" t="s">
        <v>14</v>
      </c>
      <c r="C7" s="10">
        <v>5955</v>
      </c>
      <c r="D7" s="12">
        <v>3322</v>
      </c>
      <c r="E7" s="12">
        <v>5331</v>
      </c>
      <c r="F7" s="12">
        <v>0</v>
      </c>
      <c r="G7" s="12">
        <v>7</v>
      </c>
      <c r="H7" s="12">
        <v>5955004005</v>
      </c>
      <c r="I7" s="13">
        <v>5000000</v>
      </c>
      <c r="J7" s="13">
        <v>0</v>
      </c>
      <c r="K7" s="14" t="s">
        <v>63</v>
      </c>
      <c r="L7" s="11" t="s">
        <v>21</v>
      </c>
      <c r="M7" s="47">
        <v>0</v>
      </c>
      <c r="N7" s="48">
        <v>0</v>
      </c>
      <c r="O7" s="49">
        <f t="shared" si="0"/>
        <v>0</v>
      </c>
      <c r="P7" s="50">
        <v>5000</v>
      </c>
      <c r="Q7" s="51">
        <v>4000</v>
      </c>
      <c r="R7" s="48">
        <v>45000</v>
      </c>
      <c r="S7" s="51">
        <v>45000</v>
      </c>
      <c r="T7" s="51">
        <v>0</v>
      </c>
      <c r="U7" s="52">
        <v>45000</v>
      </c>
      <c r="V7" s="48">
        <v>50000</v>
      </c>
      <c r="W7" s="51">
        <v>50000</v>
      </c>
      <c r="X7" s="51">
        <v>0</v>
      </c>
      <c r="Y7" s="52">
        <v>50000</v>
      </c>
      <c r="Z7" s="48">
        <v>0</v>
      </c>
      <c r="AA7" s="51">
        <v>0</v>
      </c>
      <c r="AB7" s="51">
        <v>0</v>
      </c>
      <c r="AC7" s="52">
        <v>0</v>
      </c>
      <c r="AD7" s="53">
        <v>450</v>
      </c>
      <c r="AE7" s="53">
        <v>0</v>
      </c>
      <c r="AF7" s="53">
        <f t="shared" si="1"/>
        <v>100450</v>
      </c>
      <c r="AG7" s="54">
        <f t="shared" si="2"/>
        <v>99450</v>
      </c>
      <c r="AH7" s="55">
        <f t="shared" si="3"/>
        <v>95000</v>
      </c>
    </row>
    <row r="8" spans="1:36" ht="45" x14ac:dyDescent="0.25">
      <c r="A8" s="10" t="s">
        <v>13</v>
      </c>
      <c r="B8" s="10" t="s">
        <v>12</v>
      </c>
      <c r="C8" s="10">
        <v>5758</v>
      </c>
      <c r="D8" s="12">
        <v>4350</v>
      </c>
      <c r="E8" s="12">
        <v>6121</v>
      </c>
      <c r="F8" s="12">
        <v>0</v>
      </c>
      <c r="G8" s="12">
        <v>7</v>
      </c>
      <c r="H8" s="12">
        <v>5758000000</v>
      </c>
      <c r="I8" s="13">
        <v>3547500</v>
      </c>
      <c r="J8" s="13">
        <v>0</v>
      </c>
      <c r="K8" s="14" t="s">
        <v>63</v>
      </c>
      <c r="L8" s="11" t="s">
        <v>22</v>
      </c>
      <c r="M8" s="47">
        <v>0</v>
      </c>
      <c r="N8" s="48">
        <v>302.5</v>
      </c>
      <c r="O8" s="49">
        <f t="shared" si="0"/>
        <v>302.5</v>
      </c>
      <c r="P8" s="50">
        <f>3500+47.5</f>
        <v>3547.5</v>
      </c>
      <c r="Q8" s="51">
        <v>3547.5</v>
      </c>
      <c r="R8" s="48">
        <v>50000</v>
      </c>
      <c r="S8" s="51">
        <v>50000</v>
      </c>
      <c r="T8" s="51">
        <v>0</v>
      </c>
      <c r="U8" s="52">
        <v>50000</v>
      </c>
      <c r="V8" s="48">
        <v>70000</v>
      </c>
      <c r="W8" s="51">
        <v>70000</v>
      </c>
      <c r="X8" s="51">
        <v>0</v>
      </c>
      <c r="Y8" s="52">
        <v>70000</v>
      </c>
      <c r="Z8" s="48">
        <v>36150</v>
      </c>
      <c r="AA8" s="51">
        <v>36150</v>
      </c>
      <c r="AB8" s="51">
        <v>0</v>
      </c>
      <c r="AC8" s="52">
        <v>36150</v>
      </c>
      <c r="AD8" s="53">
        <v>0</v>
      </c>
      <c r="AE8" s="53">
        <v>0</v>
      </c>
      <c r="AF8" s="53">
        <f t="shared" si="1"/>
        <v>160000</v>
      </c>
      <c r="AG8" s="54">
        <f t="shared" si="2"/>
        <v>160000</v>
      </c>
      <c r="AH8" s="55">
        <f t="shared" si="3"/>
        <v>156150</v>
      </c>
    </row>
    <row r="9" spans="1:36" ht="51" x14ac:dyDescent="0.25">
      <c r="A9" s="10" t="s">
        <v>15</v>
      </c>
      <c r="B9" s="10" t="s">
        <v>12</v>
      </c>
      <c r="C9" s="10">
        <v>5868</v>
      </c>
      <c r="D9" s="12">
        <v>3122</v>
      </c>
      <c r="E9" s="12">
        <v>6121</v>
      </c>
      <c r="F9" s="12">
        <v>0</v>
      </c>
      <c r="G9" s="12">
        <v>7</v>
      </c>
      <c r="H9" s="12">
        <v>5868000000</v>
      </c>
      <c r="I9" s="13">
        <v>7200000</v>
      </c>
      <c r="J9" s="13">
        <v>572835.78</v>
      </c>
      <c r="K9" s="14" t="s">
        <v>63</v>
      </c>
      <c r="L9" s="11" t="s">
        <v>23</v>
      </c>
      <c r="M9" s="47">
        <v>0</v>
      </c>
      <c r="N9" s="48">
        <v>0</v>
      </c>
      <c r="O9" s="49">
        <f t="shared" si="0"/>
        <v>0</v>
      </c>
      <c r="P9" s="50">
        <f>5000+2200</f>
        <v>7200</v>
      </c>
      <c r="Q9" s="51">
        <v>2000</v>
      </c>
      <c r="R9" s="48">
        <v>22800</v>
      </c>
      <c r="S9" s="51">
        <v>25000</v>
      </c>
      <c r="T9" s="51">
        <v>0</v>
      </c>
      <c r="U9" s="52">
        <v>25000</v>
      </c>
      <c r="V9" s="48">
        <v>0</v>
      </c>
      <c r="W9" s="51">
        <v>36000</v>
      </c>
      <c r="X9" s="51">
        <v>0</v>
      </c>
      <c r="Y9" s="52">
        <v>36000</v>
      </c>
      <c r="Z9" s="48">
        <v>0</v>
      </c>
      <c r="AA9" s="51">
        <v>0</v>
      </c>
      <c r="AB9" s="51">
        <v>0</v>
      </c>
      <c r="AC9" s="52">
        <v>0</v>
      </c>
      <c r="AD9" s="53">
        <v>0</v>
      </c>
      <c r="AE9" s="53">
        <v>0</v>
      </c>
      <c r="AF9" s="53">
        <f t="shared" si="1"/>
        <v>30000</v>
      </c>
      <c r="AG9" s="54">
        <f t="shared" si="2"/>
        <v>63000</v>
      </c>
      <c r="AH9" s="55">
        <f t="shared" si="3"/>
        <v>61000</v>
      </c>
    </row>
    <row r="10" spans="1:36" ht="45" x14ac:dyDescent="0.25">
      <c r="A10" s="10" t="s">
        <v>15</v>
      </c>
      <c r="B10" s="10" t="s">
        <v>12</v>
      </c>
      <c r="C10" s="10">
        <v>5730</v>
      </c>
      <c r="D10" s="12">
        <v>3114</v>
      </c>
      <c r="E10" s="12">
        <v>6121</v>
      </c>
      <c r="F10" s="12">
        <v>0</v>
      </c>
      <c r="G10" s="12">
        <v>7</v>
      </c>
      <c r="H10" s="12">
        <v>5730000000</v>
      </c>
      <c r="I10" s="13">
        <v>15406490</v>
      </c>
      <c r="J10" s="13">
        <v>0</v>
      </c>
      <c r="K10" s="14" t="s">
        <v>63</v>
      </c>
      <c r="L10" s="11" t="s">
        <v>24</v>
      </c>
      <c r="M10" s="47">
        <v>96.8</v>
      </c>
      <c r="N10" s="48">
        <v>1796.73</v>
      </c>
      <c r="O10" s="49">
        <f t="shared" si="0"/>
        <v>1893.53</v>
      </c>
      <c r="P10" s="50">
        <f>10000+5406.49</f>
        <v>15406.49</v>
      </c>
      <c r="Q10" s="51">
        <v>2406.4899999999998</v>
      </c>
      <c r="R10" s="48">
        <v>100000</v>
      </c>
      <c r="S10" s="51">
        <v>63000</v>
      </c>
      <c r="T10" s="51">
        <v>0</v>
      </c>
      <c r="U10" s="52">
        <v>63000</v>
      </c>
      <c r="V10" s="48">
        <v>63000</v>
      </c>
      <c r="W10" s="51">
        <v>113000</v>
      </c>
      <c r="X10" s="51">
        <v>0</v>
      </c>
      <c r="Y10" s="52">
        <v>113000</v>
      </c>
      <c r="Z10" s="48">
        <v>0</v>
      </c>
      <c r="AA10" s="51">
        <v>0</v>
      </c>
      <c r="AB10" s="51">
        <v>0</v>
      </c>
      <c r="AC10" s="52">
        <v>0</v>
      </c>
      <c r="AD10" s="53">
        <v>5</v>
      </c>
      <c r="AE10" s="53">
        <v>0</v>
      </c>
      <c r="AF10" s="53">
        <f t="shared" si="1"/>
        <v>180305.02000000002</v>
      </c>
      <c r="AG10" s="54">
        <f t="shared" si="2"/>
        <v>180305.02000000002</v>
      </c>
      <c r="AH10" s="55">
        <f t="shared" si="3"/>
        <v>176000</v>
      </c>
    </row>
    <row r="11" spans="1:36" ht="45" x14ac:dyDescent="0.25">
      <c r="A11" s="10" t="s">
        <v>15</v>
      </c>
      <c r="B11" s="10" t="s">
        <v>12</v>
      </c>
      <c r="C11" s="10">
        <v>5456</v>
      </c>
      <c r="D11" s="12">
        <v>3147</v>
      </c>
      <c r="E11" s="12">
        <v>6121</v>
      </c>
      <c r="F11" s="12">
        <v>0</v>
      </c>
      <c r="G11" s="12">
        <v>7</v>
      </c>
      <c r="H11" s="12">
        <v>5456000000</v>
      </c>
      <c r="I11" s="13">
        <v>12460270</v>
      </c>
      <c r="J11" s="13">
        <v>0</v>
      </c>
      <c r="K11" s="14" t="s">
        <v>63</v>
      </c>
      <c r="L11" s="11" t="s">
        <v>25</v>
      </c>
      <c r="M11" s="47">
        <v>0</v>
      </c>
      <c r="N11" s="48">
        <v>467.18</v>
      </c>
      <c r="O11" s="49">
        <f t="shared" si="0"/>
        <v>467.18</v>
      </c>
      <c r="P11" s="50">
        <f>11300+1160.27</f>
        <v>12460.27</v>
      </c>
      <c r="Q11" s="51">
        <v>1281.269</v>
      </c>
      <c r="R11" s="48">
        <v>43000</v>
      </c>
      <c r="S11" s="51">
        <v>52089.57</v>
      </c>
      <c r="T11" s="51">
        <v>0</v>
      </c>
      <c r="U11" s="52">
        <v>52089.57</v>
      </c>
      <c r="V11" s="48">
        <v>0</v>
      </c>
      <c r="W11" s="51">
        <v>0</v>
      </c>
      <c r="X11" s="51">
        <v>0</v>
      </c>
      <c r="Y11" s="52">
        <v>0</v>
      </c>
      <c r="Z11" s="48">
        <v>0</v>
      </c>
      <c r="AA11" s="51">
        <v>0</v>
      </c>
      <c r="AB11" s="51">
        <v>0</v>
      </c>
      <c r="AC11" s="52">
        <v>0</v>
      </c>
      <c r="AD11" s="53">
        <v>0</v>
      </c>
      <c r="AE11" s="53">
        <v>0</v>
      </c>
      <c r="AF11" s="53">
        <f t="shared" si="1"/>
        <v>55927.45</v>
      </c>
      <c r="AG11" s="54">
        <f t="shared" si="2"/>
        <v>53838.019</v>
      </c>
      <c r="AH11" s="55">
        <f t="shared" si="3"/>
        <v>52089.57</v>
      </c>
    </row>
    <row r="12" spans="1:36" ht="45" x14ac:dyDescent="0.25">
      <c r="A12" s="10" t="s">
        <v>15</v>
      </c>
      <c r="B12" s="10" t="s">
        <v>12</v>
      </c>
      <c r="C12" s="10">
        <v>5867</v>
      </c>
      <c r="D12" s="12">
        <v>3123</v>
      </c>
      <c r="E12" s="12">
        <v>6121</v>
      </c>
      <c r="F12" s="12">
        <v>0</v>
      </c>
      <c r="G12" s="12">
        <v>7</v>
      </c>
      <c r="H12" s="12">
        <v>5867000000</v>
      </c>
      <c r="I12" s="13">
        <v>7500000</v>
      </c>
      <c r="J12" s="13">
        <v>0</v>
      </c>
      <c r="K12" s="14" t="s">
        <v>63</v>
      </c>
      <c r="L12" s="11" t="s">
        <v>26</v>
      </c>
      <c r="M12" s="47">
        <v>0</v>
      </c>
      <c r="N12" s="48">
        <v>0</v>
      </c>
      <c r="O12" s="49">
        <f t="shared" si="0"/>
        <v>0</v>
      </c>
      <c r="P12" s="50">
        <f>5000+2500</f>
        <v>7500</v>
      </c>
      <c r="Q12" s="51">
        <v>1361.25</v>
      </c>
      <c r="R12" s="48">
        <v>45000</v>
      </c>
      <c r="S12" s="51">
        <v>51138.75</v>
      </c>
      <c r="T12" s="51">
        <v>0</v>
      </c>
      <c r="U12" s="52">
        <v>51138.75</v>
      </c>
      <c r="V12" s="48">
        <v>0</v>
      </c>
      <c r="W12" s="51">
        <v>0</v>
      </c>
      <c r="X12" s="51">
        <v>0</v>
      </c>
      <c r="Y12" s="52">
        <v>0</v>
      </c>
      <c r="Z12" s="48">
        <v>0</v>
      </c>
      <c r="AA12" s="51">
        <v>0</v>
      </c>
      <c r="AB12" s="51">
        <v>0</v>
      </c>
      <c r="AC12" s="52">
        <v>0</v>
      </c>
      <c r="AD12" s="53">
        <v>0</v>
      </c>
      <c r="AE12" s="53">
        <v>0</v>
      </c>
      <c r="AF12" s="53">
        <f t="shared" si="1"/>
        <v>52500</v>
      </c>
      <c r="AG12" s="54">
        <f t="shared" si="2"/>
        <v>52500</v>
      </c>
      <c r="AH12" s="55">
        <f t="shared" si="3"/>
        <v>51138.75</v>
      </c>
    </row>
    <row r="13" spans="1:36" ht="45" x14ac:dyDescent="0.25">
      <c r="A13" s="10" t="s">
        <v>15</v>
      </c>
      <c r="B13" s="10" t="s">
        <v>12</v>
      </c>
      <c r="C13" s="10">
        <v>5866</v>
      </c>
      <c r="D13" s="12">
        <v>3121</v>
      </c>
      <c r="E13" s="12">
        <v>6121</v>
      </c>
      <c r="F13" s="12">
        <v>0</v>
      </c>
      <c r="G13" s="12">
        <v>7</v>
      </c>
      <c r="H13" s="12">
        <v>5866000000</v>
      </c>
      <c r="I13" s="13">
        <v>12000000</v>
      </c>
      <c r="J13" s="13">
        <v>0</v>
      </c>
      <c r="K13" s="14" t="s">
        <v>63</v>
      </c>
      <c r="L13" s="11" t="s">
        <v>27</v>
      </c>
      <c r="M13" s="47">
        <v>0</v>
      </c>
      <c r="N13" s="48">
        <v>921.78</v>
      </c>
      <c r="O13" s="49">
        <f t="shared" si="0"/>
        <v>921.78</v>
      </c>
      <c r="P13" s="50">
        <v>12000</v>
      </c>
      <c r="Q13" s="51">
        <v>100</v>
      </c>
      <c r="R13" s="48">
        <v>9000</v>
      </c>
      <c r="S13" s="51">
        <v>20000</v>
      </c>
      <c r="T13" s="51">
        <v>0</v>
      </c>
      <c r="U13" s="52">
        <v>20000</v>
      </c>
      <c r="V13" s="48">
        <v>0</v>
      </c>
      <c r="W13" s="51">
        <v>20000</v>
      </c>
      <c r="X13" s="51">
        <v>0</v>
      </c>
      <c r="Y13" s="52">
        <v>20000</v>
      </c>
      <c r="Z13" s="48">
        <v>0</v>
      </c>
      <c r="AA13" s="51">
        <v>0</v>
      </c>
      <c r="AB13" s="51">
        <v>0</v>
      </c>
      <c r="AC13" s="52">
        <v>0</v>
      </c>
      <c r="AD13" s="53">
        <v>0</v>
      </c>
      <c r="AE13" s="53">
        <v>0</v>
      </c>
      <c r="AF13" s="53">
        <f t="shared" si="1"/>
        <v>21921.78</v>
      </c>
      <c r="AG13" s="54">
        <f t="shared" si="2"/>
        <v>41021.78</v>
      </c>
      <c r="AH13" s="55">
        <f t="shared" si="3"/>
        <v>40000</v>
      </c>
    </row>
    <row r="14" spans="1:36" ht="45" x14ac:dyDescent="0.25">
      <c r="A14" s="10" t="s">
        <v>11</v>
      </c>
      <c r="B14" s="10" t="s">
        <v>12</v>
      </c>
      <c r="C14" s="10">
        <v>4724</v>
      </c>
      <c r="D14" s="34">
        <v>3315</v>
      </c>
      <c r="E14" s="34">
        <v>6121</v>
      </c>
      <c r="F14" s="34">
        <v>0</v>
      </c>
      <c r="G14" s="34">
        <v>7</v>
      </c>
      <c r="H14" s="38" t="s">
        <v>46</v>
      </c>
      <c r="I14" s="39" t="s">
        <v>47</v>
      </c>
      <c r="J14" s="35">
        <v>0</v>
      </c>
      <c r="K14" s="14" t="s">
        <v>63</v>
      </c>
      <c r="L14" s="37" t="s">
        <v>45</v>
      </c>
      <c r="M14" s="56">
        <v>6410</v>
      </c>
      <c r="N14" s="57">
        <v>42.35</v>
      </c>
      <c r="O14" s="58">
        <f t="shared" si="0"/>
        <v>6452.35</v>
      </c>
      <c r="P14" s="50">
        <f>25000+10358.09</f>
        <v>35358.089999999997</v>
      </c>
      <c r="Q14" s="51">
        <v>400</v>
      </c>
      <c r="R14" s="59">
        <v>17050</v>
      </c>
      <c r="S14" s="51">
        <v>15000</v>
      </c>
      <c r="T14" s="51">
        <v>0</v>
      </c>
      <c r="U14" s="60">
        <v>15000</v>
      </c>
      <c r="V14" s="48">
        <v>51100</v>
      </c>
      <c r="W14" s="51">
        <v>27050</v>
      </c>
      <c r="X14" s="51">
        <v>0</v>
      </c>
      <c r="Y14" s="60">
        <v>27050</v>
      </c>
      <c r="Z14" s="48">
        <v>60040</v>
      </c>
      <c r="AA14" s="51">
        <v>251097.65</v>
      </c>
      <c r="AB14" s="51">
        <v>0</v>
      </c>
      <c r="AC14" s="60">
        <v>251097.65</v>
      </c>
      <c r="AD14" s="53">
        <v>0</v>
      </c>
      <c r="AE14" s="61">
        <v>450000</v>
      </c>
      <c r="AF14" s="53">
        <f t="shared" si="1"/>
        <v>620000.43999999994</v>
      </c>
      <c r="AG14" s="54">
        <f t="shared" si="2"/>
        <v>750000</v>
      </c>
      <c r="AH14" s="62">
        <f t="shared" si="3"/>
        <v>743147.65</v>
      </c>
    </row>
    <row r="15" spans="1:36" ht="45" x14ac:dyDescent="0.25">
      <c r="A15" s="10" t="s">
        <v>13</v>
      </c>
      <c r="B15" s="10" t="s">
        <v>12</v>
      </c>
      <c r="C15" s="10">
        <v>5737</v>
      </c>
      <c r="D15" s="34">
        <v>4357</v>
      </c>
      <c r="E15" s="34">
        <v>6121</v>
      </c>
      <c r="F15" s="34">
        <v>0</v>
      </c>
      <c r="G15" s="34">
        <v>7</v>
      </c>
      <c r="H15" s="34">
        <v>5737700000</v>
      </c>
      <c r="I15" s="35">
        <v>36844100</v>
      </c>
      <c r="J15" s="35">
        <v>3277115.6</v>
      </c>
      <c r="K15" s="14" t="s">
        <v>63</v>
      </c>
      <c r="L15" s="36" t="s">
        <v>48</v>
      </c>
      <c r="M15" s="56">
        <v>240.79</v>
      </c>
      <c r="N15" s="57">
        <v>82.89</v>
      </c>
      <c r="O15" s="49">
        <f t="shared" si="0"/>
        <v>323.68</v>
      </c>
      <c r="P15" s="50">
        <f>25000+11844.1</f>
        <v>36844.1</v>
      </c>
      <c r="Q15" s="51">
        <v>6415.71</v>
      </c>
      <c r="R15" s="59">
        <v>140000</v>
      </c>
      <c r="S15" s="51">
        <v>175500</v>
      </c>
      <c r="T15" s="51">
        <v>0</v>
      </c>
      <c r="U15" s="60">
        <v>175500</v>
      </c>
      <c r="V15" s="48">
        <v>72700</v>
      </c>
      <c r="W15" s="51">
        <v>131740</v>
      </c>
      <c r="X15" s="51">
        <v>0</v>
      </c>
      <c r="Y15" s="60">
        <v>131740</v>
      </c>
      <c r="Z15" s="48">
        <v>0</v>
      </c>
      <c r="AA15" s="51">
        <v>0</v>
      </c>
      <c r="AB15" s="51">
        <v>0</v>
      </c>
      <c r="AC15" s="60">
        <v>0</v>
      </c>
      <c r="AD15" s="53">
        <v>0</v>
      </c>
      <c r="AE15" s="64">
        <v>0</v>
      </c>
      <c r="AF15" s="53">
        <f t="shared" si="1"/>
        <v>249867.78</v>
      </c>
      <c r="AG15" s="54">
        <f t="shared" si="2"/>
        <v>313979.39</v>
      </c>
      <c r="AH15" s="62">
        <f t="shared" si="3"/>
        <v>307240</v>
      </c>
    </row>
    <row r="16" spans="1:36" ht="45" x14ac:dyDescent="0.25">
      <c r="A16" s="10" t="s">
        <v>13</v>
      </c>
      <c r="B16" s="10"/>
      <c r="C16" s="10"/>
      <c r="D16" s="34"/>
      <c r="E16" s="34"/>
      <c r="F16" s="34"/>
      <c r="G16" s="34"/>
      <c r="H16" s="34"/>
      <c r="I16" s="35"/>
      <c r="J16" s="35"/>
      <c r="K16" s="14" t="s">
        <v>63</v>
      </c>
      <c r="L16" s="36" t="s">
        <v>58</v>
      </c>
      <c r="M16" s="56">
        <v>1502.22</v>
      </c>
      <c r="N16" s="57">
        <v>582.74</v>
      </c>
      <c r="O16" s="49">
        <f t="shared" si="0"/>
        <v>2084.96</v>
      </c>
      <c r="P16" s="50">
        <v>35385.379999999997</v>
      </c>
      <c r="Q16" s="51">
        <v>1623.82</v>
      </c>
      <c r="R16" s="59">
        <f>75744-3805.61</f>
        <v>71938.39</v>
      </c>
      <c r="S16" s="51">
        <f>106120-420</f>
        <v>105700</v>
      </c>
      <c r="T16" s="51">
        <v>0</v>
      </c>
      <c r="U16" s="60">
        <v>105700</v>
      </c>
      <c r="V16" s="48">
        <v>50591</v>
      </c>
      <c r="W16" s="51">
        <v>50591</v>
      </c>
      <c r="X16" s="51">
        <v>0</v>
      </c>
      <c r="Y16" s="60">
        <f>14000+36591</f>
        <v>50591</v>
      </c>
      <c r="Z16" s="48">
        <v>0</v>
      </c>
      <c r="AA16" s="51"/>
      <c r="AB16" s="51">
        <v>0</v>
      </c>
      <c r="AC16" s="60">
        <v>0</v>
      </c>
      <c r="AD16" s="53">
        <v>0</v>
      </c>
      <c r="AE16" s="64">
        <v>50000</v>
      </c>
      <c r="AF16" s="53">
        <f t="shared" si="1"/>
        <v>209999.72999999998</v>
      </c>
      <c r="AG16" s="54">
        <f t="shared" si="2"/>
        <v>209999.78</v>
      </c>
      <c r="AH16" s="62">
        <f t="shared" si="3"/>
        <v>206291</v>
      </c>
    </row>
    <row r="17" spans="1:34" ht="45" x14ac:dyDescent="0.25">
      <c r="A17" s="10" t="s">
        <v>13</v>
      </c>
      <c r="B17" s="10"/>
      <c r="C17" s="10"/>
      <c r="D17" s="34"/>
      <c r="E17" s="34"/>
      <c r="F17" s="34"/>
      <c r="G17" s="34"/>
      <c r="H17" s="34"/>
      <c r="I17" s="35"/>
      <c r="J17" s="35"/>
      <c r="K17" s="14" t="s">
        <v>63</v>
      </c>
      <c r="L17" s="36" t="s">
        <v>59</v>
      </c>
      <c r="M17" s="56">
        <v>480</v>
      </c>
      <c r="N17" s="57">
        <v>0</v>
      </c>
      <c r="O17" s="49">
        <f t="shared" si="0"/>
        <v>480</v>
      </c>
      <c r="P17" s="50">
        <v>13693</v>
      </c>
      <c r="Q17" s="51">
        <v>222.6</v>
      </c>
      <c r="R17" s="59">
        <f>23080-1135.5</f>
        <v>21944.5</v>
      </c>
      <c r="S17" s="51">
        <f>35438-22.85</f>
        <v>35415.15</v>
      </c>
      <c r="T17" s="51">
        <v>0</v>
      </c>
      <c r="U17" s="60">
        <v>35415.15</v>
      </c>
      <c r="V17" s="48">
        <v>9763</v>
      </c>
      <c r="W17" s="51">
        <v>9763</v>
      </c>
      <c r="X17" s="51">
        <v>0</v>
      </c>
      <c r="Y17" s="60">
        <f>9763</f>
        <v>9763</v>
      </c>
      <c r="Z17" s="48">
        <v>0</v>
      </c>
      <c r="AA17" s="51"/>
      <c r="AB17" s="51">
        <v>0</v>
      </c>
      <c r="AC17" s="60">
        <v>0</v>
      </c>
      <c r="AD17" s="53">
        <v>0</v>
      </c>
      <c r="AE17" s="64">
        <v>5599.5</v>
      </c>
      <c r="AF17" s="53">
        <f t="shared" si="1"/>
        <v>51480</v>
      </c>
      <c r="AG17" s="54">
        <f t="shared" ref="AG17" si="4">O17+Q17+S17+W17+AA17+AD17+AE17</f>
        <v>51480.25</v>
      </c>
      <c r="AH17" s="62">
        <f t="shared" ref="AH17" si="5">AE17+AC17+Y17+U17</f>
        <v>50777.65</v>
      </c>
    </row>
    <row r="18" spans="1:34" ht="45" x14ac:dyDescent="0.25">
      <c r="A18" s="10" t="s">
        <v>11</v>
      </c>
      <c r="B18" s="10" t="s">
        <v>12</v>
      </c>
      <c r="C18" s="10">
        <v>5748</v>
      </c>
      <c r="D18" s="34">
        <v>3322</v>
      </c>
      <c r="E18" s="34">
        <v>6121</v>
      </c>
      <c r="F18" s="34">
        <v>0</v>
      </c>
      <c r="G18" s="34">
        <v>7</v>
      </c>
      <c r="H18" s="34">
        <v>5748000000</v>
      </c>
      <c r="I18" s="35">
        <v>6518000</v>
      </c>
      <c r="J18" s="35">
        <v>0</v>
      </c>
      <c r="K18" s="14" t="s">
        <v>63</v>
      </c>
      <c r="L18" s="40" t="s">
        <v>49</v>
      </c>
      <c r="M18" s="56">
        <v>0</v>
      </c>
      <c r="N18" s="57">
        <f>145.2+96.8</f>
        <v>242</v>
      </c>
      <c r="O18" s="49">
        <f t="shared" si="0"/>
        <v>242</v>
      </c>
      <c r="P18" s="50">
        <f>5100+1418</f>
        <v>6518</v>
      </c>
      <c r="Q18" s="51">
        <v>1303.17</v>
      </c>
      <c r="R18" s="59">
        <v>30000</v>
      </c>
      <c r="S18" s="51">
        <v>35214.83</v>
      </c>
      <c r="T18" s="51">
        <v>0</v>
      </c>
      <c r="U18" s="60">
        <v>35214.83</v>
      </c>
      <c r="V18" s="48">
        <v>0</v>
      </c>
      <c r="W18" s="51">
        <v>0</v>
      </c>
      <c r="X18" s="51">
        <v>0</v>
      </c>
      <c r="Y18" s="52">
        <v>0</v>
      </c>
      <c r="Z18" s="48">
        <v>0</v>
      </c>
      <c r="AA18" s="51">
        <v>0</v>
      </c>
      <c r="AB18" s="51">
        <v>0</v>
      </c>
      <c r="AC18" s="52">
        <v>0</v>
      </c>
      <c r="AD18" s="53">
        <v>0</v>
      </c>
      <c r="AE18" s="53">
        <v>0</v>
      </c>
      <c r="AF18" s="53">
        <f t="shared" si="1"/>
        <v>36760</v>
      </c>
      <c r="AG18" s="54">
        <f t="shared" si="2"/>
        <v>36760</v>
      </c>
      <c r="AH18" s="62">
        <f t="shared" si="3"/>
        <v>35214.83</v>
      </c>
    </row>
    <row r="19" spans="1:34" ht="45.75" thickBot="1" x14ac:dyDescent="0.3">
      <c r="A19" s="41" t="s">
        <v>50</v>
      </c>
      <c r="B19" s="41" t="s">
        <v>15</v>
      </c>
      <c r="C19" s="41" t="s">
        <v>12</v>
      </c>
      <c r="D19" s="41">
        <v>713</v>
      </c>
      <c r="E19" s="41"/>
      <c r="F19" s="41"/>
      <c r="G19" s="41"/>
      <c r="H19" s="41"/>
      <c r="I19" s="41"/>
      <c r="J19" s="42"/>
      <c r="K19" s="14" t="s">
        <v>63</v>
      </c>
      <c r="L19" s="43" t="s">
        <v>51</v>
      </c>
      <c r="M19" s="65">
        <v>0</v>
      </c>
      <c r="N19" s="66">
        <v>193.6</v>
      </c>
      <c r="O19" s="67">
        <f t="shared" si="0"/>
        <v>193.6</v>
      </c>
      <c r="P19" s="68">
        <f>25000+1451.6</f>
        <v>26451.599999999999</v>
      </c>
      <c r="Q19" s="69">
        <v>1089</v>
      </c>
      <c r="R19" s="70">
        <v>5000</v>
      </c>
      <c r="S19" s="63">
        <v>35000</v>
      </c>
      <c r="T19" s="69">
        <v>0</v>
      </c>
      <c r="U19" s="71">
        <v>35000</v>
      </c>
      <c r="V19" s="72">
        <v>0</v>
      </c>
      <c r="W19" s="69">
        <v>0</v>
      </c>
      <c r="X19" s="69">
        <v>0</v>
      </c>
      <c r="Y19" s="73">
        <v>0</v>
      </c>
      <c r="Z19" s="72">
        <v>0</v>
      </c>
      <c r="AA19" s="69">
        <v>0</v>
      </c>
      <c r="AB19" s="69">
        <v>0</v>
      </c>
      <c r="AC19" s="73">
        <v>0</v>
      </c>
      <c r="AD19" s="74">
        <v>0</v>
      </c>
      <c r="AE19" s="74">
        <v>0</v>
      </c>
      <c r="AF19" s="74">
        <f t="shared" si="1"/>
        <v>31645.199999999997</v>
      </c>
      <c r="AG19" s="75">
        <f t="shared" si="2"/>
        <v>36282.6</v>
      </c>
      <c r="AH19" s="76">
        <f t="shared" si="3"/>
        <v>35000</v>
      </c>
    </row>
    <row r="20" spans="1:34" s="85" customFormat="1" ht="15.75" thickBot="1" x14ac:dyDescent="0.25">
      <c r="A20" s="98" t="s">
        <v>34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100"/>
      <c r="M20" s="77">
        <f>SUM(M5:M13)</f>
        <v>635.79999999999995</v>
      </c>
      <c r="N20" s="78">
        <f>SUM(N5:N13)</f>
        <v>6210.63</v>
      </c>
      <c r="O20" s="79">
        <f>SUM(O5:O19)</f>
        <v>16623.02</v>
      </c>
      <c r="P20" s="78">
        <f t="shared" ref="P20:AH20" si="6">SUM(P5:P19)</f>
        <v>274133.29000000004</v>
      </c>
      <c r="Q20" s="81">
        <f t="shared" si="6"/>
        <v>77019.669000000024</v>
      </c>
      <c r="R20" s="90">
        <f t="shared" si="6"/>
        <v>740732.89</v>
      </c>
      <c r="S20" s="88">
        <f t="shared" si="6"/>
        <v>809558.3</v>
      </c>
      <c r="T20" s="89">
        <f t="shared" si="6"/>
        <v>1500</v>
      </c>
      <c r="U20" s="81">
        <f t="shared" si="6"/>
        <v>808058.3</v>
      </c>
      <c r="V20" s="80">
        <f t="shared" si="6"/>
        <v>568154</v>
      </c>
      <c r="W20" s="88">
        <f t="shared" si="6"/>
        <v>688144</v>
      </c>
      <c r="X20" s="89">
        <f t="shared" si="6"/>
        <v>0</v>
      </c>
      <c r="Y20" s="82">
        <f t="shared" si="6"/>
        <v>688144</v>
      </c>
      <c r="Z20" s="80">
        <f t="shared" si="6"/>
        <v>195160</v>
      </c>
      <c r="AA20" s="88">
        <f t="shared" si="6"/>
        <v>602247.65</v>
      </c>
      <c r="AB20" s="89">
        <f t="shared" si="6"/>
        <v>0</v>
      </c>
      <c r="AC20" s="82">
        <f t="shared" si="6"/>
        <v>451217.35</v>
      </c>
      <c r="AD20" s="86">
        <f t="shared" si="6"/>
        <v>455</v>
      </c>
      <c r="AE20" s="87">
        <f t="shared" si="6"/>
        <v>1455599.5</v>
      </c>
      <c r="AF20" s="83">
        <f t="shared" si="6"/>
        <v>3250857.7</v>
      </c>
      <c r="AG20" s="84">
        <f t="shared" si="6"/>
        <v>3498616.8390000002</v>
      </c>
      <c r="AH20" s="83">
        <f t="shared" si="6"/>
        <v>3403019.15</v>
      </c>
    </row>
    <row r="21" spans="1:34" s="33" customFormat="1" ht="29.25" thickBot="1" x14ac:dyDescent="0.3">
      <c r="A21" s="6"/>
      <c r="B21" s="6"/>
      <c r="C21" s="31"/>
      <c r="D21" s="31"/>
      <c r="E21" s="31"/>
      <c r="F21" s="31"/>
      <c r="G21" s="31"/>
      <c r="H21" s="31"/>
      <c r="I21" s="32"/>
      <c r="J21" s="32"/>
      <c r="K21" s="32"/>
      <c r="L21" s="44" t="s">
        <v>43</v>
      </c>
      <c r="M21" s="91"/>
      <c r="N21" s="91"/>
      <c r="O21" s="91"/>
      <c r="P21" s="91"/>
      <c r="Q21" s="92">
        <f>Q20-P20</f>
        <v>-197113.62100000001</v>
      </c>
      <c r="R21" s="91"/>
      <c r="S21" s="92">
        <f>S20-R20</f>
        <v>68825.410000000033</v>
      </c>
      <c r="T21" s="91"/>
      <c r="U21" s="91"/>
      <c r="V21" s="91"/>
      <c r="W21" s="92">
        <f>W20-V20</f>
        <v>119990</v>
      </c>
      <c r="X21" s="91"/>
      <c r="Y21" s="91"/>
      <c r="Z21" s="91"/>
      <c r="AA21" s="92">
        <f>AA20-Z20</f>
        <v>407087.65</v>
      </c>
      <c r="AB21" s="91"/>
      <c r="AC21" s="91"/>
      <c r="AD21" s="93"/>
      <c r="AE21" s="93"/>
      <c r="AF21" s="93"/>
      <c r="AG21" s="94"/>
      <c r="AH21" s="95"/>
    </row>
  </sheetData>
  <autoFilter ref="A4:AH13" xr:uid="{00000000-0009-0000-0000-000000000000}"/>
  <mergeCells count="4">
    <mergeCell ref="A1:AH1"/>
    <mergeCell ref="A20:L20"/>
    <mergeCell ref="O3:AH3"/>
    <mergeCell ref="A3:L3"/>
  </mergeCells>
  <pageMargins left="0.70866141732283472" right="0.70866141732283472" top="0.74803149606299213" bottom="0.74803149606299213" header="0.31496062992125984" footer="0.31496062992125984"/>
  <pageSetup paperSize="8" scale="64" firstPageNumber="0" orientation="landscape" horizontalDpi="360" verticalDpi="360" r:id="rId1"/>
  <headerFooter alignWithMargins="0">
    <oddHeader>&amp;LPříloha č. 4</oddHeader>
  </headerFooter>
  <ignoredErrors>
    <ignoredError sqref="M5 P5 AF6:AF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1" ma:contentTypeDescription="Create a new document." ma:contentTypeScope="" ma:versionID="68c2412be29c6c05522a03addbc6d5f8">
  <xsd:schema xmlns:xsd="http://www.w3.org/2001/XMLSchema" xmlns:xs="http://www.w3.org/2001/XMLSchema" xmlns:p="http://schemas.microsoft.com/office/2006/metadata/properties" xmlns:ns3="41d627bf-a106-4fea-95e5-243811067a0a" xmlns:ns4="332bf68d-6f68-4e32-bbd9-660cee6f1f29" targetNamespace="http://schemas.microsoft.com/office/2006/metadata/properties" ma:root="true" ma:fieldsID="3ba1399852abba8d4ae4c6d34e2a4622" ns3:_="" ns4:_="">
    <xsd:import namespace="41d627bf-a106-4fea-95e5-243811067a0a"/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92F28-504D-461F-B302-290152A8A03A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41d627bf-a106-4fea-95e5-243811067a0a"/>
    <ds:schemaRef ds:uri="http://schemas.openxmlformats.org/package/2006/metadata/core-properties"/>
    <ds:schemaRef ds:uri="332bf68d-6f68-4e32-bbd9-660cee6f1f2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03FFF20-BEE3-4E8C-B777-9FD4D78AD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BA940A-D62A-4462-BC9C-70290E395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627bf-a106-4fea-95e5-243811067a0a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211</vt:i4>
      </vt:variant>
    </vt:vector>
  </HeadingPairs>
  <TitlesOfParts>
    <vt:vector size="212" baseType="lpstr">
      <vt:lpstr>List 1</vt:lpstr>
      <vt:lpstr>'List 1'!__xlnm._FilterDatabase</vt:lpstr>
      <vt:lpstr>__xlnm._FilterDatabase_1_1</vt:lpstr>
      <vt:lpstr>'List 1'!Názvy_tisku</vt:lpstr>
      <vt:lpstr>'List 1'!Oblast_tisku</vt:lpstr>
      <vt:lpstr>'List 1'!Z_003B9368_726E_44F6_877E_4B9D92306499_.wvu.FilterData</vt:lpstr>
      <vt:lpstr>'List 1'!Z_02BF977B_F69A_4A20_8F5B_1FC3CA7F6C02_.wvu.FilterData</vt:lpstr>
      <vt:lpstr>'List 1'!Z_02E9E765_7EFA_4F85_9E35_DE568034EC1F_.wvu.FilterData</vt:lpstr>
      <vt:lpstr>'List 1'!Z_036170E1_81FE_429A_A493_5ED6A19B9E2E_.wvu.FilterData</vt:lpstr>
      <vt:lpstr>'List 1'!Z_06337DF7_F740_4D48_8E81_6817830B7359_.wvu.FilterData</vt:lpstr>
      <vt:lpstr>'List 1'!Z_08113EDA_F24B_4DD8_B040_E07F7B2B419D_.wvu.FilterData</vt:lpstr>
      <vt:lpstr>'List 1'!Z_08A0BE4E_9E52_4A51_B044_4065FFFBB070_.wvu.FilterData</vt:lpstr>
      <vt:lpstr>'List 1'!Z_0A0BF857_30ED_4455_B8BF_5B93393CD75F_.wvu.FilterData</vt:lpstr>
      <vt:lpstr>'List 1'!Z_0D164487_9242_4E3D_890B_A51A02270095_.wvu.FilterData</vt:lpstr>
      <vt:lpstr>'List 1'!Z_108B6DFA_078C_4092_B5B7_C363DCCF55B7_.wvu.FilterData</vt:lpstr>
      <vt:lpstr>'List 1'!Z_10FAFB91_BE86_4552_9C4F_891999BFFBF7_.wvu.FilterData</vt:lpstr>
      <vt:lpstr>'List 1'!Z_1102F746_9BEE_4D14_944A_AFA3C8C1D6F8_.wvu.FilterData</vt:lpstr>
      <vt:lpstr>'List 1'!Z_130F770F_0AE8_49D1_B78E_DEAF4C45A4DD_.wvu.FilterData</vt:lpstr>
      <vt:lpstr>'List 1'!Z_13479AE2_B960_4170_8DA6_59ADD9FF5085_.wvu.FilterData</vt:lpstr>
      <vt:lpstr>'List 1'!Z_13BBCD3D_B72A_4B6F_BB40_DCFE3CFD1749_.wvu.FilterData</vt:lpstr>
      <vt:lpstr>'List 1'!Z_15FEEB29_EB96_4EE9_8699_A609DEC88801_.wvu.FilterData</vt:lpstr>
      <vt:lpstr>'List 1'!Z_160648D7_49B3_48AD_A1F2_E70A06B0970D_.wvu.FilterData</vt:lpstr>
      <vt:lpstr>'List 1'!Z_17336BDB_1A74_44C4_8273_A5E9E0B9FEA7_.wvu.FilterData</vt:lpstr>
      <vt:lpstr>'List 1'!Z_17878D27_39C6_418E_9E62_3A9B7D96889D_.wvu.FilterData</vt:lpstr>
      <vt:lpstr>'List 1'!Z_1844180C_087E_420E_A32D_9676AF261593_.wvu.FilterData</vt:lpstr>
      <vt:lpstr>'List 1'!Z_192349DF_B5FD_4325_A783_CFCD9C096414_.wvu.FilterData</vt:lpstr>
      <vt:lpstr>'List 1'!Z_1926E782_3F2D_4CBC_8A70_99279CBB1D9F_.wvu.FilterData</vt:lpstr>
      <vt:lpstr>'List 1'!Z_1C47FE50_2D15_4A0F_AFCD_20505EE2E539_.wvu.FilterData</vt:lpstr>
      <vt:lpstr>'List 1'!Z_1DC94D37_74F3_400D_AA48_6AB3D1A85A63_.wvu.FilterData</vt:lpstr>
      <vt:lpstr>'List 1'!Z_1F008B02_C920_43C7_94D3_AA1E139A4A48_.wvu.FilterData</vt:lpstr>
      <vt:lpstr>'List 1'!Z_2299870A_6118_40F1_8B9B_70151404FA87_.wvu.FilterData</vt:lpstr>
      <vt:lpstr>'List 1'!Z_22E7A4B4_1F3F_46A0_8BE3_A0F83B1D24AD_.wvu.FilterData</vt:lpstr>
      <vt:lpstr>'List 1'!Z_2667C0B0_2423_433F_A9B5_F354E5214A79_.wvu.FilterData</vt:lpstr>
      <vt:lpstr>'List 1'!Z_27B77D65_8D5A_4643_82A1_3463CBDC959E_.wvu.FilterData</vt:lpstr>
      <vt:lpstr>'List 1'!Z_2B64694E_473A_4814_9747_0E9F61475EAB_.wvu.FilterData</vt:lpstr>
      <vt:lpstr>'List 1'!Z_2C1BF929_274A_441C_875C_3FD33FEA4CAE_.wvu.FilterData</vt:lpstr>
      <vt:lpstr>'List 1'!Z_2E409589_D1D2_425F_AE00_89B531985092_.wvu.FilterData</vt:lpstr>
      <vt:lpstr>'List 1'!Z_2E4E9EAB_E30C_4510_A997_D2E3445C6A97_.wvu.FilterData</vt:lpstr>
      <vt:lpstr>'List 1'!Z_2F5FB2E1_A8A9_4060_86E8_358439F42632_.wvu.FilterData</vt:lpstr>
      <vt:lpstr>'List 1'!Z_2FD1B24E_7C01_4CC2_8819_837D714AADFA_.wvu.FilterData</vt:lpstr>
      <vt:lpstr>'List 1'!Z_327303E6_5AEC_47D6_BA75_71ADB1408134_.wvu.FilterData</vt:lpstr>
      <vt:lpstr>'List 1'!Z_364DCF13_D4F6_4E6A_9954_3CB017DF8F8A_.wvu.FilterData</vt:lpstr>
      <vt:lpstr>'List 1'!Z_36D9F5DD_7212_40F5_94BA_2B02AE39E9EC_.wvu.FilterData</vt:lpstr>
      <vt:lpstr>'List 1'!Z_3790B158_2034_4328_9E15_FD1FFCD60CA4_.wvu.FilterData</vt:lpstr>
      <vt:lpstr>'List 1'!Z_3A5B31A9_F24A_4F01_85FC_3A6D652E2DC8_.wvu.FilterData</vt:lpstr>
      <vt:lpstr>'List 1'!Z_3DE36655_31E6_4A01_82D1_5217A2B89199_.wvu.FilterData</vt:lpstr>
      <vt:lpstr>'List 1'!Z_3E9EAE0A_8FD0_47BF_8FD8_62DE915967E8_.wvu.FilterData</vt:lpstr>
      <vt:lpstr>'List 1'!Z_3FE23C46_222B_4AB4_9614_740AB7ECC7D3_.wvu.FilterData</vt:lpstr>
      <vt:lpstr>'List 1'!Z_40606F4A_2103_4993_B43D_C83E2ACCBCE9_.wvu.FilterData</vt:lpstr>
      <vt:lpstr>'List 1'!Z_42256743_80BE_424F_94DF_E51BA590FB4B_.wvu.FilterData</vt:lpstr>
      <vt:lpstr>'List 1'!Z_435D9DBC_54A9_4538_94CE_72BE0BA02CF6_.wvu.FilterData</vt:lpstr>
      <vt:lpstr>'List 1'!Z_4387A632_99A2_4742_B958_64363A9AAC11_.wvu.FilterData</vt:lpstr>
      <vt:lpstr>'List 1'!Z_45D02E9D_D8B0_41BF_BEB1_5A4EC8FD87EB_.wvu.FilterData</vt:lpstr>
      <vt:lpstr>'List 1'!Z_4702A50E_C014_4959_89D6_E1DEDE8885F4_.wvu.FilterData</vt:lpstr>
      <vt:lpstr>'List 1'!Z_4737776B_06E9_4035_9895_EB167EF5267B_.wvu.FilterData</vt:lpstr>
      <vt:lpstr>'List 1'!Z_4845BADA_1977_4CAE_B9E8_A10504E42EE4_.wvu.FilterData</vt:lpstr>
      <vt:lpstr>'List 1'!Z_48B72ED8_5A3A_49C4_9F96_6D986D68783C_.wvu.FilterData</vt:lpstr>
      <vt:lpstr>'List 1'!Z_4ACDE0E3_BFE7_44D4_9777_504C75D2969C_.wvu.FilterData</vt:lpstr>
      <vt:lpstr>'List 1'!Z_4B1142B1_1778_41F3_92D0_AF87862B0DC0_.wvu.FilterData</vt:lpstr>
      <vt:lpstr>'List 1'!Z_4BF9EABD_C97F_4409_880B_5D7BB6A95833_.wvu.FilterData</vt:lpstr>
      <vt:lpstr>'List 1'!Z_4C26F5DC_264E_48F4_B8C6_887AB977B26F_.wvu.FilterData</vt:lpstr>
      <vt:lpstr>'List 1'!Z_4D83649C_95AD_4DC0_86A5_677D59FE3CEA_.wvu.FilterData</vt:lpstr>
      <vt:lpstr>'List 1'!Z_4E7AE5E8_AFF9_4810_9E1B_B3CFA1C1B56D_.wvu.FilterData</vt:lpstr>
      <vt:lpstr>'List 1'!Z_4ECA24CB_1600_4907_8E63_826E3AE27562_.wvu.FilterData</vt:lpstr>
      <vt:lpstr>'List 1'!Z_4F49338F_2050_4318_B9EC_70B3DF9EC20A_.wvu.FilterData</vt:lpstr>
      <vt:lpstr>'List 1'!Z_4FA3A359_D195_47FA_844C_443424BE5458_.wvu.FilterData</vt:lpstr>
      <vt:lpstr>'List 1'!Z_501F1A77_8E58_4D52_83A3_7E5ABACD8752_.wvu.FilterData</vt:lpstr>
      <vt:lpstr>'List 1'!Z_51D7A71C_4112_47CF_8851_9139D41562BB_.wvu.FilterData</vt:lpstr>
      <vt:lpstr>'List 1'!Z_51F810B5_8140_4FC9_9163_54E632287854_.wvu.FilterData</vt:lpstr>
      <vt:lpstr>'List 1'!Z_5289F07E_9063_4A0A_9815_B8FBE92AA4AE_.wvu.FilterData</vt:lpstr>
      <vt:lpstr>'List 1'!Z_52C5E9A5_0105_4F2F_B909_7AB41D1F5438_.wvu.FilterData</vt:lpstr>
      <vt:lpstr>'List 1'!Z_54BA939F_808C_410E_A488_7251446A77BF_.wvu.FilterData</vt:lpstr>
      <vt:lpstr>'List 1'!Z_57096192_833A_490C_8042_2863D95F4D3C_.wvu.FilterData</vt:lpstr>
      <vt:lpstr>'List 1'!Z_59AE7DFA_9395_4564_A5C5_81691241C713_.wvu.FilterData</vt:lpstr>
      <vt:lpstr>'List 1'!Z_59ED6F97_5D56_46DC_933D_5E40F27D5F24_.wvu.FilterData</vt:lpstr>
      <vt:lpstr>'List 1'!Z_5BEAC420_C235_43CC_BFFD_8AFB2A824288_.wvu.FilterData</vt:lpstr>
      <vt:lpstr>'List 1'!Z_5C3EFA70_EC3F_4379_8250_A8A07CCED450_.wvu.FilterData</vt:lpstr>
      <vt:lpstr>'List 1'!Z_5D67C133_1045_4D96_A7DD_78C2D2234BC2_.wvu.FilterData</vt:lpstr>
      <vt:lpstr>'List 1'!Z_5D6CADDC_EA64_40F2_8BC7_CDA70E498420_.wvu.FilterData</vt:lpstr>
      <vt:lpstr>'List 1'!Z_60846676_7091_4469_87EB_C90E87E27B58_.wvu.FilterData</vt:lpstr>
      <vt:lpstr>'List 1'!Z_60DD5388_4664_4048_A0F8_83D8CDCA029F_.wvu.FilterData</vt:lpstr>
      <vt:lpstr>'List 1'!Z_62D02EED_1FA6_4D20_97EA_DBA75A76DC7C_.wvu.FilterData</vt:lpstr>
      <vt:lpstr>'List 1'!Z_666F3A96_7C5C_4B38_B368_D2C266AE030C_.wvu.FilterData</vt:lpstr>
      <vt:lpstr>'List 1'!Z_675DEEE5_DCF5_4BD0_962A_1842C3C9645E_.wvu.FilterData</vt:lpstr>
      <vt:lpstr>'List 1'!Z_6B008C95_4AB8_4A56_922D_6709027305C6_.wvu.FilterData</vt:lpstr>
      <vt:lpstr>'List 1'!Z_6B51A24B_272B_4228_B1E0_52DB515FE8B1_.wvu.FilterData</vt:lpstr>
      <vt:lpstr>'List 1'!Z_6C8F21EB_0C2C_4E7A_BEE2_EB77767CB30E_.wvu.FilterData</vt:lpstr>
      <vt:lpstr>'List 1'!Z_6DC8D9B2_A4B8_4C80_BC95_4846CA82398E_.wvu.FilterData</vt:lpstr>
      <vt:lpstr>'List 1'!Z_6DDDF79E_DA15_4B74_BAA3_BDCB45D376CF_.wvu.FilterData</vt:lpstr>
      <vt:lpstr>'List 1'!Z_6F00B8BD_2F84_4468_855B_EED04F271AAF_.wvu.FilterData</vt:lpstr>
      <vt:lpstr>'List 1'!Z_70571A18_3AB5_4428_91D7_D5EA4F7A800C_.wvu.FilterData</vt:lpstr>
      <vt:lpstr>'List 1'!Z_71BAB156_CC3C_4F67_8421_3ED6A15EC1C0_.wvu.FilterData</vt:lpstr>
      <vt:lpstr>'List 1'!Z_72EAD018_AD08_4134_A6E5_C1BC155B595E_.wvu.FilterData</vt:lpstr>
      <vt:lpstr>'List 1'!Z_732D6B09_9402_4F0A_8337_496A9B195FD2_.wvu.FilterData</vt:lpstr>
      <vt:lpstr>'List 1'!Z_749AA942_6A20_4537_BB83_BF976E6E097E_.wvu.Cols</vt:lpstr>
      <vt:lpstr>'List 1'!Z_749AA942_6A20_4537_BB83_BF976E6E097E_.wvu.FilterData</vt:lpstr>
      <vt:lpstr>'List 1'!Z_74FA9448_588E_4294_B0F5_92E7EDC5A542_.wvu.FilterData</vt:lpstr>
      <vt:lpstr>'List 1'!Z_7535F991_730E_4310_8B5E_B512801E1500_.wvu.FilterData</vt:lpstr>
      <vt:lpstr>'List 1'!Z_7703BBFE_AA6F_4C74_A295_390798729046_.wvu.FilterData</vt:lpstr>
      <vt:lpstr>'List 1'!Z_78C606F1_60F0_4826_8F8F_E0A63DE788FF_.wvu.FilterData</vt:lpstr>
      <vt:lpstr>'List 1'!Z_7A9ED1DB_58AB_4105_97AB_448B2488A658_.wvu.FilterData</vt:lpstr>
      <vt:lpstr>'List 1'!Z_7B181015_859E_480C_BEA2_798E10C44AE4_.wvu.FilterData</vt:lpstr>
      <vt:lpstr>'List 1'!Z_7EA744D1_009A_4C29_ABC5_9675F0A38C15_.wvu.FilterData</vt:lpstr>
      <vt:lpstr>'List 1'!Z_7ED5AE99_66D5_410E_A891_BD62296F32BA_.wvu.FilterData</vt:lpstr>
      <vt:lpstr>'List 1'!Z_7F3AAA12_3D27_4798_9BFA_3254EFC2EB93_.wvu.FilterData</vt:lpstr>
      <vt:lpstr>'List 1'!Z_807B4A68_7FD4_47C3_8C20_CE5C1B9181CC_.wvu.FilterData</vt:lpstr>
      <vt:lpstr>'List 1'!Z_813C5068_895E_4C45_BFD3_01D4A830F3AA_.wvu.FilterData</vt:lpstr>
      <vt:lpstr>'List 1'!Z_82565701_1D78_4A8B_B7FB_F1BBF46EA6FB_.wvu.FilterData</vt:lpstr>
      <vt:lpstr>'List 1'!Z_82CCDB0B_B446_4C76_816B_25BD0BC91DDC_.wvu.FilterData</vt:lpstr>
      <vt:lpstr>'List 1'!Z_82DFD396_8BB1_428E_9A86_513D415A61E4_.wvu.FilterData</vt:lpstr>
      <vt:lpstr>'List 1'!Z_837BAD3C_A8FC_4759_9833_6201A142FEB2_.wvu.FilterData</vt:lpstr>
      <vt:lpstr>'List 1'!Z_83E64025_7B4B_49BB_8D4A_16BD15361B41_.wvu.FilterData</vt:lpstr>
      <vt:lpstr>'List 1'!Z_8598EB4F_7F64_4133_85B4_89816D27B569_.wvu.FilterData</vt:lpstr>
      <vt:lpstr>'List 1'!Z_85CF1454_FF84_4329_893B_57659FE3E8C0_.wvu.FilterData</vt:lpstr>
      <vt:lpstr>'List 1'!Z_87A8D27E_24C9_4006_8662_B4149715AAAC_.wvu.FilterData</vt:lpstr>
      <vt:lpstr>'List 1'!Z_8907E96F_D685_4050_A427_B6E18AC51965_.wvu.FilterData</vt:lpstr>
      <vt:lpstr>'List 1'!Z_891D548E_59DB_4611_881B_13145D5DEDB7_.wvu.FilterData</vt:lpstr>
      <vt:lpstr>'List 1'!Z_8A2680A0_E6B9_4A04_9F14_745B4A3C24F8_.wvu.FilterData</vt:lpstr>
      <vt:lpstr>'List 1'!Z_8BC105A7_7B51_48A4_98CC_2347B564958C_.wvu.Cols</vt:lpstr>
      <vt:lpstr>'List 1'!Z_8BC105A7_7B51_48A4_98CC_2347B564958C_.wvu.FilterData</vt:lpstr>
      <vt:lpstr>'List 1'!Z_8C39B2B8_0039_434C_B1A9_4182100ADAB8_.wvu.FilterData</vt:lpstr>
      <vt:lpstr>'List 1'!Z_8CFE2C03_10A6_4F2E_B74A_BE588BD1B890_.wvu.FilterData</vt:lpstr>
      <vt:lpstr>'List 1'!Z_8E2EE799_AE83_49BF_AB84_73E52B2ABE87_.wvu.FilterData</vt:lpstr>
      <vt:lpstr>'List 1'!Z_8EED8572_0014_4C2F_8604_F9FCA625AE0E_.wvu.FilterData</vt:lpstr>
      <vt:lpstr>'List 1'!Z_8F7107AA_E700_43FB_BA49_593B52CED263_.wvu.FilterData</vt:lpstr>
      <vt:lpstr>'List 1'!Z_90FCCB27_25CC_4D22_9A11_42FCE432FD32_.wvu.FilterData</vt:lpstr>
      <vt:lpstr>'List 1'!Z_9351447C_AEAB_4055_AF67_29037C026B64_.wvu.FilterData</vt:lpstr>
      <vt:lpstr>'List 1'!Z_98318819_77D5_47CD_BFC8_1B67082B71F1_.wvu.FilterData</vt:lpstr>
      <vt:lpstr>'List 1'!Z_9863792F_4A15_4530_86DA_314679F5CDFA_.wvu.FilterData</vt:lpstr>
      <vt:lpstr>'List 1'!Z_997DE917_457E_4F10_B083_C4630A3A3AC2_.wvu.FilterData</vt:lpstr>
      <vt:lpstr>'List 1'!Z_9A487D45_B162_4D19_A325_C5F2DA31BD17_.wvu.FilterData</vt:lpstr>
      <vt:lpstr>'List 1'!Z_9ABA26A3_57BF_43C1_A9D2_24636D7B3290_.wvu.FilterData</vt:lpstr>
      <vt:lpstr>'List 1'!Z_A00F3A97_5649_4827_B009_D4A4EACFED50_.wvu.FilterData</vt:lpstr>
      <vt:lpstr>'List 1'!Z_A0A67CB2_4E0E_44C0_B898_6468BDBAD6B2_.wvu.FilterData</vt:lpstr>
      <vt:lpstr>'List 1'!Z_A1FB47D8_ABD1_4076_96CD_A484D52415FC_.wvu.FilterData</vt:lpstr>
      <vt:lpstr>'List 1'!Z_A252AC41_4F3F_4415_A344_BF8924CF1AB2_.wvu.FilterData</vt:lpstr>
      <vt:lpstr>'List 1'!Z_A315C406_1E9F_4F2A_BF22_425EDAC158BB_.wvu.FilterData</vt:lpstr>
      <vt:lpstr>'List 1'!Z_A3D9B997_4A97_4B2A_8452_16DCAF3A1CE5_.wvu.FilterData</vt:lpstr>
      <vt:lpstr>'List 1'!Z_A46E354F_F16A_4B55_8077_0EFD03CE1E7B_.wvu.FilterData</vt:lpstr>
      <vt:lpstr>'List 1'!Z_A87C59F2_31C6_4CD8_A5CB_72ACDB5A6B88_.wvu.FilterData</vt:lpstr>
      <vt:lpstr>'List 1'!Z_A8D82244_94E2_4132_9961_B3C0B85A61A2_.wvu.FilterData</vt:lpstr>
      <vt:lpstr>'List 1'!Z_ACFB65BC_2CB1_49F4_822E_2E62AB385CE5_.wvu.FilterData</vt:lpstr>
      <vt:lpstr>'List 1'!Z_AE2DF662_128A_4525_9850_65D982E18AB5_.wvu.FilterData</vt:lpstr>
      <vt:lpstr>'List 1'!Z_B3B13A3A_3168_43B5_BCEF_C4C4A45E6B1C_.wvu.FilterData</vt:lpstr>
      <vt:lpstr>'List 1'!Z_B41AE633_CAC9_4ACB_B9F0_682E7ABA8A4E_.wvu.FilterData</vt:lpstr>
      <vt:lpstr>'List 1'!Z_B5333BB7_29E7_4587_AA5F_1F05D38BE483_.wvu.FilterData</vt:lpstr>
      <vt:lpstr>'List 1'!Z_B57BBE7A_AA5A_4062_868D_448915FF08C4_.wvu.FilterData</vt:lpstr>
      <vt:lpstr>'List 1'!Z_B61E7E4F_63A9_47A5_87D5_EE1DD5842D14_.wvu.FilterData</vt:lpstr>
      <vt:lpstr>'List 1'!Z_B7AE6150_6721_4D6B_A509_6DD2FEC9E89D_.wvu.FilterData</vt:lpstr>
      <vt:lpstr>'List 1'!Z_B939ADD2_EC09_4E04_8F36_C16E39DFE5C1_.wvu.FilterData</vt:lpstr>
      <vt:lpstr>'List 1'!Z_B9C2E826_ED2F_4CAB_841E_D892388B1A0E_.wvu.FilterData</vt:lpstr>
      <vt:lpstr>'List 1'!Z_BA00E371_BE5A_449D_B2EB_4B2D592F8ACE_.wvu.FilterData</vt:lpstr>
      <vt:lpstr>'List 1'!Z_BABBAE06_5143_44BE_AB61_7597DCB59F33_.wvu.FilterData</vt:lpstr>
      <vt:lpstr>'List 1'!Z_BB1A5F6B_F52C_47FB_B8A3_0674962F5616_.wvu.FilterData</vt:lpstr>
      <vt:lpstr>'List 1'!Z_BCDC879F_C929_4F8E_B721_0EDD7940A1FE_.wvu.FilterData</vt:lpstr>
      <vt:lpstr>'List 1'!Z_BD25AFE1_B435_486A_9480_36EE82ABCF13_.wvu.FilterData</vt:lpstr>
      <vt:lpstr>'List 1'!Z_BF980B0E_8E0C_4CA8_8E32_102ED3E48F21_.wvu.FilterData</vt:lpstr>
      <vt:lpstr>'List 1'!Z_C0538ED8_14F5_494B_9F5E_84AD4CF761DE_.wvu.FilterData</vt:lpstr>
      <vt:lpstr>'List 1'!Z_C237F0CC_37E2_4EFC_BB8A_7D84A52B559D_.wvu.FilterData</vt:lpstr>
      <vt:lpstr>'List 1'!Z_C3215928_7FBB_4E59_B740_CE5118E94F73_.wvu.FilterData</vt:lpstr>
      <vt:lpstr>'List 1'!Z_C4EB2414_23AD_471C_8794_31D7D785DF21_.wvu.FilterData</vt:lpstr>
      <vt:lpstr>'List 1'!Z_C5075633_6703_4F25_A804_9D56C3156C1A_.wvu.FilterData</vt:lpstr>
      <vt:lpstr>'List 1'!Z_C57AA5A2_D8F3_4957_B7B3_7265316CEAF3_.wvu.FilterData</vt:lpstr>
      <vt:lpstr>'List 1'!Z_C642692B_196B_4334_B497_799C98DB8404_.wvu.FilterData</vt:lpstr>
      <vt:lpstr>'List 1'!Z_C7057266_601E_48FF_ADE2_03611760F419_.wvu.FilterData</vt:lpstr>
      <vt:lpstr>'List 1'!Z_C718F41D_1E0B_4FCF_9CFA_B70D7483F9A5_.wvu.FilterData</vt:lpstr>
      <vt:lpstr>'List 1'!Z_C73AC6CC_D6CB_43A3_AD4D_0BB0B880287C_.wvu.FilterData</vt:lpstr>
      <vt:lpstr>'List 1'!Z_C9CB5519_B752_49B4_8EBA_0323C14DBAC9_.wvu.FilterData</vt:lpstr>
      <vt:lpstr>'List 1'!Z_CAB4EA01_016E_4F3B_A1EB_16B2E94A058B_.wvu.FilterData</vt:lpstr>
      <vt:lpstr>'List 1'!Z_CB1BA62B_05D3_456A_9FEA_0B5BE301D6FA_.wvu.FilterData</vt:lpstr>
      <vt:lpstr>'List 1'!Z_CC0961C6_9013_42C0_A67B_F8BCE8490FF3_.wvu.FilterData</vt:lpstr>
      <vt:lpstr>'List 1'!Z_CC98E5B0_94AD_4AFF_BD94_EF0AD0B9D81A_.wvu.FilterData</vt:lpstr>
      <vt:lpstr>'List 1'!Z_D0F798A3_D92F_4895_94DF_C86CE6A6F1F1_.wvu.FilterData</vt:lpstr>
      <vt:lpstr>'List 1'!Z_D1EEACD8_724E_49A7_B452_FB04FA4870DD_.wvu.FilterData</vt:lpstr>
      <vt:lpstr>'List 1'!Z_D601F2FC_0A9A_4F42_9CBD_8FC39AA29825_.wvu.FilterData</vt:lpstr>
      <vt:lpstr>'List 1'!Z_D60B75B1_E414_475E_AE2A_AF5F7528D3E3_.wvu.FilterData</vt:lpstr>
      <vt:lpstr>'List 1'!Z_D77AF71E_2233_4886_B92F_8042B4425EEA_.wvu.FilterData</vt:lpstr>
      <vt:lpstr>'List 1'!Z_D8188B61_F0A2_4776_9697_7C89DBD64261_.wvu.FilterData</vt:lpstr>
      <vt:lpstr>'List 1'!Z_D9B8A6F8_44E7_44BE_B981_8133849568DF_.wvu.FilterData</vt:lpstr>
      <vt:lpstr>'List 1'!Z_DF09F410_60F3_42F0_A61B_C32326ECA6A0_.wvu.FilterData</vt:lpstr>
      <vt:lpstr>'List 1'!Z_E03D5089_4056_46F3_B881_FB6F77887C1E_.wvu.FilterData</vt:lpstr>
      <vt:lpstr>'List 1'!Z_E05D8263_9EA5_49E4_AB74_046792033B5D_.wvu.FilterData</vt:lpstr>
      <vt:lpstr>'List 1'!Z_E1146F4F_9C4E_4E4A_AEF9_534079A78F1A_.wvu.FilterData</vt:lpstr>
      <vt:lpstr>'List 1'!Z_E1789CC3_E597_4C72_B37B_A0E2CE981431_.wvu.FilterData</vt:lpstr>
      <vt:lpstr>'List 1'!Z_E3166B1B_24C0_4690_AA68_1B46EA247FB6_.wvu.FilterData</vt:lpstr>
      <vt:lpstr>'List 1'!Z_E33EDF95_E345_4801_A440_93A366F08537_.wvu.FilterData</vt:lpstr>
      <vt:lpstr>'List 1'!Z_E5F42E54_D2DB_4BC2_8B5E_6D9E7EF4724D_.wvu.FilterData</vt:lpstr>
      <vt:lpstr>'List 1'!Z_E62C49E9_0E4F_483F_948E_C2E4289864A6_.wvu.FilterData</vt:lpstr>
      <vt:lpstr>'List 1'!Z_E74C0D96_F2FC_44E6_B35E_4D648EB81C40_.wvu.FilterData</vt:lpstr>
      <vt:lpstr>'List 1'!Z_E8726FA0_A2B6_43B3_98BA_105FE6A28303_.wvu.FilterData</vt:lpstr>
      <vt:lpstr>'List 1'!Z_E8D9459C_4930_4EB1_8115_485EF977A3A6_.wvu.FilterData</vt:lpstr>
      <vt:lpstr>'List 1'!Z_E9ABA164_3AF1_4C4C_B1CD_A944D2F6C9EC_.wvu.FilterData</vt:lpstr>
      <vt:lpstr>'List 1'!Z_E9D194CF_D559_4CF3_B979_2D021EB21714_.wvu.FilterData</vt:lpstr>
      <vt:lpstr>'List 1'!Z_EACCD19C_96A9_4EDC_A762_F729160F5598_.wvu.FilterData</vt:lpstr>
      <vt:lpstr>'List 1'!Z_EE0CFD8C_1394_4B06_8367_E5253D3ACD88_.wvu.FilterData</vt:lpstr>
      <vt:lpstr>'List 1'!Z_EED40F38_F609_42FA_8939_DE421B14ACEC_.wvu.FilterData</vt:lpstr>
      <vt:lpstr>'List 1'!Z_EF2F6422_D942_484F_8491_C5A584FF6E16_.wvu.FilterData</vt:lpstr>
      <vt:lpstr>'List 1'!Z_EF3CFFFF_2B93_492C_9629_D3E27DF86473_.wvu.FilterData</vt:lpstr>
      <vt:lpstr>'List 1'!Z_EF7FA909_59AA_4FF7_AEFA_E628355FBF27_.wvu.FilterData</vt:lpstr>
      <vt:lpstr>'List 1'!Z_EF8BC0DB_9B6B_484C_A024_95B9A7CB99DA_.wvu.FilterData</vt:lpstr>
      <vt:lpstr>'List 1'!Z_F24A8CCD_210D_4DFC_BF7B_F31FB7D15028_.wvu.FilterData</vt:lpstr>
      <vt:lpstr>'List 1'!Z_F486B8DB_D168_4888_809E_00AD300A2E4E_.wvu.FilterData</vt:lpstr>
      <vt:lpstr>'List 1'!Z_F595296C_6D6B_4360_864D_A10A0E1C1392_.wvu.FilterData</vt:lpstr>
      <vt:lpstr>'List 1'!Z_F5EDDD19_9313_4243_98D7_01F034CF6AEE_.wvu.FilterData</vt:lpstr>
      <vt:lpstr>'List 1'!Z_F62CD7F7_630A_4DC7_81B1_4C6226BD728E_.wvu.FilterData</vt:lpstr>
      <vt:lpstr>'List 1'!Z_F65098E6_0466_4EDB_B536_D8C32DB7A9FA_.wvu.FilterData</vt:lpstr>
      <vt:lpstr>'List 1'!Z_F7BE56C6_B5BE_4B1E_86C4_69FD914F0214_.wvu.FilterData</vt:lpstr>
      <vt:lpstr>'List 1'!Z_F919BA65_0577_4C1A_91E3_C20C3C920360_.wvu.FilterData</vt:lpstr>
      <vt:lpstr>'List 1'!Z_FB499E52_F97C_4AA6_AFED_3ABA04EE41DA_.wvu.FilterData</vt:lpstr>
      <vt:lpstr>'List 1'!Z_FCE3C53B_EAFF_4FD0_857D_26EE070A01B8_.wvu.FilterData</vt:lpstr>
      <vt:lpstr>'List 1'!Z_FCEF7FE7_AACA_4414_A1BD_7014795B0BB3_.wvu.FilterData</vt:lpstr>
      <vt:lpstr>'List 1'!Z_FE3D8218_B002_4CF1_96F3_10A2BEB169F7_.wvu.FilterData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Drápela Boris</dc:creator>
  <cp:keywords/>
  <dc:description/>
  <cp:lastModifiedBy>Klučková Pavla</cp:lastModifiedBy>
  <cp:revision/>
  <cp:lastPrinted>2020-05-14T06:06:01Z</cp:lastPrinted>
  <dcterms:created xsi:type="dcterms:W3CDTF">2020-03-17T08:21:48Z</dcterms:created>
  <dcterms:modified xsi:type="dcterms:W3CDTF">2020-05-15T09:02:39Z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