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msk_skava3700\Desktop\PPD - Pája\"/>
    </mc:Choice>
  </mc:AlternateContent>
  <xr:revisionPtr revIDLastSave="0" documentId="13_ncr:1_{D9BD0431-E9D7-4727-84B7-1DABC5656B3F}" xr6:coauthVersionLast="44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říloha č. 1" sheetId="2" r:id="rId1"/>
  </sheets>
  <externalReferences>
    <externalReference r:id="rId2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3" i="2" l="1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J36" i="2"/>
  <c r="M36" i="2"/>
  <c r="P36" i="2"/>
  <c r="Q36" i="2"/>
  <c r="U36" i="2"/>
  <c r="J37" i="2"/>
  <c r="M37" i="2"/>
  <c r="P37" i="2"/>
  <c r="Q37" i="2"/>
  <c r="U37" i="2"/>
  <c r="J38" i="2"/>
  <c r="M38" i="2"/>
  <c r="P38" i="2"/>
  <c r="Q38" i="2"/>
  <c r="U38" i="2"/>
  <c r="J39" i="2"/>
  <c r="M39" i="2"/>
  <c r="P39" i="2"/>
  <c r="Q39" i="2"/>
  <c r="U39" i="2"/>
  <c r="J40" i="2"/>
  <c r="M40" i="2"/>
  <c r="P40" i="2"/>
  <c r="Q40" i="2"/>
  <c r="U40" i="2"/>
  <c r="T41" i="2" l="1"/>
  <c r="V41" i="2"/>
  <c r="B41" i="2"/>
  <c r="U3" i="2" l="1"/>
  <c r="U4" i="2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J3" i="2" l="1"/>
  <c r="M3" i="2"/>
  <c r="P3" i="2"/>
  <c r="Q3" i="2"/>
  <c r="J4" i="2"/>
  <c r="M4" i="2"/>
  <c r="P4" i="2"/>
  <c r="Q4" i="2"/>
  <c r="J5" i="2"/>
  <c r="M5" i="2"/>
  <c r="P5" i="2"/>
  <c r="Q5" i="2"/>
  <c r="J6" i="2"/>
  <c r="M6" i="2"/>
  <c r="P6" i="2"/>
  <c r="Q6" i="2"/>
  <c r="J7" i="2"/>
  <c r="M7" i="2"/>
  <c r="P7" i="2"/>
  <c r="Q7" i="2"/>
  <c r="J8" i="2"/>
  <c r="M8" i="2"/>
  <c r="P8" i="2"/>
  <c r="Q8" i="2"/>
  <c r="J9" i="2"/>
  <c r="M9" i="2"/>
  <c r="P9" i="2"/>
  <c r="Q9" i="2"/>
  <c r="J10" i="2"/>
  <c r="M10" i="2"/>
  <c r="P10" i="2"/>
  <c r="Q10" i="2"/>
  <c r="J11" i="2"/>
  <c r="M11" i="2"/>
  <c r="P11" i="2"/>
  <c r="Q11" i="2"/>
  <c r="J12" i="2"/>
  <c r="M12" i="2"/>
  <c r="P12" i="2"/>
  <c r="Q12" i="2"/>
  <c r="J13" i="2"/>
  <c r="M13" i="2"/>
  <c r="P13" i="2"/>
  <c r="Q13" i="2"/>
  <c r="J14" i="2"/>
  <c r="M14" i="2"/>
  <c r="P14" i="2"/>
  <c r="Q14" i="2"/>
  <c r="J15" i="2"/>
  <c r="M15" i="2"/>
  <c r="P15" i="2"/>
  <c r="Q15" i="2"/>
  <c r="J16" i="2"/>
  <c r="M16" i="2"/>
  <c r="P16" i="2"/>
  <c r="Q16" i="2"/>
  <c r="J17" i="2"/>
  <c r="M17" i="2"/>
  <c r="P17" i="2"/>
  <c r="Q17" i="2"/>
  <c r="J18" i="2"/>
  <c r="M18" i="2"/>
  <c r="P18" i="2"/>
  <c r="Q18" i="2"/>
  <c r="J19" i="2"/>
  <c r="M19" i="2"/>
  <c r="P19" i="2"/>
  <c r="Q19" i="2"/>
  <c r="J20" i="2"/>
  <c r="M20" i="2"/>
  <c r="P20" i="2"/>
  <c r="Q20" i="2"/>
  <c r="J21" i="2"/>
  <c r="M21" i="2"/>
  <c r="P21" i="2"/>
  <c r="Q21" i="2"/>
  <c r="J22" i="2"/>
  <c r="M22" i="2"/>
  <c r="P22" i="2"/>
  <c r="Q22" i="2"/>
  <c r="J23" i="2"/>
  <c r="M23" i="2"/>
  <c r="P23" i="2"/>
  <c r="Q23" i="2"/>
  <c r="J24" i="2"/>
  <c r="M24" i="2"/>
  <c r="P24" i="2"/>
  <c r="Q24" i="2"/>
  <c r="J25" i="2"/>
  <c r="M25" i="2"/>
  <c r="P25" i="2"/>
  <c r="Q25" i="2"/>
  <c r="J26" i="2"/>
  <c r="M26" i="2"/>
  <c r="P26" i="2"/>
  <c r="Q26" i="2"/>
  <c r="J27" i="2"/>
  <c r="M27" i="2"/>
  <c r="P27" i="2"/>
  <c r="Q27" i="2"/>
  <c r="J28" i="2"/>
  <c r="M28" i="2"/>
  <c r="P28" i="2"/>
  <c r="Q28" i="2"/>
  <c r="J29" i="2"/>
  <c r="M29" i="2"/>
  <c r="P29" i="2"/>
  <c r="Q29" i="2"/>
  <c r="J30" i="2"/>
  <c r="M30" i="2"/>
  <c r="P30" i="2"/>
  <c r="Q30" i="2"/>
  <c r="J31" i="2"/>
  <c r="M31" i="2"/>
  <c r="P31" i="2"/>
  <c r="Q31" i="2"/>
  <c r="J32" i="2"/>
  <c r="M32" i="2"/>
  <c r="P32" i="2"/>
  <c r="Q32" i="2"/>
  <c r="J33" i="2"/>
  <c r="M33" i="2"/>
  <c r="P33" i="2"/>
  <c r="Q33" i="2"/>
  <c r="J34" i="2"/>
  <c r="M34" i="2"/>
  <c r="P34" i="2"/>
  <c r="Q34" i="2"/>
  <c r="J35" i="2"/>
  <c r="M35" i="2"/>
  <c r="P35" i="2"/>
  <c r="Q35" i="2"/>
</calcChain>
</file>

<file path=xl/sharedStrings.xml><?xml version="1.0" encoding="utf-8"?>
<sst xmlns="http://schemas.openxmlformats.org/spreadsheetml/2006/main" count="252" uniqueCount="145">
  <si>
    <t>IČ</t>
  </si>
  <si>
    <t>časová použitelnost dotace do</t>
  </si>
  <si>
    <t>de minimis</t>
  </si>
  <si>
    <t>1.1 H1</t>
  </si>
  <si>
    <t>1.1 H2</t>
  </si>
  <si>
    <t>1.1 průměr</t>
  </si>
  <si>
    <t>1.2 H1</t>
  </si>
  <si>
    <t>1.2 H2</t>
  </si>
  <si>
    <t>1.2. průměr</t>
  </si>
  <si>
    <t>1.3 H1</t>
  </si>
  <si>
    <t>1.3 H2</t>
  </si>
  <si>
    <t>1.3 průměr</t>
  </si>
  <si>
    <t>celkem bodů  H1</t>
  </si>
  <si>
    <t>celkem bodů  H2</t>
  </si>
  <si>
    <t>obec</t>
  </si>
  <si>
    <t>Vrbno pod Pradědem</t>
  </si>
  <si>
    <t>Palkovice</t>
  </si>
  <si>
    <t>Dolní Lutyně</t>
  </si>
  <si>
    <t>Břidličná</t>
  </si>
  <si>
    <t>Jablunkov</t>
  </si>
  <si>
    <t>Pustá Polom</t>
  </si>
  <si>
    <t>Hukvaldy</t>
  </si>
  <si>
    <t>Tichá</t>
  </si>
  <si>
    <t>Stonava</t>
  </si>
  <si>
    <t>Úvalno</t>
  </si>
  <si>
    <t>Libhošť</t>
  </si>
  <si>
    <t>Melč</t>
  </si>
  <si>
    <t>Tísek</t>
  </si>
  <si>
    <t>Fryčovice</t>
  </si>
  <si>
    <t>Sedlnice</t>
  </si>
  <si>
    <t>Celkem</t>
  </si>
  <si>
    <t>Leskovec nad Moravicí</t>
  </si>
  <si>
    <t>Staré Heřminovy</t>
  </si>
  <si>
    <t>Václavov u Bruntálu</t>
  </si>
  <si>
    <t>Dolní Domaslavice</t>
  </si>
  <si>
    <t>Paskov</t>
  </si>
  <si>
    <t>Raškovice</t>
  </si>
  <si>
    <t>Metylovice</t>
  </si>
  <si>
    <t>Hať</t>
  </si>
  <si>
    <t>Píšť</t>
  </si>
  <si>
    <t>Bukovec</t>
  </si>
  <si>
    <t>Dívčí Hrad</t>
  </si>
  <si>
    <t>Heřmanice u Oder</t>
  </si>
  <si>
    <t>Litultovice</t>
  </si>
  <si>
    <t>Služovice</t>
  </si>
  <si>
    <t>Nýdek</t>
  </si>
  <si>
    <t>1.1.2020 - 30.6.2022</t>
  </si>
  <si>
    <t>městys</t>
  </si>
  <si>
    <t>Projektová dokumentace - Snížení energetické náročnosti budovy OÚ a ZŠ v Heřmanicích u Oder včetně změny zdroje vytápění</t>
  </si>
  <si>
    <t>Zvýšení bezpečnosti podél silnice I/46 a III/44331 v Městysi Litultovice – rekonstrukce a prodloužení chodníků – III. etapa</t>
  </si>
  <si>
    <t>Rozšíření parkovacích ploch u ZŠ a MŠ Raškovice</t>
  </si>
  <si>
    <t>Zpracování PD: Zřízení chodníku ul. Ratibořská, k. ú. Píšť - II. etapa</t>
  </si>
  <si>
    <t>Rekonstrukce objektu ZŠ s č. p. 51</t>
  </si>
  <si>
    <t>PD - Výstavba chodníků v obci Tísek</t>
  </si>
  <si>
    <t>PD - Chodník Dolní Domaslavice</t>
  </si>
  <si>
    <t>PD - Rekonstrukce a modernizace ZŠ s polským jazykem vyučovacím včetně úpravy stávající zeleně a venkovního prostranství v areálu školy</t>
  </si>
  <si>
    <t>Chodníková tělesa - dolní konec obce Tichá</t>
  </si>
  <si>
    <t>DPS - rekonstrukce zázemí sportovního areálu</t>
  </si>
  <si>
    <t>Stavební úpravy ZŠ A. Jiráska č.p. 1000, Dolní Lutyně</t>
  </si>
  <si>
    <t>Prostranství okolo kaple na Myslíku</t>
  </si>
  <si>
    <t>Projektová dokumentace pro vybudování nové základní školy v obci Služovice</t>
  </si>
  <si>
    <t>Rozšíření budovy ZŠ a MŠ Sedlnice</t>
  </si>
  <si>
    <t>Rekonstrukce bývalé sýpky v areálu Hukvaldského dvora</t>
  </si>
  <si>
    <t>Zateplení přístavby jídelny a družiny u ZŠ Petrovice u Karviné</t>
  </si>
  <si>
    <t>PD - Komunitní dům seniorů Fryčovice</t>
  </si>
  <si>
    <t>Cyklostezka mikroregionu Rýmařovska - II. etapa</t>
  </si>
  <si>
    <t>Snížení energetické náročnosti budovy KD v Úvalně</t>
  </si>
  <si>
    <t>Modernizace budovy Mateřské školy</t>
  </si>
  <si>
    <t>Vybudování kapacity předškolního vzdělávání v obci Libhošť</t>
  </si>
  <si>
    <t>Chodníky v obci Krmelín</t>
  </si>
  <si>
    <t>Rekonstrukce bytového domu Melč</t>
  </si>
  <si>
    <t>PD - Rozšíření technické infrastruktury pro výstavbu RD a výstavba chodníku v oblasti ulice Podvihovská v Pusté Polomi</t>
  </si>
  <si>
    <t>Zvýšení bezpečnosti přecházejících chodců využívající podchodu pod silnicí I/56</t>
  </si>
  <si>
    <t>Multifunkční obecní dům projektová dokumentace</t>
  </si>
  <si>
    <t>Vybudování hasičské zbrojnice projektová dokumentace</t>
  </si>
  <si>
    <t>Zpracování PD (DUR a DSP) k akci nová technická infrastruktura v obci Leskovec - komunikace, kanalizace, chodníky.</t>
  </si>
  <si>
    <t>Revitalizace území a výstavba parkoviště v Jablunkově</t>
  </si>
  <si>
    <t>DSO</t>
  </si>
  <si>
    <t>město</t>
  </si>
  <si>
    <t>Petrovice u Karviné</t>
  </si>
  <si>
    <t>Sdružení obcí Rýmařovska</t>
  </si>
  <si>
    <t>Krmelín</t>
  </si>
  <si>
    <t>00576115</t>
  </si>
  <si>
    <t>00600750</t>
  </si>
  <si>
    <t>00300381</t>
  </si>
  <si>
    <t>00492868</t>
  </si>
  <si>
    <t>Příprava projektové dokumentace na rekonstrukci topení, zdravotechniky a na přístavbu školních dílen v ZŠ Nýdek</t>
  </si>
  <si>
    <t>PD Centrum HRAD</t>
  </si>
  <si>
    <t>00577006</t>
  </si>
  <si>
    <t>00300560</t>
  </si>
  <si>
    <t>00297658</t>
  </si>
  <si>
    <t>00298484</t>
  </si>
  <si>
    <t>00494241</t>
  </si>
  <si>
    <t>00535940</t>
  </si>
  <si>
    <t>00298476</t>
  </si>
  <si>
    <t>00535991</t>
  </si>
  <si>
    <t>00297461</t>
  </si>
  <si>
    <t>00297054</t>
  </si>
  <si>
    <t>00300675</t>
  </si>
  <si>
    <t>00298352</t>
  </si>
  <si>
    <t>00297194</t>
  </si>
  <si>
    <t>00297585</t>
  </si>
  <si>
    <t>00296635</t>
  </si>
  <si>
    <t>00296422</t>
  </si>
  <si>
    <t>00635511</t>
  </si>
  <si>
    <t>00296848</t>
  </si>
  <si>
    <t>00300420</t>
  </si>
  <si>
    <t>00576077</t>
  </si>
  <si>
    <t>00300608</t>
  </si>
  <si>
    <t>00297062</t>
  </si>
  <si>
    <t>00296457</t>
  </si>
  <si>
    <t>Prodloužení sítě pěších tras a cyklotras "Vrbno - Mnichov"</t>
  </si>
  <si>
    <t>00296449</t>
  </si>
  <si>
    <t>00295906</t>
  </si>
  <si>
    <t>00296155</t>
  </si>
  <si>
    <t>00296759</t>
  </si>
  <si>
    <t>Pořadí</t>
  </si>
  <si>
    <t>Pořadové číslo žádosti</t>
  </si>
  <si>
    <t>Žadatel</t>
  </si>
  <si>
    <t>Právní forma</t>
  </si>
  <si>
    <t>počet obyvatel (dle ČSÚ k 1. 1. 2019)</t>
  </si>
  <si>
    <t>Název projektu</t>
  </si>
  <si>
    <t>Celkový počet bodů (průměr)</t>
  </si>
  <si>
    <t>Výše požadované dotace</t>
  </si>
  <si>
    <t>Celkové uznatelné náklady projektu</t>
  </si>
  <si>
    <t>Podíl dotace na CUN</t>
  </si>
  <si>
    <t>Ne</t>
  </si>
  <si>
    <t>Ano</t>
  </si>
  <si>
    <t>Vybudování technické infrastruktury v obci a lokalitě Za Úředníčkem</t>
  </si>
  <si>
    <t>Příloha č. 1_PPD 2020 - Poskytnutí dotací</t>
  </si>
  <si>
    <t>Školní tělocvična při ZŠ Kravaře</t>
  </si>
  <si>
    <t>00300292</t>
  </si>
  <si>
    <t>Kravaře</t>
  </si>
  <si>
    <t>Rekonstrukce správní budovy v Děhylově na budovu s malometrážními byty - projektová dokumentace</t>
  </si>
  <si>
    <t>00635464</t>
  </si>
  <si>
    <t>Děhylov</t>
  </si>
  <si>
    <t>Příprava projektové dokumentace na modernizaci vodojemu a úpravny vody v obci Řeka</t>
  </si>
  <si>
    <t>00576891</t>
  </si>
  <si>
    <t>Řeka</t>
  </si>
  <si>
    <t>Modernizace budovy ZŠ a vybudování odborné učebny projektová dokumentace</t>
  </si>
  <si>
    <t>00295931</t>
  </si>
  <si>
    <t>Dětřichov nad Bystřicí</t>
  </si>
  <si>
    <t>Půdní vestavba ZŠ s polským vyučovacím jazykem Hrádek</t>
  </si>
  <si>
    <t>00535958</t>
  </si>
  <si>
    <t>Hrádek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</si>
</sst>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0.0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4">
    <border>
      <left/>
      <right/>
      <top/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justify" vertical="justify"/>
    </xf>
    <xf numFmtId="1" fontId="0" fillId="0" borderId="0" xfId="0" applyNumberFormat="1" applyFill="1" applyAlignment="1">
      <alignment vertical="center"/>
    </xf>
    <xf numFmtId="1" fontId="3" fillId="0" borderId="0" xfId="0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1" xfId="0" applyNumberFormat="1" applyFont="1" applyFill="1" applyBorder="1" applyAlignment="1">
      <alignment vertical="center"/>
    </xf>
    <xf numFmtId="3" fontId="0" fillId="0" borderId="0" xfId="0" applyNumberFormat="1" applyFill="1" applyAlignment="1">
      <alignment vertical="center"/>
    </xf>
    <xf numFmtId="49" fontId="0" fillId="0" borderId="0" xfId="0" applyNumberFormat="1" applyFill="1" applyAlignment="1">
      <alignment vertical="center"/>
    </xf>
    <xf numFmtId="49" fontId="1" fillId="0" borderId="0" xfId="0" applyNumberFormat="1" applyFont="1" applyFill="1" applyAlignment="1">
      <alignment vertical="center" wrapText="1"/>
    </xf>
    <xf numFmtId="2" fontId="0" fillId="0" borderId="0" xfId="0" applyNumberFormat="1" applyFill="1" applyAlignment="1">
      <alignment vertical="center"/>
    </xf>
    <xf numFmtId="164" fontId="0" fillId="0" borderId="0" xfId="0" applyNumberFormat="1" applyFill="1" applyAlignment="1">
      <alignment vertical="center"/>
    </xf>
    <xf numFmtId="10" fontId="0" fillId="0" borderId="0" xfId="1" applyNumberFormat="1" applyFont="1" applyFill="1" applyAlignment="1">
      <alignment vertical="center"/>
    </xf>
    <xf numFmtId="164" fontId="1" fillId="0" borderId="0" xfId="0" applyNumberFormat="1" applyFont="1" applyFill="1" applyAlignment="1">
      <alignment vertical="center"/>
    </xf>
    <xf numFmtId="49" fontId="0" fillId="0" borderId="1" xfId="0" applyNumberFormat="1" applyFill="1" applyBorder="1" applyAlignment="1">
      <alignment vertical="center"/>
    </xf>
    <xf numFmtId="0" fontId="0" fillId="0" borderId="0" xfId="0" applyFill="1" applyAlignment="1">
      <alignment vertical="center" wrapText="1"/>
    </xf>
    <xf numFmtId="3" fontId="4" fillId="2" borderId="0" xfId="0" applyNumberFormat="1" applyFont="1" applyFill="1" applyBorder="1" applyAlignment="1">
      <alignment horizontal="center" vertical="center" wrapText="1"/>
    </xf>
    <xf numFmtId="1" fontId="4" fillId="2" borderId="0" xfId="0" applyNumberFormat="1" applyFont="1" applyFill="1" applyBorder="1" applyAlignment="1">
      <alignment horizontal="center" vertical="center" wrapText="1"/>
    </xf>
    <xf numFmtId="1" fontId="4" fillId="2" borderId="0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165" fontId="4" fillId="2" borderId="0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Alignment="1">
      <alignment horizontal="center" vertical="center"/>
    </xf>
    <xf numFmtId="165" fontId="0" fillId="0" borderId="0" xfId="0" applyNumberFormat="1"/>
    <xf numFmtId="0" fontId="0" fillId="0" borderId="0" xfId="0" applyAlignment="1">
      <alignment vertical="center"/>
    </xf>
    <xf numFmtId="0" fontId="0" fillId="0" borderId="0" xfId="0" applyNumberFormat="1"/>
    <xf numFmtId="0" fontId="0" fillId="0" borderId="0" xfId="0" applyNumberFormat="1" applyAlignment="1">
      <alignment horizontal="left" wrapText="1"/>
    </xf>
    <xf numFmtId="0" fontId="0" fillId="0" borderId="0" xfId="0" applyNumberFormat="1" applyAlignment="1">
      <alignment horizontal="center"/>
    </xf>
    <xf numFmtId="49" fontId="0" fillId="0" borderId="0" xfId="0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49" fontId="0" fillId="0" borderId="1" xfId="0" applyNumberFormat="1" applyBorder="1" applyAlignment="1">
      <alignment vertical="center"/>
    </xf>
    <xf numFmtId="3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165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vertical="center"/>
    </xf>
    <xf numFmtId="10" fontId="0" fillId="0" borderId="0" xfId="1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 wrapText="1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1" fontId="0" fillId="0" borderId="0" xfId="0" applyNumberFormat="1" applyFill="1" applyAlignment="1">
      <alignment horizontal="center" vertical="center"/>
    </xf>
    <xf numFmtId="49" fontId="0" fillId="0" borderId="1" xfId="0" applyNumberFormat="1" applyFill="1" applyBorder="1" applyAlignment="1">
      <alignment vertical="center" wrapText="1"/>
    </xf>
    <xf numFmtId="49" fontId="0" fillId="0" borderId="0" xfId="0" applyNumberFormat="1" applyFill="1" applyBorder="1" applyAlignment="1">
      <alignment vertical="center" wrapText="1"/>
    </xf>
    <xf numFmtId="49" fontId="0" fillId="0" borderId="1" xfId="0" applyNumberForma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justify" vertical="center"/>
    </xf>
    <xf numFmtId="49" fontId="1" fillId="0" borderId="3" xfId="0" applyNumberFormat="1" applyFont="1" applyFill="1" applyBorder="1" applyAlignment="1">
      <alignment horizontal="justify" vertic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vertical="center"/>
    </xf>
    <xf numFmtId="0" fontId="6" fillId="0" borderId="0" xfId="0" applyFont="1" applyAlignment="1">
      <alignment horizontal="left"/>
    </xf>
  </cellXfs>
  <cellStyles count="2">
    <cellStyle name="Normální" xfId="0" builtinId="0"/>
    <cellStyle name="Procenta" xfId="1" builtinId="5"/>
  </cellStyles>
  <dxfs count="51">
    <dxf>
      <numFmt numFmtId="0" formatCode="General"/>
    </dxf>
    <dxf>
      <numFmt numFmtId="30" formatCode="@"/>
      <alignment horizontal="center" vertical="center" textRotation="0" wrapText="0" indent="0" justifyLastLine="0" shrinkToFit="0" readingOrder="0"/>
    </dxf>
    <dxf>
      <numFmt numFmtId="0" formatCode="General"/>
    </dxf>
    <dxf>
      <numFmt numFmtId="30" formatCode="@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64" formatCode="#,##0\ &quot;Kč&quot;"/>
      <alignment horizontal="general" vertical="center" textRotation="0" wrapText="0" indent="0" justifyLastLine="0" shrinkToFit="0" readingOrder="0"/>
    </dxf>
    <dxf>
      <font>
        <b/>
      </font>
      <numFmt numFmtId="164" formatCode="#,##0\ &quot;Kč&quot;"/>
      <alignment vertical="center" textRotation="0" indent="0" justifyLastLine="0" shrinkToFit="0" readingOrder="0"/>
    </dxf>
    <dxf>
      <numFmt numFmtId="0" formatCode="General"/>
      <alignment horizontal="general" vertical="center" textRotation="0" wrapText="0" indent="0" justifyLastLine="0" shrinkToFit="0" readingOrder="0"/>
    </dxf>
    <dxf>
      <numFmt numFmtId="14" formatCode="0.00%"/>
      <alignment vertical="center" textRotation="0" indent="0" justifyLastLine="0" shrinkToFit="0" readingOrder="0"/>
    </dxf>
    <dxf>
      <numFmt numFmtId="164" formatCode="#,##0\ &quot;Kč&quot;"/>
      <alignment horizontal="general" vertical="center" textRotation="0" wrapText="0" indent="0" justifyLastLine="0" shrinkToFit="0" readingOrder="0"/>
    </dxf>
    <dxf>
      <numFmt numFmtId="164" formatCode="#,##0\ &quot;Kč&quot;"/>
      <alignment vertical="center" textRotation="0" indent="0" justifyLastLine="0" shrinkToFit="0" readingOrder="0"/>
    </dxf>
    <dxf>
      <numFmt numFmtId="0" formatCode="General"/>
    </dxf>
    <dxf>
      <font>
        <b/>
      </font>
      <numFmt numFmtId="165" formatCode="0.0"/>
      <alignment horizontal="center" vertical="center" textRotation="0" wrapText="0" indent="0" justifyLastLine="0" shrinkToFit="0" readingOrder="0"/>
    </dxf>
    <dxf>
      <numFmt numFmtId="0" formatCode="General"/>
    </dxf>
    <dxf>
      <numFmt numFmtId="1" formatCode="0"/>
      <alignment vertical="center" textRotation="0" indent="0" justifyLastLine="0" shrinkToFit="0" readingOrder="0"/>
    </dxf>
    <dxf>
      <numFmt numFmtId="0" formatCode="General"/>
    </dxf>
    <dxf>
      <numFmt numFmtId="1" formatCode="0"/>
      <alignment vertical="center" textRotation="0" indent="0" justifyLastLine="0" shrinkToFit="0" readingOrder="0"/>
    </dxf>
    <dxf>
      <numFmt numFmtId="0" formatCode="General"/>
    </dxf>
    <dxf>
      <numFmt numFmtId="2" formatCode="0.00"/>
      <alignment vertical="center" textRotation="0" indent="0" justifyLastLine="0" shrinkToFit="0" readingOrder="0"/>
    </dxf>
    <dxf>
      <numFmt numFmtId="0" formatCode="General"/>
    </dxf>
    <dxf>
      <numFmt numFmtId="1" formatCode="0"/>
      <alignment vertical="center" textRotation="0" indent="0" justifyLastLine="0" shrinkToFit="0" readingOrder="0"/>
    </dxf>
    <dxf>
      <numFmt numFmtId="0" formatCode="General"/>
    </dxf>
    <dxf>
      <numFmt numFmtId="1" formatCode="0"/>
      <alignment vertical="center" textRotation="0" indent="0" justifyLastLine="0" shrinkToFit="0" readingOrder="0"/>
    </dxf>
    <dxf>
      <numFmt numFmtId="0" formatCode="General"/>
    </dxf>
    <dxf>
      <numFmt numFmtId="2" formatCode="0.00"/>
      <alignment vertical="center" textRotation="0" indent="0" justifyLastLine="0" shrinkToFit="0" readingOrder="0"/>
    </dxf>
    <dxf>
      <numFmt numFmtId="0" formatCode="General"/>
    </dxf>
    <dxf>
      <numFmt numFmtId="1" formatCode="0"/>
      <alignment vertical="center" textRotation="0" indent="0" justifyLastLine="0" shrinkToFit="0" readingOrder="0"/>
    </dxf>
    <dxf>
      <numFmt numFmtId="0" formatCode="General"/>
    </dxf>
    <dxf>
      <numFmt numFmtId="1" formatCode="0"/>
      <alignment vertical="center" textRotation="0" indent="0" justifyLastLine="0" shrinkToFit="0" readingOrder="0"/>
    </dxf>
    <dxf>
      <numFmt numFmtId="0" formatCode="General"/>
    </dxf>
    <dxf>
      <numFmt numFmtId="2" formatCode="0.00"/>
      <alignment vertical="center" textRotation="0" indent="0" justifyLastLine="0" shrinkToFit="0" readingOrder="0"/>
    </dxf>
    <dxf>
      <numFmt numFmtId="0" formatCode="General"/>
    </dxf>
    <dxf>
      <numFmt numFmtId="1" formatCode="0"/>
      <alignment vertical="center" textRotation="0" indent="0" justifyLastLine="0" shrinkToFit="0" readingOrder="0"/>
    </dxf>
    <dxf>
      <numFmt numFmtId="0" formatCode="General"/>
    </dxf>
    <dxf>
      <numFmt numFmtId="1" formatCode="0"/>
      <alignment vertical="center" textRotation="0" indent="0" justifyLastLine="0" shrinkToFit="0" readingOrder="0"/>
    </dxf>
    <dxf>
      <numFmt numFmtId="0" formatCode="General"/>
      <alignment horizontal="left" vertical="bottom" textRotation="0" wrapText="1" indent="0" justifyLastLine="0" shrinkToFit="0" readingOrder="0"/>
    </dxf>
    <dxf>
      <numFmt numFmtId="30" formatCode="@"/>
      <alignment horizontal="justify" vertical="center" textRotation="0" wrapText="0" indent="0" justifyLastLine="0" shrinkToFit="0" readingOrder="0"/>
      <border diagonalUp="0" diagonalDown="0" outline="0">
        <left/>
        <right style="thin">
          <color theme="4"/>
        </right>
        <top style="thin">
          <color theme="4"/>
        </top>
        <bottom/>
      </border>
    </dxf>
    <dxf>
      <numFmt numFmtId="0" formatCode="General"/>
      <alignment horizontal="center" vertical="bottom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numFmt numFmtId="0" formatCode="General"/>
    </dxf>
    <dxf>
      <numFmt numFmtId="3" formatCode="#,##0"/>
      <alignment vertical="center" textRotation="0" indent="0" justifyLastLine="0" shrinkToFit="0" readingOrder="0"/>
    </dxf>
    <dxf>
      <numFmt numFmtId="0" formatCode="General"/>
    </dxf>
    <dxf>
      <numFmt numFmtId="30" formatCode="@"/>
      <alignment vertical="center" textRotation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numFmt numFmtId="0" formatCode="General"/>
      <alignment horizontal="left" vertical="bottom" textRotation="0" wrapText="1" indent="0" justifyLastLine="0" shrinkToFit="0" readingOrder="0"/>
    </dxf>
    <dxf>
      <numFmt numFmtId="30" formatCode="@"/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vertical="center" textRotation="0" indent="0" justifyLastLine="0" shrinkToFit="0" readingOrder="0"/>
    </dxf>
    <dxf>
      <border outline="0">
        <top style="thin">
          <color theme="4"/>
        </top>
      </border>
    </dxf>
    <dxf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charset val="238"/>
        <scheme val="minor"/>
      </font>
      <numFmt numFmtId="3" formatCode="#,##0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&#345;&#237;loha%20&#269;.%202_PPD%202020%20-%20N&#225;hradn&#237;%20projekt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říloha č. 2"/>
    </sheetNames>
    <sheetDataSet>
      <sheetData sheetId="0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1" displayName="Tabulka1" ref="A2:X41" totalsRowCount="1" headerRowDxfId="50" dataDxfId="49" tableBorderDxfId="48">
  <autoFilter ref="A2:X40" xr:uid="{00000000-0009-0000-0100-000001000000}"/>
  <sortState xmlns:xlrd2="http://schemas.microsoft.com/office/spreadsheetml/2017/richdata2" ref="B3:X35">
    <sortCondition descending="1" ref="S3:S35"/>
    <sortCondition descending="1" ref="M3:M35"/>
    <sortCondition descending="1" ref="J3:J35"/>
    <sortCondition descending="1" ref="P3:P35"/>
    <sortCondition ref="E3:E35"/>
  </sortState>
  <tableColumns count="24">
    <tableColumn id="35" xr3:uid="{79BFD289-8153-4367-A858-1C4B337CCF01}" name="Pořadí" totalsRowLabel="Celkem" dataDxfId="47" totalsRowDxfId="46"/>
    <tableColumn id="1" xr3:uid="{00000000-0010-0000-0000-000001000000}" name="Pořadové číslo žádosti" totalsRowFunction="count" dataDxfId="45" totalsRowDxfId="44"/>
    <tableColumn id="3" xr3:uid="{00000000-0010-0000-0000-000003000000}" name="Žadatel" dataDxfId="43" totalsRowDxfId="42"/>
    <tableColumn id="4" xr3:uid="{00000000-0010-0000-0000-000004000000}" name="Právní forma" dataDxfId="41" totalsRowDxfId="40"/>
    <tableColumn id="5" xr3:uid="{00000000-0010-0000-0000-000005000000}" name="počet obyvatel (dle ČSÚ k 1. 1. 2019)" dataDxfId="39" totalsRowDxfId="38"/>
    <tableColumn id="6" xr3:uid="{00000000-0010-0000-0000-000006000000}" name="IČ" dataDxfId="37" totalsRowDxfId="36"/>
    <tableColumn id="7" xr3:uid="{00000000-0010-0000-0000-000007000000}" name="Název projektu" dataDxfId="35" totalsRowDxfId="34"/>
    <tableColumn id="8" xr3:uid="{00000000-0010-0000-0000-000008000000}" name="1.1 H1" dataDxfId="33" totalsRowDxfId="32"/>
    <tableColumn id="9" xr3:uid="{00000000-0010-0000-0000-000009000000}" name="1.1 H2" dataDxfId="31" totalsRowDxfId="30"/>
    <tableColumn id="10" xr3:uid="{00000000-0010-0000-0000-00000A000000}" name="1.1 průměr" dataDxfId="29" totalsRowDxfId="28">
      <calculatedColumnFormula>(H3+I3)/2</calculatedColumnFormula>
    </tableColumn>
    <tableColumn id="11" xr3:uid="{00000000-0010-0000-0000-00000B000000}" name="1.2 H1" dataDxfId="27" totalsRowDxfId="26"/>
    <tableColumn id="12" xr3:uid="{00000000-0010-0000-0000-00000C000000}" name="1.2 H2" dataDxfId="25" totalsRowDxfId="24"/>
    <tableColumn id="13" xr3:uid="{00000000-0010-0000-0000-00000D000000}" name="1.2. průměr" dataDxfId="23" totalsRowDxfId="22">
      <calculatedColumnFormula>(K3+L3)/2</calculatedColumnFormula>
    </tableColumn>
    <tableColumn id="14" xr3:uid="{00000000-0010-0000-0000-00000E000000}" name="1.3 H1" dataDxfId="21" totalsRowDxfId="20"/>
    <tableColumn id="15" xr3:uid="{00000000-0010-0000-0000-00000F000000}" name="1.3 H2" dataDxfId="19" totalsRowDxfId="18"/>
    <tableColumn id="16" xr3:uid="{00000000-0010-0000-0000-000010000000}" name="1.3 průměr" dataDxfId="17" totalsRowDxfId="16">
      <calculatedColumnFormula>(N3+O3)/2</calculatedColumnFormula>
    </tableColumn>
    <tableColumn id="17" xr3:uid="{00000000-0010-0000-0000-000011000000}" name="celkem bodů  H1" dataDxfId="15" totalsRowDxfId="14">
      <calculatedColumnFormula>H3+K3+N3</calculatedColumnFormula>
    </tableColumn>
    <tableColumn id="18" xr3:uid="{00000000-0010-0000-0000-000012000000}" name="celkem bodů  H2" dataDxfId="13" totalsRowDxfId="12">
      <calculatedColumnFormula>[1]!Tabulka1[[#This Row],[1.1 H2]]+[1]!Tabulka1[[#This Row],[1.2 H2]]+[1]!Tabulka1[[#This Row],[1.3 H2]]</calculatedColumnFormula>
    </tableColumn>
    <tableColumn id="19" xr3:uid="{00000000-0010-0000-0000-000013000000}" name="Celkový počet bodů (průměr)" dataDxfId="11" totalsRowDxfId="10"/>
    <tableColumn id="20" xr3:uid="{00000000-0010-0000-0000-000014000000}" name="Celkové uznatelné náklady projektu" totalsRowFunction="sum" dataDxfId="9" totalsRowDxfId="8"/>
    <tableColumn id="21" xr3:uid="{00000000-0010-0000-0000-000015000000}" name="Podíl dotace na CUN" dataDxfId="7" totalsRowDxfId="6" dataCellStyle="Procenta">
      <calculatedColumnFormula>V3/T3</calculatedColumnFormula>
    </tableColumn>
    <tableColumn id="23" xr3:uid="{00000000-0010-0000-0000-000017000000}" name="Výše požadované dotace" totalsRowFunction="sum" dataDxfId="5" totalsRowDxfId="4"/>
    <tableColumn id="29" xr3:uid="{00000000-0010-0000-0000-00001D000000}" name="časová použitelnost dotace do" dataDxfId="3" totalsRowDxfId="2"/>
    <tableColumn id="30" xr3:uid="{00000000-0010-0000-0000-00001E000000}" name="de minimis" dataDxfId="1" totalsRow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1"/>
  <sheetViews>
    <sheetView tabSelected="1" topLeftCell="A28" zoomScale="70" zoomScaleNormal="70" workbookViewId="0">
      <selection activeCell="S22" sqref="S22"/>
    </sheetView>
  </sheetViews>
  <sheetFormatPr defaultRowHeight="15" x14ac:dyDescent="0.25"/>
  <cols>
    <col min="1" max="1" width="8.42578125" style="1" customWidth="1"/>
    <col min="2" max="2" width="11.42578125" customWidth="1"/>
    <col min="3" max="3" width="17.28515625" customWidth="1"/>
    <col min="4" max="4" width="8.85546875" customWidth="1"/>
    <col min="5" max="5" width="12.7109375" customWidth="1"/>
    <col min="6" max="6" width="11.28515625" style="1" customWidth="1"/>
    <col min="7" max="7" width="65.85546875" style="2" customWidth="1"/>
    <col min="8" max="8" width="8" hidden="1" customWidth="1"/>
    <col min="9" max="9" width="7.7109375" hidden="1" customWidth="1"/>
    <col min="10" max="10" width="10.42578125" hidden="1" customWidth="1"/>
    <col min="11" max="11" width="7.42578125" hidden="1" customWidth="1"/>
    <col min="12" max="12" width="7.5703125" hidden="1" customWidth="1"/>
    <col min="13" max="13" width="9.28515625" hidden="1" customWidth="1"/>
    <col min="14" max="14" width="8.140625" hidden="1" customWidth="1"/>
    <col min="15" max="15" width="7.42578125" hidden="1" customWidth="1"/>
    <col min="16" max="16" width="10.5703125" hidden="1" customWidth="1"/>
    <col min="17" max="17" width="10.7109375" hidden="1" customWidth="1"/>
    <col min="18" max="18" width="10.28515625" hidden="1" customWidth="1"/>
    <col min="19" max="19" width="13.5703125" style="25" bestFit="1" customWidth="1"/>
    <col min="20" max="20" width="13.28515625" customWidth="1"/>
    <col min="21" max="21" width="11.28515625" customWidth="1"/>
    <col min="22" max="22" width="15" customWidth="1"/>
    <col min="23" max="23" width="21.140625" bestFit="1" customWidth="1"/>
    <col min="24" max="24" width="13" customWidth="1"/>
    <col min="26" max="26" width="27.7109375" customWidth="1"/>
  </cols>
  <sheetData>
    <row r="1" spans="1:24" ht="15.75" x14ac:dyDescent="0.25">
      <c r="A1" s="52" t="s">
        <v>129</v>
      </c>
      <c r="B1" s="52"/>
      <c r="C1" s="52"/>
      <c r="D1" s="52"/>
      <c r="E1" s="52"/>
    </row>
    <row r="2" spans="1:24" s="5" customFormat="1" ht="93.75" x14ac:dyDescent="0.25">
      <c r="A2" s="18" t="s">
        <v>116</v>
      </c>
      <c r="B2" s="19" t="s">
        <v>117</v>
      </c>
      <c r="C2" s="19" t="s">
        <v>118</v>
      </c>
      <c r="D2" s="19" t="s">
        <v>119</v>
      </c>
      <c r="E2" s="19" t="s">
        <v>120</v>
      </c>
      <c r="F2" s="19" t="s">
        <v>0</v>
      </c>
      <c r="G2" s="19" t="s">
        <v>121</v>
      </c>
      <c r="H2" s="20" t="s">
        <v>3</v>
      </c>
      <c r="I2" s="20" t="s">
        <v>4</v>
      </c>
      <c r="J2" s="20" t="s">
        <v>5</v>
      </c>
      <c r="K2" s="21" t="s">
        <v>6</v>
      </c>
      <c r="L2" s="21" t="s">
        <v>7</v>
      </c>
      <c r="M2" s="21" t="s">
        <v>8</v>
      </c>
      <c r="N2" s="21" t="s">
        <v>9</v>
      </c>
      <c r="O2" s="21" t="s">
        <v>10</v>
      </c>
      <c r="P2" s="21" t="s">
        <v>11</v>
      </c>
      <c r="Q2" s="19" t="s">
        <v>12</v>
      </c>
      <c r="R2" s="19" t="s">
        <v>13</v>
      </c>
      <c r="S2" s="23" t="s">
        <v>122</v>
      </c>
      <c r="T2" s="18" t="s">
        <v>124</v>
      </c>
      <c r="U2" s="18" t="s">
        <v>125</v>
      </c>
      <c r="V2" s="18" t="s">
        <v>123</v>
      </c>
      <c r="W2" s="18" t="s">
        <v>1</v>
      </c>
      <c r="X2" s="18" t="s">
        <v>2</v>
      </c>
    </row>
    <row r="3" spans="1:24" ht="34.9" customHeight="1" x14ac:dyDescent="0.25">
      <c r="A3" s="7">
        <v>1</v>
      </c>
      <c r="B3" s="43">
        <v>14</v>
      </c>
      <c r="C3" s="45" t="s">
        <v>36</v>
      </c>
      <c r="D3" s="30" t="s">
        <v>14</v>
      </c>
      <c r="E3" s="9">
        <v>1880</v>
      </c>
      <c r="F3" s="47" t="s">
        <v>88</v>
      </c>
      <c r="G3" s="49" t="s">
        <v>50</v>
      </c>
      <c r="H3" s="3">
        <v>35</v>
      </c>
      <c r="I3" s="3">
        <v>35</v>
      </c>
      <c r="J3" s="12">
        <f t="shared" ref="J3:J34" si="0">(H3+I3)/2</f>
        <v>35</v>
      </c>
      <c r="K3" s="3">
        <v>19</v>
      </c>
      <c r="L3" s="3">
        <v>22</v>
      </c>
      <c r="M3" s="12">
        <f t="shared" ref="M3:M34" si="1">(K3+L3)/2</f>
        <v>20.5</v>
      </c>
      <c r="N3" s="3">
        <v>2</v>
      </c>
      <c r="O3" s="3">
        <v>2</v>
      </c>
      <c r="P3" s="12">
        <f t="shared" ref="P3:P34" si="2">(N3+O3)/2</f>
        <v>2</v>
      </c>
      <c r="Q3" s="3">
        <f t="shared" ref="Q3:Q34" si="3">H3+K3+N3</f>
        <v>56</v>
      </c>
      <c r="R3" s="3">
        <f>[1]!Tabulka1[[#This Row],[1.1 H2]]+[1]!Tabulka1[[#This Row],[1.2 H2]]+[1]!Tabulka1[[#This Row],[1.3 H2]]</f>
        <v>51</v>
      </c>
      <c r="S3" s="24">
        <v>57.5</v>
      </c>
      <c r="T3" s="13">
        <v>926000</v>
      </c>
      <c r="U3" s="14">
        <f t="shared" ref="U3:U34" si="4">V3/T3</f>
        <v>0.5399568034557235</v>
      </c>
      <c r="V3" s="15">
        <v>500000</v>
      </c>
      <c r="W3" s="6" t="s">
        <v>46</v>
      </c>
      <c r="X3" s="22" t="s">
        <v>126</v>
      </c>
    </row>
    <row r="4" spans="1:24" ht="34.9" customHeight="1" x14ac:dyDescent="0.25">
      <c r="A4" s="7">
        <v>2</v>
      </c>
      <c r="B4" s="43">
        <v>5</v>
      </c>
      <c r="C4" s="44" t="s">
        <v>42</v>
      </c>
      <c r="D4" s="8" t="s">
        <v>14</v>
      </c>
      <c r="E4" s="9">
        <v>333</v>
      </c>
      <c r="F4" s="46" t="s">
        <v>83</v>
      </c>
      <c r="G4" s="48" t="s">
        <v>48</v>
      </c>
      <c r="H4" s="3">
        <v>35</v>
      </c>
      <c r="I4" s="3">
        <v>35</v>
      </c>
      <c r="J4" s="12">
        <f t="shared" si="0"/>
        <v>35</v>
      </c>
      <c r="K4" s="3">
        <v>20</v>
      </c>
      <c r="L4" s="3">
        <v>20</v>
      </c>
      <c r="M4" s="12">
        <f t="shared" si="1"/>
        <v>20</v>
      </c>
      <c r="N4" s="3">
        <v>2</v>
      </c>
      <c r="O4" s="3">
        <v>2</v>
      </c>
      <c r="P4" s="12">
        <f t="shared" si="2"/>
        <v>2</v>
      </c>
      <c r="Q4" s="3">
        <f t="shared" si="3"/>
        <v>57</v>
      </c>
      <c r="R4" s="3">
        <f>[1]!Tabulka1[[#This Row],[1.1 H2]]+[1]!Tabulka1[[#This Row],[1.2 H2]]+[1]!Tabulka1[[#This Row],[1.3 H2]]</f>
        <v>51</v>
      </c>
      <c r="S4" s="24">
        <v>57</v>
      </c>
      <c r="T4" s="13">
        <v>653400</v>
      </c>
      <c r="U4" s="14">
        <f t="shared" si="4"/>
        <v>0.54973982246709518</v>
      </c>
      <c r="V4" s="15">
        <v>359200</v>
      </c>
      <c r="W4" s="6" t="s">
        <v>46</v>
      </c>
      <c r="X4" s="22" t="s">
        <v>126</v>
      </c>
    </row>
    <row r="5" spans="1:24" ht="34.9" customHeight="1" x14ac:dyDescent="0.25">
      <c r="A5" s="7">
        <v>3</v>
      </c>
      <c r="B5" s="43">
        <v>66</v>
      </c>
      <c r="C5" s="44" t="s">
        <v>81</v>
      </c>
      <c r="D5" s="8" t="s">
        <v>14</v>
      </c>
      <c r="E5" s="9">
        <v>2362</v>
      </c>
      <c r="F5" s="46" t="s">
        <v>105</v>
      </c>
      <c r="G5" s="48" t="s">
        <v>69</v>
      </c>
      <c r="H5" s="3">
        <v>35</v>
      </c>
      <c r="I5" s="3">
        <v>35</v>
      </c>
      <c r="J5" s="12">
        <f t="shared" si="0"/>
        <v>35</v>
      </c>
      <c r="K5" s="3">
        <v>22</v>
      </c>
      <c r="L5" s="3">
        <v>19</v>
      </c>
      <c r="M5" s="12">
        <f t="shared" si="1"/>
        <v>20.5</v>
      </c>
      <c r="N5" s="3">
        <v>1</v>
      </c>
      <c r="O5" s="3">
        <v>1</v>
      </c>
      <c r="P5" s="12">
        <f t="shared" si="2"/>
        <v>1</v>
      </c>
      <c r="Q5" s="3">
        <f t="shared" si="3"/>
        <v>58</v>
      </c>
      <c r="R5" s="3">
        <f>[1]!Tabulka1[[#This Row],[1.1 H2]]+[1]!Tabulka1[[#This Row],[1.2 H2]]+[1]!Tabulka1[[#This Row],[1.3 H2]]</f>
        <v>50</v>
      </c>
      <c r="S5" s="24">
        <v>56.5</v>
      </c>
      <c r="T5" s="13">
        <v>840000</v>
      </c>
      <c r="U5" s="14">
        <f t="shared" si="4"/>
        <v>0.59523809523809523</v>
      </c>
      <c r="V5" s="15">
        <v>500000</v>
      </c>
      <c r="W5" s="6" t="s">
        <v>46</v>
      </c>
      <c r="X5" s="22" t="s">
        <v>126</v>
      </c>
    </row>
    <row r="6" spans="1:24" ht="34.9" customHeight="1" x14ac:dyDescent="0.25">
      <c r="A6" s="7">
        <v>4</v>
      </c>
      <c r="B6" s="43">
        <v>27</v>
      </c>
      <c r="C6" s="44" t="s">
        <v>40</v>
      </c>
      <c r="D6" s="8" t="s">
        <v>14</v>
      </c>
      <c r="E6" s="9">
        <v>1372</v>
      </c>
      <c r="F6" s="46" t="s">
        <v>93</v>
      </c>
      <c r="G6" s="48" t="s">
        <v>55</v>
      </c>
      <c r="H6" s="3">
        <v>35</v>
      </c>
      <c r="I6" s="3">
        <v>35</v>
      </c>
      <c r="J6" s="12">
        <f t="shared" si="0"/>
        <v>35</v>
      </c>
      <c r="K6" s="3">
        <v>19</v>
      </c>
      <c r="L6" s="3">
        <v>20</v>
      </c>
      <c r="M6" s="12">
        <f t="shared" si="1"/>
        <v>19.5</v>
      </c>
      <c r="N6" s="3">
        <v>2</v>
      </c>
      <c r="O6" s="3">
        <v>2</v>
      </c>
      <c r="P6" s="12">
        <f t="shared" si="2"/>
        <v>2</v>
      </c>
      <c r="Q6" s="3">
        <f t="shared" si="3"/>
        <v>56</v>
      </c>
      <c r="R6" s="3">
        <f>[1]!Tabulka1[[#This Row],[1.1 H2]]+[1]!Tabulka1[[#This Row],[1.2 H2]]+[1]!Tabulka1[[#This Row],[1.3 H2]]</f>
        <v>54</v>
      </c>
      <c r="S6" s="24">
        <v>56.5</v>
      </c>
      <c r="T6" s="13">
        <v>550000</v>
      </c>
      <c r="U6" s="14">
        <f t="shared" si="4"/>
        <v>0.55000000000000004</v>
      </c>
      <c r="V6" s="15">
        <v>302500</v>
      </c>
      <c r="W6" s="6" t="s">
        <v>46</v>
      </c>
      <c r="X6" s="22" t="s">
        <v>126</v>
      </c>
    </row>
    <row r="7" spans="1:24" ht="34.9" customHeight="1" x14ac:dyDescent="0.25">
      <c r="A7" s="7">
        <v>5</v>
      </c>
      <c r="B7" s="43">
        <v>29</v>
      </c>
      <c r="C7" s="44" t="s">
        <v>22</v>
      </c>
      <c r="D7" s="8" t="s">
        <v>14</v>
      </c>
      <c r="E7" s="9">
        <v>1804</v>
      </c>
      <c r="F7" s="46" t="s">
        <v>94</v>
      </c>
      <c r="G7" s="48" t="s">
        <v>56</v>
      </c>
      <c r="H7" s="3">
        <v>35</v>
      </c>
      <c r="I7" s="3">
        <v>35</v>
      </c>
      <c r="J7" s="12">
        <f t="shared" si="0"/>
        <v>35</v>
      </c>
      <c r="K7" s="3">
        <v>21</v>
      </c>
      <c r="L7" s="3">
        <v>18</v>
      </c>
      <c r="M7" s="12">
        <f t="shared" si="1"/>
        <v>19.5</v>
      </c>
      <c r="N7" s="3">
        <v>2</v>
      </c>
      <c r="O7" s="3">
        <v>2</v>
      </c>
      <c r="P7" s="12">
        <f t="shared" si="2"/>
        <v>2</v>
      </c>
      <c r="Q7" s="3">
        <f t="shared" si="3"/>
        <v>58</v>
      </c>
      <c r="R7" s="3">
        <f>[1]!Tabulka1[[#This Row],[1.1 H2]]+[1]!Tabulka1[[#This Row],[1.2 H2]]+[1]!Tabulka1[[#This Row],[1.3 H2]]</f>
        <v>51</v>
      </c>
      <c r="S7" s="24">
        <v>56.5</v>
      </c>
      <c r="T7" s="13">
        <v>745000</v>
      </c>
      <c r="U7" s="14">
        <f t="shared" si="4"/>
        <v>0.5481879194630872</v>
      </c>
      <c r="V7" s="15">
        <v>408400</v>
      </c>
      <c r="W7" s="6" t="s">
        <v>46</v>
      </c>
      <c r="X7" s="22" t="s">
        <v>126</v>
      </c>
    </row>
    <row r="8" spans="1:24" ht="34.9" customHeight="1" x14ac:dyDescent="0.25">
      <c r="A8" s="7">
        <v>6</v>
      </c>
      <c r="B8" s="7">
        <v>20</v>
      </c>
      <c r="C8" s="17" t="s">
        <v>23</v>
      </c>
      <c r="D8" s="8" t="s">
        <v>14</v>
      </c>
      <c r="E8" s="9">
        <v>1852</v>
      </c>
      <c r="F8" s="10" t="s">
        <v>90</v>
      </c>
      <c r="G8" s="11" t="s">
        <v>52</v>
      </c>
      <c r="H8" s="3">
        <v>35</v>
      </c>
      <c r="I8" s="3">
        <v>35</v>
      </c>
      <c r="J8" s="12">
        <f t="shared" si="0"/>
        <v>35</v>
      </c>
      <c r="K8" s="3">
        <v>20</v>
      </c>
      <c r="L8" s="3">
        <v>20</v>
      </c>
      <c r="M8" s="12">
        <f t="shared" si="1"/>
        <v>20</v>
      </c>
      <c r="N8" s="3">
        <v>1</v>
      </c>
      <c r="O8" s="3">
        <v>1</v>
      </c>
      <c r="P8" s="12">
        <f t="shared" si="2"/>
        <v>1</v>
      </c>
      <c r="Q8" s="3">
        <f t="shared" si="3"/>
        <v>56</v>
      </c>
      <c r="R8" s="3">
        <f>[1]!Tabulka1[[#This Row],[1.1 H2]]+[1]!Tabulka1[[#This Row],[1.2 H2]]+[1]!Tabulka1[[#This Row],[1.3 H2]]</f>
        <v>49</v>
      </c>
      <c r="S8" s="24">
        <v>56</v>
      </c>
      <c r="T8" s="13">
        <v>485600</v>
      </c>
      <c r="U8" s="14">
        <f t="shared" si="4"/>
        <v>0.59987644151565078</v>
      </c>
      <c r="V8" s="15">
        <v>291300</v>
      </c>
      <c r="W8" s="6" t="s">
        <v>46</v>
      </c>
      <c r="X8" s="22" t="s">
        <v>126</v>
      </c>
    </row>
    <row r="9" spans="1:24" ht="34.9" customHeight="1" x14ac:dyDescent="0.25">
      <c r="A9" s="7">
        <v>7</v>
      </c>
      <c r="B9" s="7">
        <v>52</v>
      </c>
      <c r="C9" s="17" t="s">
        <v>28</v>
      </c>
      <c r="D9" s="8" t="s">
        <v>14</v>
      </c>
      <c r="E9" s="9">
        <v>2446</v>
      </c>
      <c r="F9" s="10" t="s">
        <v>102</v>
      </c>
      <c r="G9" s="11" t="s">
        <v>64</v>
      </c>
      <c r="H9" s="3">
        <v>35</v>
      </c>
      <c r="I9" s="3">
        <v>35</v>
      </c>
      <c r="J9" s="12">
        <f t="shared" si="0"/>
        <v>35</v>
      </c>
      <c r="K9" s="3">
        <v>20</v>
      </c>
      <c r="L9" s="3">
        <v>16</v>
      </c>
      <c r="M9" s="12">
        <f t="shared" si="1"/>
        <v>18</v>
      </c>
      <c r="N9" s="3">
        <v>3</v>
      </c>
      <c r="O9" s="3">
        <v>3</v>
      </c>
      <c r="P9" s="12">
        <f t="shared" si="2"/>
        <v>3</v>
      </c>
      <c r="Q9" s="3">
        <f t="shared" si="3"/>
        <v>58</v>
      </c>
      <c r="R9" s="3">
        <f>[1]!Tabulka1[[#This Row],[1.1 H2]]+[1]!Tabulka1[[#This Row],[1.2 H2]]+[1]!Tabulka1[[#This Row],[1.3 H2]]</f>
        <v>52</v>
      </c>
      <c r="S9" s="24">
        <v>56</v>
      </c>
      <c r="T9" s="13">
        <v>1115000</v>
      </c>
      <c r="U9" s="14">
        <f t="shared" si="4"/>
        <v>0.44843049327354262</v>
      </c>
      <c r="V9" s="15">
        <v>500000</v>
      </c>
      <c r="W9" s="6" t="s">
        <v>46</v>
      </c>
      <c r="X9" s="22" t="s">
        <v>127</v>
      </c>
    </row>
    <row r="10" spans="1:24" ht="34.9" customHeight="1" x14ac:dyDescent="0.25">
      <c r="A10" s="7">
        <v>8</v>
      </c>
      <c r="B10" s="7">
        <v>97</v>
      </c>
      <c r="C10" s="17" t="s">
        <v>19</v>
      </c>
      <c r="D10" s="16" t="s">
        <v>78</v>
      </c>
      <c r="E10" s="9">
        <v>5547</v>
      </c>
      <c r="F10" s="10" t="s">
        <v>115</v>
      </c>
      <c r="G10" s="11" t="s">
        <v>76</v>
      </c>
      <c r="H10" s="3">
        <v>33</v>
      </c>
      <c r="I10" s="3">
        <v>35</v>
      </c>
      <c r="J10" s="12">
        <f t="shared" si="0"/>
        <v>34</v>
      </c>
      <c r="K10" s="3">
        <v>21</v>
      </c>
      <c r="L10" s="3">
        <v>20</v>
      </c>
      <c r="M10" s="12">
        <f t="shared" si="1"/>
        <v>20.5</v>
      </c>
      <c r="N10" s="3">
        <v>1</v>
      </c>
      <c r="O10" s="3">
        <v>1</v>
      </c>
      <c r="P10" s="12">
        <f t="shared" si="2"/>
        <v>1</v>
      </c>
      <c r="Q10" s="3">
        <f t="shared" si="3"/>
        <v>55</v>
      </c>
      <c r="R10" s="3">
        <f>[1]!Tabulka1[[#This Row],[1.1 H2]]+[1]!Tabulka1[[#This Row],[1.2 H2]]+[1]!Tabulka1[[#This Row],[1.3 H2]]</f>
        <v>53</v>
      </c>
      <c r="S10" s="24">
        <v>55.5</v>
      </c>
      <c r="T10" s="13">
        <v>833400</v>
      </c>
      <c r="U10" s="14">
        <f t="shared" si="4"/>
        <v>0.59995200383969283</v>
      </c>
      <c r="V10" s="15">
        <v>500000</v>
      </c>
      <c r="W10" s="6" t="s">
        <v>46</v>
      </c>
      <c r="X10" s="22" t="s">
        <v>126</v>
      </c>
    </row>
    <row r="11" spans="1:24" ht="34.9" customHeight="1" x14ac:dyDescent="0.25">
      <c r="A11" s="7">
        <v>9</v>
      </c>
      <c r="B11" s="7">
        <v>75</v>
      </c>
      <c r="C11" s="17" t="s">
        <v>32</v>
      </c>
      <c r="D11" s="8" t="s">
        <v>14</v>
      </c>
      <c r="E11" s="9">
        <v>194</v>
      </c>
      <c r="F11" s="10" t="s">
        <v>107</v>
      </c>
      <c r="G11" s="11" t="s">
        <v>128</v>
      </c>
      <c r="H11" s="3">
        <v>35</v>
      </c>
      <c r="I11" s="3">
        <v>35</v>
      </c>
      <c r="J11" s="12">
        <f t="shared" si="0"/>
        <v>35</v>
      </c>
      <c r="K11" s="3">
        <v>17</v>
      </c>
      <c r="L11" s="3">
        <v>20</v>
      </c>
      <c r="M11" s="12">
        <f t="shared" si="1"/>
        <v>18.5</v>
      </c>
      <c r="N11" s="3">
        <v>2</v>
      </c>
      <c r="O11" s="3">
        <v>2</v>
      </c>
      <c r="P11" s="12">
        <f t="shared" si="2"/>
        <v>2</v>
      </c>
      <c r="Q11" s="3">
        <f t="shared" si="3"/>
        <v>54</v>
      </c>
      <c r="R11" s="3">
        <f>[1]!Tabulka1[[#This Row],[1.1 H2]]+[1]!Tabulka1[[#This Row],[1.2 H2]]+[1]!Tabulka1[[#This Row],[1.3 H2]]</f>
        <v>52</v>
      </c>
      <c r="S11" s="24">
        <v>55.5</v>
      </c>
      <c r="T11" s="13">
        <v>620000</v>
      </c>
      <c r="U11" s="14">
        <f t="shared" si="4"/>
        <v>0.54919354838709677</v>
      </c>
      <c r="V11" s="15">
        <v>340500</v>
      </c>
      <c r="W11" s="6" t="s">
        <v>46</v>
      </c>
      <c r="X11" s="22" t="s">
        <v>126</v>
      </c>
    </row>
    <row r="12" spans="1:24" ht="34.9" customHeight="1" x14ac:dyDescent="0.25">
      <c r="A12" s="7">
        <v>10</v>
      </c>
      <c r="B12" s="7">
        <v>64</v>
      </c>
      <c r="C12" s="17" t="s">
        <v>25</v>
      </c>
      <c r="D12" s="8" t="s">
        <v>14</v>
      </c>
      <c r="E12" s="9">
        <v>1719</v>
      </c>
      <c r="F12" s="10">
        <v>72086718</v>
      </c>
      <c r="G12" s="11" t="s">
        <v>68</v>
      </c>
      <c r="H12" s="3">
        <v>35</v>
      </c>
      <c r="I12" s="3">
        <v>35</v>
      </c>
      <c r="J12" s="12">
        <f t="shared" si="0"/>
        <v>35</v>
      </c>
      <c r="K12" s="3">
        <v>20</v>
      </c>
      <c r="L12" s="3">
        <v>17</v>
      </c>
      <c r="M12" s="12">
        <f t="shared" si="1"/>
        <v>18.5</v>
      </c>
      <c r="N12" s="3">
        <v>2</v>
      </c>
      <c r="O12" s="3">
        <v>2</v>
      </c>
      <c r="P12" s="12">
        <f t="shared" si="2"/>
        <v>2</v>
      </c>
      <c r="Q12" s="3">
        <f t="shared" si="3"/>
        <v>57</v>
      </c>
      <c r="R12" s="3">
        <f>[1]!Tabulka1[[#This Row],[1.1 H2]]+[1]!Tabulka1[[#This Row],[1.2 H2]]+[1]!Tabulka1[[#This Row],[1.3 H2]]</f>
        <v>52</v>
      </c>
      <c r="S12" s="24">
        <v>55.5</v>
      </c>
      <c r="T12" s="13">
        <v>909100</v>
      </c>
      <c r="U12" s="14">
        <f t="shared" si="4"/>
        <v>0.5499945000549995</v>
      </c>
      <c r="V12" s="15">
        <v>500000</v>
      </c>
      <c r="W12" s="6" t="s">
        <v>46</v>
      </c>
      <c r="X12" s="22" t="s">
        <v>126</v>
      </c>
    </row>
    <row r="13" spans="1:24" ht="34.9" customHeight="1" x14ac:dyDescent="0.25">
      <c r="A13" s="7">
        <v>11</v>
      </c>
      <c r="B13" s="7">
        <v>36</v>
      </c>
      <c r="C13" s="17" t="s">
        <v>16</v>
      </c>
      <c r="D13" s="8" t="s">
        <v>14</v>
      </c>
      <c r="E13" s="9">
        <v>3372</v>
      </c>
      <c r="F13" s="10" t="s">
        <v>97</v>
      </c>
      <c r="G13" s="11" t="s">
        <v>59</v>
      </c>
      <c r="H13" s="3">
        <v>35</v>
      </c>
      <c r="I13" s="3">
        <v>35</v>
      </c>
      <c r="J13" s="12">
        <f t="shared" si="0"/>
        <v>35</v>
      </c>
      <c r="K13" s="3">
        <v>16</v>
      </c>
      <c r="L13" s="3">
        <v>21</v>
      </c>
      <c r="M13" s="12">
        <f t="shared" si="1"/>
        <v>18.5</v>
      </c>
      <c r="N13" s="3">
        <v>2</v>
      </c>
      <c r="O13" s="3">
        <v>2</v>
      </c>
      <c r="P13" s="12">
        <f t="shared" si="2"/>
        <v>2</v>
      </c>
      <c r="Q13" s="3">
        <f t="shared" si="3"/>
        <v>53</v>
      </c>
      <c r="R13" s="3">
        <f>[1]!Tabulka1[[#This Row],[1.1 H2]]+[1]!Tabulka1[[#This Row],[1.2 H2]]+[1]!Tabulka1[[#This Row],[1.3 H2]]</f>
        <v>51</v>
      </c>
      <c r="S13" s="24">
        <v>55.5</v>
      </c>
      <c r="T13" s="13">
        <v>909100</v>
      </c>
      <c r="U13" s="14">
        <f t="shared" si="4"/>
        <v>0.5499945000549995</v>
      </c>
      <c r="V13" s="15">
        <v>500000</v>
      </c>
      <c r="W13" s="6" t="s">
        <v>46</v>
      </c>
      <c r="X13" s="22" t="s">
        <v>126</v>
      </c>
    </row>
    <row r="14" spans="1:24" ht="34.9" customHeight="1" x14ac:dyDescent="0.25">
      <c r="A14" s="7">
        <v>12</v>
      </c>
      <c r="B14" s="7">
        <v>77</v>
      </c>
      <c r="C14" s="17" t="s">
        <v>20</v>
      </c>
      <c r="D14" s="8" t="s">
        <v>14</v>
      </c>
      <c r="E14" s="9">
        <v>1384</v>
      </c>
      <c r="F14" s="10" t="s">
        <v>108</v>
      </c>
      <c r="G14" s="11" t="s">
        <v>71</v>
      </c>
      <c r="H14" s="3">
        <v>35</v>
      </c>
      <c r="I14" s="3">
        <v>35</v>
      </c>
      <c r="J14" s="12">
        <f t="shared" si="0"/>
        <v>35</v>
      </c>
      <c r="K14" s="3">
        <v>15</v>
      </c>
      <c r="L14" s="3">
        <v>20</v>
      </c>
      <c r="M14" s="12">
        <f t="shared" si="1"/>
        <v>17.5</v>
      </c>
      <c r="N14" s="3">
        <v>3</v>
      </c>
      <c r="O14" s="3">
        <v>3</v>
      </c>
      <c r="P14" s="12">
        <f t="shared" si="2"/>
        <v>3</v>
      </c>
      <c r="Q14" s="3">
        <f t="shared" si="3"/>
        <v>53</v>
      </c>
      <c r="R14" s="3">
        <f>[1]!Tabulka1[[#This Row],[1.1 H2]]+[1]!Tabulka1[[#This Row],[1.2 H2]]+[1]!Tabulka1[[#This Row],[1.3 H2]]</f>
        <v>53</v>
      </c>
      <c r="S14" s="24">
        <v>55.5</v>
      </c>
      <c r="T14" s="13">
        <v>1150000</v>
      </c>
      <c r="U14" s="14">
        <f t="shared" si="4"/>
        <v>0.43478260869565216</v>
      </c>
      <c r="V14" s="15">
        <v>500000</v>
      </c>
      <c r="W14" s="6" t="s">
        <v>46</v>
      </c>
      <c r="X14" s="22" t="s">
        <v>126</v>
      </c>
    </row>
    <row r="15" spans="1:24" ht="34.9" customHeight="1" x14ac:dyDescent="0.25">
      <c r="A15" s="7">
        <v>13</v>
      </c>
      <c r="B15" s="7">
        <v>86</v>
      </c>
      <c r="C15" s="17" t="s">
        <v>15</v>
      </c>
      <c r="D15" s="16" t="s">
        <v>78</v>
      </c>
      <c r="E15" s="9">
        <v>5040</v>
      </c>
      <c r="F15" s="10" t="s">
        <v>110</v>
      </c>
      <c r="G15" s="11" t="s">
        <v>111</v>
      </c>
      <c r="H15" s="3">
        <v>33</v>
      </c>
      <c r="I15" s="3">
        <v>33</v>
      </c>
      <c r="J15" s="12">
        <f t="shared" si="0"/>
        <v>33</v>
      </c>
      <c r="K15" s="3">
        <v>20</v>
      </c>
      <c r="L15" s="3">
        <v>20</v>
      </c>
      <c r="M15" s="12">
        <f t="shared" si="1"/>
        <v>20</v>
      </c>
      <c r="N15" s="3">
        <v>2</v>
      </c>
      <c r="O15" s="3">
        <v>2</v>
      </c>
      <c r="P15" s="12">
        <f t="shared" si="2"/>
        <v>2</v>
      </c>
      <c r="Q15" s="3">
        <f t="shared" si="3"/>
        <v>55</v>
      </c>
      <c r="R15" s="3">
        <f>[1]!Tabulka1[[#This Row],[1.1 H2]]+[1]!Tabulka1[[#This Row],[1.2 H2]]+[1]!Tabulka1[[#This Row],[1.3 H2]]</f>
        <v>52</v>
      </c>
      <c r="S15" s="24">
        <v>55</v>
      </c>
      <c r="T15" s="13">
        <v>400000</v>
      </c>
      <c r="U15" s="14">
        <f t="shared" si="4"/>
        <v>0.55000000000000004</v>
      </c>
      <c r="V15" s="15">
        <v>220000</v>
      </c>
      <c r="W15" s="6" t="s">
        <v>46</v>
      </c>
      <c r="X15" s="22" t="s">
        <v>126</v>
      </c>
    </row>
    <row r="16" spans="1:24" ht="34.9" customHeight="1" x14ac:dyDescent="0.25">
      <c r="A16" s="7">
        <v>14</v>
      </c>
      <c r="B16" s="7">
        <v>10</v>
      </c>
      <c r="C16" s="17" t="s">
        <v>43</v>
      </c>
      <c r="D16" s="8" t="s">
        <v>47</v>
      </c>
      <c r="E16" s="9">
        <v>916</v>
      </c>
      <c r="F16" s="10" t="s">
        <v>84</v>
      </c>
      <c r="G16" s="11" t="s">
        <v>49</v>
      </c>
      <c r="H16" s="3">
        <v>35</v>
      </c>
      <c r="I16" s="3">
        <v>35</v>
      </c>
      <c r="J16" s="12">
        <f t="shared" si="0"/>
        <v>35</v>
      </c>
      <c r="K16" s="3">
        <v>19</v>
      </c>
      <c r="L16" s="3">
        <v>19</v>
      </c>
      <c r="M16" s="12">
        <f t="shared" si="1"/>
        <v>19</v>
      </c>
      <c r="N16" s="3">
        <v>1</v>
      </c>
      <c r="O16" s="3">
        <v>1</v>
      </c>
      <c r="P16" s="12">
        <f t="shared" si="2"/>
        <v>1</v>
      </c>
      <c r="Q16" s="3">
        <f t="shared" si="3"/>
        <v>55</v>
      </c>
      <c r="R16" s="3">
        <f>[1]!Tabulka1[[#This Row],[1.1 H2]]+[1]!Tabulka1[[#This Row],[1.2 H2]]+[1]!Tabulka1[[#This Row],[1.3 H2]]</f>
        <v>51</v>
      </c>
      <c r="S16" s="24">
        <v>55</v>
      </c>
      <c r="T16" s="13">
        <v>314600</v>
      </c>
      <c r="U16" s="14">
        <f t="shared" si="4"/>
        <v>0.5998092816274635</v>
      </c>
      <c r="V16" s="15">
        <v>188700</v>
      </c>
      <c r="W16" s="6" t="s">
        <v>46</v>
      </c>
      <c r="X16" s="22" t="s">
        <v>126</v>
      </c>
    </row>
    <row r="17" spans="1:24" ht="34.9" customHeight="1" x14ac:dyDescent="0.25">
      <c r="A17" s="7">
        <v>15</v>
      </c>
      <c r="B17" s="7">
        <v>61</v>
      </c>
      <c r="C17" s="17" t="s">
        <v>24</v>
      </c>
      <c r="D17" s="8" t="s">
        <v>14</v>
      </c>
      <c r="E17" s="9">
        <v>977</v>
      </c>
      <c r="F17" s="10" t="s">
        <v>103</v>
      </c>
      <c r="G17" s="11" t="s">
        <v>66</v>
      </c>
      <c r="H17" s="3">
        <v>35</v>
      </c>
      <c r="I17" s="3">
        <v>35</v>
      </c>
      <c r="J17" s="12">
        <f t="shared" si="0"/>
        <v>35</v>
      </c>
      <c r="K17" s="3">
        <v>17</v>
      </c>
      <c r="L17" s="3">
        <v>21</v>
      </c>
      <c r="M17" s="12">
        <f t="shared" si="1"/>
        <v>19</v>
      </c>
      <c r="N17" s="3">
        <v>1</v>
      </c>
      <c r="O17" s="3">
        <v>1</v>
      </c>
      <c r="P17" s="12">
        <f t="shared" si="2"/>
        <v>1</v>
      </c>
      <c r="Q17" s="3">
        <f t="shared" si="3"/>
        <v>53</v>
      </c>
      <c r="R17" s="3">
        <f>[1]!Tabulka1[[#This Row],[1.1 H2]]+[1]!Tabulka1[[#This Row],[1.2 H2]]+[1]!Tabulka1[[#This Row],[1.3 H2]]</f>
        <v>51</v>
      </c>
      <c r="S17" s="24">
        <v>55</v>
      </c>
      <c r="T17" s="13">
        <v>725320</v>
      </c>
      <c r="U17" s="14">
        <f t="shared" si="4"/>
        <v>0.59146307836541112</v>
      </c>
      <c r="V17" s="15">
        <v>429000</v>
      </c>
      <c r="W17" s="6" t="s">
        <v>46</v>
      </c>
      <c r="X17" s="22" t="s">
        <v>126</v>
      </c>
    </row>
    <row r="18" spans="1:24" ht="34.9" customHeight="1" x14ac:dyDescent="0.25">
      <c r="A18" s="7">
        <v>16</v>
      </c>
      <c r="B18" s="7">
        <v>41</v>
      </c>
      <c r="C18" s="17" t="s">
        <v>21</v>
      </c>
      <c r="D18" s="8" t="s">
        <v>14</v>
      </c>
      <c r="E18" s="9">
        <v>2063</v>
      </c>
      <c r="F18" s="10" t="s">
        <v>100</v>
      </c>
      <c r="G18" s="11" t="s">
        <v>62</v>
      </c>
      <c r="H18" s="3">
        <v>33</v>
      </c>
      <c r="I18" s="3">
        <v>33</v>
      </c>
      <c r="J18" s="12">
        <f t="shared" si="0"/>
        <v>33</v>
      </c>
      <c r="K18" s="3">
        <v>18</v>
      </c>
      <c r="L18" s="3">
        <v>20</v>
      </c>
      <c r="M18" s="12">
        <f t="shared" si="1"/>
        <v>19</v>
      </c>
      <c r="N18" s="3">
        <v>3</v>
      </c>
      <c r="O18" s="3">
        <v>3</v>
      </c>
      <c r="P18" s="12">
        <f t="shared" si="2"/>
        <v>3</v>
      </c>
      <c r="Q18" s="3">
        <f t="shared" si="3"/>
        <v>54</v>
      </c>
      <c r="R18" s="3">
        <f>[1]!Tabulka1[[#This Row],[1.1 H2]]+[1]!Tabulka1[[#This Row],[1.2 H2]]+[1]!Tabulka1[[#This Row],[1.3 H2]]</f>
        <v>50</v>
      </c>
      <c r="S18" s="24">
        <v>55</v>
      </c>
      <c r="T18" s="13">
        <v>1500000</v>
      </c>
      <c r="U18" s="14">
        <f t="shared" si="4"/>
        <v>0.33333333333333331</v>
      </c>
      <c r="V18" s="15">
        <v>500000</v>
      </c>
      <c r="W18" s="6" t="s">
        <v>46</v>
      </c>
      <c r="X18" s="22" t="s">
        <v>126</v>
      </c>
    </row>
    <row r="19" spans="1:24" ht="34.9" customHeight="1" x14ac:dyDescent="0.25">
      <c r="A19" s="7">
        <v>17</v>
      </c>
      <c r="B19" s="7">
        <v>90</v>
      </c>
      <c r="C19" s="17" t="s">
        <v>33</v>
      </c>
      <c r="D19" s="16" t="s">
        <v>14</v>
      </c>
      <c r="E19" s="9">
        <v>461</v>
      </c>
      <c r="F19" s="10" t="s">
        <v>112</v>
      </c>
      <c r="G19" s="11" t="s">
        <v>73</v>
      </c>
      <c r="H19" s="3">
        <v>31</v>
      </c>
      <c r="I19" s="3">
        <v>33</v>
      </c>
      <c r="J19" s="12">
        <f t="shared" si="0"/>
        <v>32</v>
      </c>
      <c r="K19" s="3">
        <v>21</v>
      </c>
      <c r="L19" s="3">
        <v>20</v>
      </c>
      <c r="M19" s="12">
        <f t="shared" si="1"/>
        <v>20.5</v>
      </c>
      <c r="N19" s="3">
        <v>2</v>
      </c>
      <c r="O19" s="3">
        <v>2</v>
      </c>
      <c r="P19" s="12">
        <f t="shared" si="2"/>
        <v>2</v>
      </c>
      <c r="Q19" s="3">
        <f t="shared" si="3"/>
        <v>54</v>
      </c>
      <c r="R19" s="3">
        <f>[1]!Tabulka1[[#This Row],[1.1 H2]]+[1]!Tabulka1[[#This Row],[1.2 H2]]+[1]!Tabulka1[[#This Row],[1.3 H2]]</f>
        <v>50</v>
      </c>
      <c r="S19" s="24">
        <v>54.5</v>
      </c>
      <c r="T19" s="13">
        <v>370000</v>
      </c>
      <c r="U19" s="14">
        <f t="shared" si="4"/>
        <v>0.55000000000000004</v>
      </c>
      <c r="V19" s="15">
        <v>203500</v>
      </c>
      <c r="W19" s="6" t="s">
        <v>46</v>
      </c>
      <c r="X19" s="22" t="s">
        <v>126</v>
      </c>
    </row>
    <row r="20" spans="1:24" ht="34.9" customHeight="1" x14ac:dyDescent="0.25">
      <c r="A20" s="7">
        <v>18</v>
      </c>
      <c r="B20" s="7">
        <v>32</v>
      </c>
      <c r="C20" s="17" t="s">
        <v>37</v>
      </c>
      <c r="D20" s="8" t="s">
        <v>14</v>
      </c>
      <c r="E20" s="9">
        <v>1755</v>
      </c>
      <c r="F20" s="10" t="s">
        <v>95</v>
      </c>
      <c r="G20" s="11" t="s">
        <v>57</v>
      </c>
      <c r="H20" s="3">
        <v>33</v>
      </c>
      <c r="I20" s="3">
        <v>33</v>
      </c>
      <c r="J20" s="12">
        <f t="shared" si="0"/>
        <v>33</v>
      </c>
      <c r="K20" s="3">
        <v>19</v>
      </c>
      <c r="L20" s="3">
        <v>20</v>
      </c>
      <c r="M20" s="12">
        <f t="shared" si="1"/>
        <v>19.5</v>
      </c>
      <c r="N20" s="3">
        <v>2</v>
      </c>
      <c r="O20" s="3">
        <v>2</v>
      </c>
      <c r="P20" s="12">
        <f t="shared" si="2"/>
        <v>2</v>
      </c>
      <c r="Q20" s="3">
        <f t="shared" si="3"/>
        <v>54</v>
      </c>
      <c r="R20" s="3">
        <f>[1]!Tabulka1[[#This Row],[1.1 H2]]+[1]!Tabulka1[[#This Row],[1.2 H2]]+[1]!Tabulka1[[#This Row],[1.3 H2]]</f>
        <v>50</v>
      </c>
      <c r="S20" s="24">
        <v>54.5</v>
      </c>
      <c r="T20" s="13">
        <v>544500</v>
      </c>
      <c r="U20" s="14">
        <f t="shared" si="4"/>
        <v>0.53994490358126723</v>
      </c>
      <c r="V20" s="15">
        <v>294000</v>
      </c>
      <c r="W20" s="6" t="s">
        <v>46</v>
      </c>
      <c r="X20" s="22" t="s">
        <v>126</v>
      </c>
    </row>
    <row r="21" spans="1:24" ht="34.9" customHeight="1" x14ac:dyDescent="0.25">
      <c r="A21" s="7">
        <v>19</v>
      </c>
      <c r="B21" s="7">
        <v>13</v>
      </c>
      <c r="C21" s="17" t="s">
        <v>45</v>
      </c>
      <c r="D21" s="8" t="s">
        <v>14</v>
      </c>
      <c r="E21" s="9">
        <v>2078</v>
      </c>
      <c r="F21" s="10" t="s">
        <v>85</v>
      </c>
      <c r="G21" s="11" t="s">
        <v>86</v>
      </c>
      <c r="H21" s="3">
        <v>35</v>
      </c>
      <c r="I21" s="3">
        <v>35</v>
      </c>
      <c r="J21" s="12">
        <f t="shared" si="0"/>
        <v>35</v>
      </c>
      <c r="K21" s="3">
        <v>19</v>
      </c>
      <c r="L21" s="3">
        <v>14</v>
      </c>
      <c r="M21" s="12">
        <f t="shared" si="1"/>
        <v>16.5</v>
      </c>
      <c r="N21" s="3">
        <v>3</v>
      </c>
      <c r="O21" s="3">
        <v>3</v>
      </c>
      <c r="P21" s="12">
        <f t="shared" si="2"/>
        <v>3</v>
      </c>
      <c r="Q21" s="3">
        <f t="shared" si="3"/>
        <v>57</v>
      </c>
      <c r="R21" s="3">
        <f>[1]!Tabulka1[[#This Row],[1.1 H2]]+[1]!Tabulka1[[#This Row],[1.2 H2]]+[1]!Tabulka1[[#This Row],[1.3 H2]]</f>
        <v>50</v>
      </c>
      <c r="S21" s="24">
        <v>54.5</v>
      </c>
      <c r="T21" s="13">
        <v>1234200</v>
      </c>
      <c r="U21" s="14">
        <f t="shared" si="4"/>
        <v>0.40512072597634097</v>
      </c>
      <c r="V21" s="15">
        <v>500000</v>
      </c>
      <c r="W21" s="6" t="s">
        <v>46</v>
      </c>
      <c r="X21" s="22" t="s">
        <v>126</v>
      </c>
    </row>
    <row r="22" spans="1:24" ht="34.9" customHeight="1" x14ac:dyDescent="0.25">
      <c r="A22" s="7">
        <v>20</v>
      </c>
      <c r="B22" s="7">
        <v>26</v>
      </c>
      <c r="C22" s="17" t="s">
        <v>34</v>
      </c>
      <c r="D22" s="8" t="s">
        <v>14</v>
      </c>
      <c r="E22" s="9">
        <v>1378</v>
      </c>
      <c r="F22" s="10" t="s">
        <v>92</v>
      </c>
      <c r="G22" s="11" t="s">
        <v>54</v>
      </c>
      <c r="H22" s="3">
        <v>33</v>
      </c>
      <c r="I22" s="3">
        <v>35</v>
      </c>
      <c r="J22" s="12">
        <f t="shared" si="0"/>
        <v>34</v>
      </c>
      <c r="K22" s="3">
        <v>19</v>
      </c>
      <c r="L22" s="3">
        <v>19</v>
      </c>
      <c r="M22" s="12">
        <f t="shared" si="1"/>
        <v>19</v>
      </c>
      <c r="N22" s="3">
        <v>1</v>
      </c>
      <c r="O22" s="3">
        <v>1</v>
      </c>
      <c r="P22" s="12">
        <f t="shared" si="2"/>
        <v>1</v>
      </c>
      <c r="Q22" s="3">
        <f t="shared" si="3"/>
        <v>53</v>
      </c>
      <c r="R22" s="3">
        <f>[1]!Tabulka1[[#This Row],[1.1 H2]]+[1]!Tabulka1[[#This Row],[1.2 H2]]+[1]!Tabulka1[[#This Row],[1.3 H2]]</f>
        <v>50</v>
      </c>
      <c r="S22" s="24">
        <v>54</v>
      </c>
      <c r="T22" s="13">
        <v>655000</v>
      </c>
      <c r="U22" s="14">
        <f t="shared" si="4"/>
        <v>0.6</v>
      </c>
      <c r="V22" s="15">
        <v>393000</v>
      </c>
      <c r="W22" s="6" t="s">
        <v>46</v>
      </c>
      <c r="X22" s="22" t="s">
        <v>126</v>
      </c>
    </row>
    <row r="23" spans="1:24" ht="34.9" customHeight="1" x14ac:dyDescent="0.25">
      <c r="A23" s="7">
        <v>21</v>
      </c>
      <c r="B23" s="7">
        <v>16</v>
      </c>
      <c r="C23" s="17" t="s">
        <v>39</v>
      </c>
      <c r="D23" s="8" t="s">
        <v>14</v>
      </c>
      <c r="E23" s="9">
        <v>2114</v>
      </c>
      <c r="F23" s="10" t="s">
        <v>89</v>
      </c>
      <c r="G23" s="11" t="s">
        <v>51</v>
      </c>
      <c r="H23" s="3">
        <v>35</v>
      </c>
      <c r="I23" s="3">
        <v>35</v>
      </c>
      <c r="J23" s="12">
        <f t="shared" si="0"/>
        <v>35</v>
      </c>
      <c r="K23" s="3">
        <v>18</v>
      </c>
      <c r="L23" s="4">
        <v>18</v>
      </c>
      <c r="M23" s="12">
        <f t="shared" si="1"/>
        <v>18</v>
      </c>
      <c r="N23" s="3">
        <v>1</v>
      </c>
      <c r="O23" s="3">
        <v>1</v>
      </c>
      <c r="P23" s="12">
        <f t="shared" si="2"/>
        <v>1</v>
      </c>
      <c r="Q23" s="3">
        <f t="shared" si="3"/>
        <v>54</v>
      </c>
      <c r="R23" s="3">
        <f>[1]!Tabulka1[[#This Row],[1.1 H2]]+[1]!Tabulka1[[#This Row],[1.2 H2]]+[1]!Tabulka1[[#This Row],[1.3 H2]]</f>
        <v>50</v>
      </c>
      <c r="S23" s="24">
        <v>54</v>
      </c>
      <c r="T23" s="13">
        <v>255000</v>
      </c>
      <c r="U23" s="14">
        <f t="shared" si="4"/>
        <v>0.58823529411764708</v>
      </c>
      <c r="V23" s="15">
        <v>150000</v>
      </c>
      <c r="W23" s="6" t="s">
        <v>46</v>
      </c>
      <c r="X23" s="22" t="s">
        <v>126</v>
      </c>
    </row>
    <row r="24" spans="1:24" ht="34.9" customHeight="1" x14ac:dyDescent="0.25">
      <c r="A24" s="7">
        <v>22</v>
      </c>
      <c r="B24" s="7">
        <v>80</v>
      </c>
      <c r="C24" s="17" t="s">
        <v>35</v>
      </c>
      <c r="D24" s="8" t="s">
        <v>78</v>
      </c>
      <c r="E24" s="9">
        <v>3890</v>
      </c>
      <c r="F24" s="10" t="s">
        <v>109</v>
      </c>
      <c r="G24" s="11" t="s">
        <v>72</v>
      </c>
      <c r="H24" s="3">
        <v>35</v>
      </c>
      <c r="I24" s="3">
        <v>35</v>
      </c>
      <c r="J24" s="12">
        <f t="shared" si="0"/>
        <v>35</v>
      </c>
      <c r="K24" s="3">
        <v>17</v>
      </c>
      <c r="L24" s="3">
        <v>19</v>
      </c>
      <c r="M24" s="12">
        <f t="shared" si="1"/>
        <v>18</v>
      </c>
      <c r="N24" s="3">
        <v>1</v>
      </c>
      <c r="O24" s="3">
        <v>1</v>
      </c>
      <c r="P24" s="12">
        <f t="shared" si="2"/>
        <v>1</v>
      </c>
      <c r="Q24" s="3">
        <f t="shared" si="3"/>
        <v>53</v>
      </c>
      <c r="R24" s="3">
        <f>[1]!Tabulka1[[#This Row],[1.1 H2]]+[1]!Tabulka1[[#This Row],[1.2 H2]]+[1]!Tabulka1[[#This Row],[1.3 H2]]</f>
        <v>47</v>
      </c>
      <c r="S24" s="24">
        <v>54</v>
      </c>
      <c r="T24" s="13">
        <v>494000</v>
      </c>
      <c r="U24" s="14">
        <f t="shared" si="4"/>
        <v>0.6</v>
      </c>
      <c r="V24" s="15">
        <v>296400</v>
      </c>
      <c r="W24" s="6" t="s">
        <v>46</v>
      </c>
      <c r="X24" s="22" t="s">
        <v>126</v>
      </c>
    </row>
    <row r="25" spans="1:24" ht="34.9" customHeight="1" x14ac:dyDescent="0.25">
      <c r="A25" s="7">
        <v>23</v>
      </c>
      <c r="B25" s="7">
        <v>44</v>
      </c>
      <c r="C25" s="17" t="s">
        <v>79</v>
      </c>
      <c r="D25" s="8" t="s">
        <v>14</v>
      </c>
      <c r="E25" s="9">
        <v>5407</v>
      </c>
      <c r="F25" s="10" t="s">
        <v>101</v>
      </c>
      <c r="G25" s="11" t="s">
        <v>63</v>
      </c>
      <c r="H25" s="3">
        <v>35</v>
      </c>
      <c r="I25" s="3">
        <v>35</v>
      </c>
      <c r="J25" s="12">
        <f t="shared" si="0"/>
        <v>35</v>
      </c>
      <c r="K25" s="3">
        <v>19</v>
      </c>
      <c r="L25" s="3">
        <v>17</v>
      </c>
      <c r="M25" s="12">
        <f t="shared" si="1"/>
        <v>18</v>
      </c>
      <c r="N25" s="3">
        <v>1</v>
      </c>
      <c r="O25" s="3">
        <v>1</v>
      </c>
      <c r="P25" s="12">
        <f t="shared" si="2"/>
        <v>1</v>
      </c>
      <c r="Q25" s="3">
        <f t="shared" si="3"/>
        <v>55</v>
      </c>
      <c r="R25" s="3">
        <f>[1]!Tabulka1[[#This Row],[1.1 H2]]+[1]!Tabulka1[[#This Row],[1.2 H2]]+[1]!Tabulka1[[#This Row],[1.3 H2]]</f>
        <v>52</v>
      </c>
      <c r="S25" s="24">
        <v>54</v>
      </c>
      <c r="T25" s="13">
        <v>257780</v>
      </c>
      <c r="U25" s="14">
        <f t="shared" si="4"/>
        <v>0.59973620917061055</v>
      </c>
      <c r="V25" s="15">
        <v>154600</v>
      </c>
      <c r="W25" s="6" t="s">
        <v>46</v>
      </c>
      <c r="X25" s="22" t="s">
        <v>126</v>
      </c>
    </row>
    <row r="26" spans="1:24" ht="34.9" customHeight="1" x14ac:dyDescent="0.25">
      <c r="A26" s="7">
        <v>24</v>
      </c>
      <c r="B26" s="7">
        <v>37</v>
      </c>
      <c r="C26" s="17" t="s">
        <v>44</v>
      </c>
      <c r="D26" s="8" t="s">
        <v>14</v>
      </c>
      <c r="E26" s="9">
        <v>795</v>
      </c>
      <c r="F26" s="10" t="s">
        <v>98</v>
      </c>
      <c r="G26" s="11" t="s">
        <v>60</v>
      </c>
      <c r="H26" s="3">
        <v>35</v>
      </c>
      <c r="I26" s="3">
        <v>35</v>
      </c>
      <c r="J26" s="12">
        <f t="shared" si="0"/>
        <v>35</v>
      </c>
      <c r="K26" s="3">
        <v>19</v>
      </c>
      <c r="L26" s="3">
        <v>16</v>
      </c>
      <c r="M26" s="12">
        <f t="shared" si="1"/>
        <v>17.5</v>
      </c>
      <c r="N26" s="3">
        <v>2</v>
      </c>
      <c r="O26" s="3">
        <v>1</v>
      </c>
      <c r="P26" s="12">
        <f t="shared" si="2"/>
        <v>1.5</v>
      </c>
      <c r="Q26" s="3">
        <f t="shared" si="3"/>
        <v>56</v>
      </c>
      <c r="R26" s="3">
        <f>[1]!Tabulka1[[#This Row],[1.1 H2]]+[1]!Tabulka1[[#This Row],[1.2 H2]]+[1]!Tabulka1[[#This Row],[1.3 H2]]</f>
        <v>49</v>
      </c>
      <c r="S26" s="24">
        <v>54</v>
      </c>
      <c r="T26" s="13">
        <v>900000</v>
      </c>
      <c r="U26" s="14">
        <f t="shared" si="4"/>
        <v>0.55555555555555558</v>
      </c>
      <c r="V26" s="15">
        <v>500000</v>
      </c>
      <c r="W26" s="6" t="s">
        <v>46</v>
      </c>
      <c r="X26" s="22" t="s">
        <v>126</v>
      </c>
    </row>
    <row r="27" spans="1:24" ht="34.9" customHeight="1" x14ac:dyDescent="0.25">
      <c r="A27" s="7">
        <v>25</v>
      </c>
      <c r="B27" s="7">
        <v>38</v>
      </c>
      <c r="C27" s="17" t="s">
        <v>29</v>
      </c>
      <c r="D27" s="8" t="s">
        <v>14</v>
      </c>
      <c r="E27" s="9">
        <v>1570</v>
      </c>
      <c r="F27" s="10" t="s">
        <v>99</v>
      </c>
      <c r="G27" s="11" t="s">
        <v>61</v>
      </c>
      <c r="H27" s="3">
        <v>35</v>
      </c>
      <c r="I27" s="3">
        <v>35</v>
      </c>
      <c r="J27" s="12">
        <f t="shared" si="0"/>
        <v>35</v>
      </c>
      <c r="K27" s="3">
        <v>19</v>
      </c>
      <c r="L27" s="3">
        <v>16</v>
      </c>
      <c r="M27" s="12">
        <f t="shared" si="1"/>
        <v>17.5</v>
      </c>
      <c r="N27" s="3">
        <v>1</v>
      </c>
      <c r="O27" s="3">
        <v>1</v>
      </c>
      <c r="P27" s="12">
        <f t="shared" si="2"/>
        <v>1</v>
      </c>
      <c r="Q27" s="3">
        <f t="shared" si="3"/>
        <v>55</v>
      </c>
      <c r="R27" s="3">
        <f>[1]!Tabulka1[[#This Row],[1.1 H2]]+[1]!Tabulka1[[#This Row],[1.2 H2]]+[1]!Tabulka1[[#This Row],[1.3 H2]]</f>
        <v>48</v>
      </c>
      <c r="S27" s="24">
        <v>53.5</v>
      </c>
      <c r="T27" s="13">
        <v>550000</v>
      </c>
      <c r="U27" s="14">
        <f t="shared" si="4"/>
        <v>0.6</v>
      </c>
      <c r="V27" s="15">
        <v>330000</v>
      </c>
      <c r="W27" s="6" t="s">
        <v>46</v>
      </c>
      <c r="X27" s="22" t="s">
        <v>126</v>
      </c>
    </row>
    <row r="28" spans="1:24" ht="34.9" customHeight="1" x14ac:dyDescent="0.25">
      <c r="A28" s="7">
        <v>26</v>
      </c>
      <c r="B28" s="7">
        <v>35</v>
      </c>
      <c r="C28" s="17" t="s">
        <v>17</v>
      </c>
      <c r="D28" s="8" t="s">
        <v>14</v>
      </c>
      <c r="E28" s="9">
        <v>5272</v>
      </c>
      <c r="F28" s="10" t="s">
        <v>96</v>
      </c>
      <c r="G28" s="11" t="s">
        <v>58</v>
      </c>
      <c r="H28" s="3">
        <v>31</v>
      </c>
      <c r="I28" s="3">
        <v>29</v>
      </c>
      <c r="J28" s="12">
        <f t="shared" si="0"/>
        <v>30</v>
      </c>
      <c r="K28" s="3">
        <v>21</v>
      </c>
      <c r="L28" s="3">
        <v>19</v>
      </c>
      <c r="M28" s="12">
        <f t="shared" si="1"/>
        <v>20</v>
      </c>
      <c r="N28" s="3">
        <v>3</v>
      </c>
      <c r="O28" s="3">
        <v>3</v>
      </c>
      <c r="P28" s="12">
        <f t="shared" si="2"/>
        <v>3</v>
      </c>
      <c r="Q28" s="3">
        <f t="shared" si="3"/>
        <v>55</v>
      </c>
      <c r="R28" s="3">
        <f>[1]!Tabulka1[[#This Row],[1.1 H2]]+[1]!Tabulka1[[#This Row],[1.2 H2]]+[1]!Tabulka1[[#This Row],[1.3 H2]]</f>
        <v>49</v>
      </c>
      <c r="S28" s="24">
        <v>53</v>
      </c>
      <c r="T28" s="13">
        <v>2110000</v>
      </c>
      <c r="U28" s="14">
        <f t="shared" si="4"/>
        <v>0.23696682464454977</v>
      </c>
      <c r="V28" s="15">
        <v>500000</v>
      </c>
      <c r="W28" s="6" t="s">
        <v>46</v>
      </c>
      <c r="X28" s="22" t="s">
        <v>126</v>
      </c>
    </row>
    <row r="29" spans="1:24" ht="34.9" customHeight="1" x14ac:dyDescent="0.25">
      <c r="A29" s="7">
        <v>27</v>
      </c>
      <c r="B29" s="7">
        <v>94</v>
      </c>
      <c r="C29" s="17" t="s">
        <v>31</v>
      </c>
      <c r="D29" s="16" t="s">
        <v>14</v>
      </c>
      <c r="E29" s="9">
        <v>417</v>
      </c>
      <c r="F29" s="10" t="s">
        <v>114</v>
      </c>
      <c r="G29" s="11" t="s">
        <v>75</v>
      </c>
      <c r="H29" s="3">
        <v>35</v>
      </c>
      <c r="I29" s="3">
        <v>35</v>
      </c>
      <c r="J29" s="12">
        <f t="shared" si="0"/>
        <v>35</v>
      </c>
      <c r="K29" s="3">
        <v>17</v>
      </c>
      <c r="L29" s="3">
        <v>17</v>
      </c>
      <c r="M29" s="12">
        <f t="shared" si="1"/>
        <v>17</v>
      </c>
      <c r="N29" s="3">
        <v>1</v>
      </c>
      <c r="O29" s="3">
        <v>1</v>
      </c>
      <c r="P29" s="12">
        <f t="shared" si="2"/>
        <v>1</v>
      </c>
      <c r="Q29" s="3">
        <f t="shared" si="3"/>
        <v>53</v>
      </c>
      <c r="R29" s="3">
        <f>[1]!Tabulka1[[#This Row],[1.1 H2]]+[1]!Tabulka1[[#This Row],[1.2 H2]]+[1]!Tabulka1[[#This Row],[1.3 H2]]</f>
        <v>51</v>
      </c>
      <c r="S29" s="24">
        <v>53</v>
      </c>
      <c r="T29" s="13">
        <v>588000</v>
      </c>
      <c r="U29" s="14">
        <f t="shared" si="4"/>
        <v>0.6</v>
      </c>
      <c r="V29" s="15">
        <v>352800</v>
      </c>
      <c r="W29" s="6" t="s">
        <v>46</v>
      </c>
      <c r="X29" s="22" t="s">
        <v>126</v>
      </c>
    </row>
    <row r="30" spans="1:24" ht="34.9" customHeight="1" x14ac:dyDescent="0.25">
      <c r="A30" s="7">
        <v>28</v>
      </c>
      <c r="B30" s="7">
        <v>92</v>
      </c>
      <c r="C30" s="17" t="s">
        <v>18</v>
      </c>
      <c r="D30" s="16" t="s">
        <v>78</v>
      </c>
      <c r="E30" s="9">
        <v>3129</v>
      </c>
      <c r="F30" s="10" t="s">
        <v>113</v>
      </c>
      <c r="G30" s="11" t="s">
        <v>74</v>
      </c>
      <c r="H30" s="3">
        <v>33</v>
      </c>
      <c r="I30" s="3">
        <v>33</v>
      </c>
      <c r="J30" s="12">
        <f t="shared" si="0"/>
        <v>33</v>
      </c>
      <c r="K30" s="3">
        <v>16</v>
      </c>
      <c r="L30" s="3">
        <v>19</v>
      </c>
      <c r="M30" s="12">
        <f t="shared" si="1"/>
        <v>17.5</v>
      </c>
      <c r="N30" s="3">
        <v>2</v>
      </c>
      <c r="O30" s="3">
        <v>2</v>
      </c>
      <c r="P30" s="12">
        <f t="shared" si="2"/>
        <v>2</v>
      </c>
      <c r="Q30" s="3">
        <f t="shared" si="3"/>
        <v>51</v>
      </c>
      <c r="R30" s="3">
        <f>[1]!Tabulka1[[#This Row],[1.1 H2]]+[1]!Tabulka1[[#This Row],[1.2 H2]]+[1]!Tabulka1[[#This Row],[1.3 H2]]</f>
        <v>47</v>
      </c>
      <c r="S30" s="24">
        <v>52.5</v>
      </c>
      <c r="T30" s="13">
        <v>400000</v>
      </c>
      <c r="U30" s="14">
        <f t="shared" si="4"/>
        <v>0.55000000000000004</v>
      </c>
      <c r="V30" s="15">
        <v>220000</v>
      </c>
      <c r="W30" s="6" t="s">
        <v>46</v>
      </c>
      <c r="X30" s="22" t="s">
        <v>126</v>
      </c>
    </row>
    <row r="31" spans="1:24" ht="34.9" customHeight="1" x14ac:dyDescent="0.25">
      <c r="A31" s="7">
        <v>29</v>
      </c>
      <c r="B31" s="7">
        <v>70</v>
      </c>
      <c r="C31" s="17" t="s">
        <v>26</v>
      </c>
      <c r="D31" s="8" t="s">
        <v>14</v>
      </c>
      <c r="E31" s="9">
        <v>635</v>
      </c>
      <c r="F31" s="10" t="s">
        <v>106</v>
      </c>
      <c r="G31" s="11" t="s">
        <v>70</v>
      </c>
      <c r="H31" s="3">
        <v>35</v>
      </c>
      <c r="I31" s="3">
        <v>35</v>
      </c>
      <c r="J31" s="12">
        <f t="shared" si="0"/>
        <v>35</v>
      </c>
      <c r="K31" s="3">
        <v>19</v>
      </c>
      <c r="L31" s="3">
        <v>14</v>
      </c>
      <c r="M31" s="12">
        <f t="shared" si="1"/>
        <v>16.5</v>
      </c>
      <c r="N31" s="3">
        <v>1</v>
      </c>
      <c r="O31" s="3">
        <v>1</v>
      </c>
      <c r="P31" s="12">
        <f t="shared" si="2"/>
        <v>1</v>
      </c>
      <c r="Q31" s="3">
        <f t="shared" si="3"/>
        <v>55</v>
      </c>
      <c r="R31" s="3">
        <f>[1]!Tabulka1[[#This Row],[1.1 H2]]+[1]!Tabulka1[[#This Row],[1.2 H2]]+[1]!Tabulka1[[#This Row],[1.3 H2]]</f>
        <v>47</v>
      </c>
      <c r="S31" s="24">
        <v>52.5</v>
      </c>
      <c r="T31" s="13">
        <v>450000</v>
      </c>
      <c r="U31" s="14">
        <f t="shared" si="4"/>
        <v>0.6</v>
      </c>
      <c r="V31" s="15">
        <v>270000</v>
      </c>
      <c r="W31" s="6" t="s">
        <v>46</v>
      </c>
      <c r="X31" s="22" t="s">
        <v>127</v>
      </c>
    </row>
    <row r="32" spans="1:24" ht="34.9" customHeight="1" x14ac:dyDescent="0.25">
      <c r="A32" s="7">
        <v>30</v>
      </c>
      <c r="B32" s="7">
        <v>1</v>
      </c>
      <c r="C32" s="17" t="s">
        <v>41</v>
      </c>
      <c r="D32" s="8" t="s">
        <v>14</v>
      </c>
      <c r="E32" s="9">
        <v>303</v>
      </c>
      <c r="F32" s="10" t="s">
        <v>82</v>
      </c>
      <c r="G32" s="11" t="s">
        <v>87</v>
      </c>
      <c r="H32" s="3">
        <v>35</v>
      </c>
      <c r="I32" s="3">
        <v>35</v>
      </c>
      <c r="J32" s="12">
        <f t="shared" si="0"/>
        <v>35</v>
      </c>
      <c r="K32" s="3">
        <v>17</v>
      </c>
      <c r="L32" s="3">
        <v>14</v>
      </c>
      <c r="M32" s="12">
        <f t="shared" si="1"/>
        <v>15.5</v>
      </c>
      <c r="N32" s="3">
        <v>2</v>
      </c>
      <c r="O32" s="3">
        <v>2</v>
      </c>
      <c r="P32" s="12">
        <f t="shared" si="2"/>
        <v>2</v>
      </c>
      <c r="Q32" s="3">
        <f t="shared" si="3"/>
        <v>54</v>
      </c>
      <c r="R32" s="3">
        <f>[1]!Tabulka1[[#This Row],[1.1 H2]]+[1]!Tabulka1[[#This Row],[1.2 H2]]+[1]!Tabulka1[[#This Row],[1.3 H2]]</f>
        <v>46</v>
      </c>
      <c r="S32" s="24">
        <v>52.5</v>
      </c>
      <c r="T32" s="13">
        <v>530000</v>
      </c>
      <c r="U32" s="14">
        <f t="shared" si="4"/>
        <v>0.5</v>
      </c>
      <c r="V32" s="15">
        <v>265000</v>
      </c>
      <c r="W32" s="6" t="s">
        <v>46</v>
      </c>
      <c r="X32" s="22" t="s">
        <v>126</v>
      </c>
    </row>
    <row r="33" spans="1:24" ht="34.9" customHeight="1" x14ac:dyDescent="0.25">
      <c r="A33" s="7">
        <v>31</v>
      </c>
      <c r="B33" s="7">
        <v>62</v>
      </c>
      <c r="C33" s="17" t="s">
        <v>38</v>
      </c>
      <c r="D33" s="8" t="s">
        <v>14</v>
      </c>
      <c r="E33" s="9">
        <v>2515</v>
      </c>
      <c r="F33" s="10" t="s">
        <v>104</v>
      </c>
      <c r="G33" s="11" t="s">
        <v>67</v>
      </c>
      <c r="H33" s="3">
        <v>31</v>
      </c>
      <c r="I33" s="3">
        <v>33</v>
      </c>
      <c r="J33" s="12">
        <f t="shared" si="0"/>
        <v>32</v>
      </c>
      <c r="K33" s="3">
        <v>19</v>
      </c>
      <c r="L33" s="3">
        <v>19</v>
      </c>
      <c r="M33" s="12">
        <f t="shared" si="1"/>
        <v>19</v>
      </c>
      <c r="N33" s="3">
        <v>1</v>
      </c>
      <c r="O33" s="3">
        <v>1</v>
      </c>
      <c r="P33" s="12">
        <f t="shared" si="2"/>
        <v>1</v>
      </c>
      <c r="Q33" s="3">
        <f t="shared" si="3"/>
        <v>51</v>
      </c>
      <c r="R33" s="3">
        <f>[1]!Tabulka1[[#This Row],[1.1 H2]]+[1]!Tabulka1[[#This Row],[1.2 H2]]+[1]!Tabulka1[[#This Row],[1.3 H2]]</f>
        <v>50</v>
      </c>
      <c r="S33" s="24">
        <v>52</v>
      </c>
      <c r="T33" s="13">
        <v>423500</v>
      </c>
      <c r="U33" s="14">
        <f t="shared" si="4"/>
        <v>0.6</v>
      </c>
      <c r="V33" s="15">
        <v>254100</v>
      </c>
      <c r="W33" s="6" t="s">
        <v>46</v>
      </c>
      <c r="X33" s="22" t="s">
        <v>126</v>
      </c>
    </row>
    <row r="34" spans="1:24" ht="34.9" customHeight="1" x14ac:dyDescent="0.25">
      <c r="A34" s="7">
        <v>32</v>
      </c>
      <c r="B34" s="7">
        <v>54</v>
      </c>
      <c r="C34" s="17" t="s">
        <v>80</v>
      </c>
      <c r="D34" s="8" t="s">
        <v>77</v>
      </c>
      <c r="E34" s="9">
        <v>0</v>
      </c>
      <c r="F34" s="10">
        <v>63024276</v>
      </c>
      <c r="G34" s="11" t="s">
        <v>65</v>
      </c>
      <c r="H34" s="3">
        <v>33</v>
      </c>
      <c r="I34" s="3">
        <v>33</v>
      </c>
      <c r="J34" s="12">
        <f t="shared" si="0"/>
        <v>33</v>
      </c>
      <c r="K34" s="3">
        <v>17</v>
      </c>
      <c r="L34" s="3">
        <v>17</v>
      </c>
      <c r="M34" s="12">
        <f t="shared" si="1"/>
        <v>17</v>
      </c>
      <c r="N34" s="3">
        <v>2</v>
      </c>
      <c r="O34" s="3">
        <v>2</v>
      </c>
      <c r="P34" s="12">
        <f t="shared" si="2"/>
        <v>2</v>
      </c>
      <c r="Q34" s="3">
        <f t="shared" si="3"/>
        <v>52</v>
      </c>
      <c r="R34" s="3">
        <f>[1]!Tabulka1[[#This Row],[1.1 H2]]+[1]!Tabulka1[[#This Row],[1.2 H2]]+[1]!Tabulka1[[#This Row],[1.3 H2]]</f>
        <v>48</v>
      </c>
      <c r="S34" s="24">
        <v>52</v>
      </c>
      <c r="T34" s="13">
        <v>1000000</v>
      </c>
      <c r="U34" s="14">
        <f t="shared" si="4"/>
        <v>0.5</v>
      </c>
      <c r="V34" s="15">
        <v>500000</v>
      </c>
      <c r="W34" s="6" t="s">
        <v>46</v>
      </c>
      <c r="X34" s="22" t="s">
        <v>126</v>
      </c>
    </row>
    <row r="35" spans="1:24" ht="34.9" customHeight="1" x14ac:dyDescent="0.25">
      <c r="A35" s="7">
        <v>33</v>
      </c>
      <c r="B35" s="7">
        <v>21</v>
      </c>
      <c r="C35" s="17" t="s">
        <v>27</v>
      </c>
      <c r="D35" s="8" t="s">
        <v>14</v>
      </c>
      <c r="E35" s="9">
        <v>958</v>
      </c>
      <c r="F35" s="10" t="s">
        <v>91</v>
      </c>
      <c r="G35" s="11" t="s">
        <v>53</v>
      </c>
      <c r="H35" s="3">
        <v>33</v>
      </c>
      <c r="I35" s="3">
        <v>33</v>
      </c>
      <c r="J35" s="12">
        <f t="shared" ref="J35" si="5">(H35+I35)/2</f>
        <v>33</v>
      </c>
      <c r="K35" s="3">
        <v>20</v>
      </c>
      <c r="L35" s="3">
        <v>14</v>
      </c>
      <c r="M35" s="12">
        <f t="shared" ref="M35" si="6">(K35+L35)/2</f>
        <v>17</v>
      </c>
      <c r="N35" s="3">
        <v>2</v>
      </c>
      <c r="O35" s="3">
        <v>2</v>
      </c>
      <c r="P35" s="12">
        <f t="shared" ref="P35" si="7">(N35+O35)/2</f>
        <v>2</v>
      </c>
      <c r="Q35" s="3">
        <f t="shared" ref="Q35" si="8">H35+K35+N35</f>
        <v>55</v>
      </c>
      <c r="R35" s="3">
        <f>[1]!Tabulka1[[#This Row],[1.1 H2]]+[1]!Tabulka1[[#This Row],[1.2 H2]]+[1]!Tabulka1[[#This Row],[1.3 H2]]</f>
        <v>45</v>
      </c>
      <c r="S35" s="24">
        <v>52</v>
      </c>
      <c r="T35" s="13">
        <v>1000000</v>
      </c>
      <c r="U35" s="14">
        <f t="shared" ref="U35" si="9">V35/T35</f>
        <v>0.5</v>
      </c>
      <c r="V35" s="15">
        <v>500000</v>
      </c>
      <c r="W35" s="6" t="s">
        <v>46</v>
      </c>
      <c r="X35" s="22" t="s">
        <v>126</v>
      </c>
    </row>
    <row r="36" spans="1:24" ht="35.1" customHeight="1" x14ac:dyDescent="0.25">
      <c r="A36" s="31">
        <v>34</v>
      </c>
      <c r="B36" s="31">
        <v>67</v>
      </c>
      <c r="C36" s="42" t="s">
        <v>144</v>
      </c>
      <c r="D36" s="32" t="s">
        <v>14</v>
      </c>
      <c r="E36" s="33">
        <v>1874</v>
      </c>
      <c r="F36" s="41" t="s">
        <v>143</v>
      </c>
      <c r="G36" s="40" t="s">
        <v>142</v>
      </c>
      <c r="H36" s="34">
        <v>35</v>
      </c>
      <c r="I36" s="34">
        <v>35</v>
      </c>
      <c r="J36" s="35">
        <f>(H36+I36)/2</f>
        <v>35</v>
      </c>
      <c r="K36" s="34">
        <v>16</v>
      </c>
      <c r="L36" s="34">
        <v>16</v>
      </c>
      <c r="M36" s="35">
        <f>(K36+L36)/2</f>
        <v>16</v>
      </c>
      <c r="N36" s="34">
        <v>1</v>
      </c>
      <c r="O36" s="34">
        <v>1</v>
      </c>
      <c r="P36" s="35">
        <f>(N36+O36)/2</f>
        <v>1</v>
      </c>
      <c r="Q36" s="34">
        <f>H36+K36+N36</f>
        <v>52</v>
      </c>
      <c r="R36" s="34">
        <f>[1]!Tabulka1[[#This Row],[1.1 H2]]+[1]!Tabulka1[[#This Row],[1.2 H2]]+[1]!Tabulka1[[#This Row],[1.3 H2]]</f>
        <v>48</v>
      </c>
      <c r="S36" s="36">
        <v>52</v>
      </c>
      <c r="T36" s="37">
        <v>550000</v>
      </c>
      <c r="U36" s="38">
        <f>V36/T36</f>
        <v>0.6</v>
      </c>
      <c r="V36" s="39">
        <v>330000</v>
      </c>
      <c r="W36" s="6" t="s">
        <v>46</v>
      </c>
      <c r="X36" s="6" t="s">
        <v>126</v>
      </c>
    </row>
    <row r="37" spans="1:24" ht="35.1" customHeight="1" x14ac:dyDescent="0.25">
      <c r="A37" s="31">
        <v>35</v>
      </c>
      <c r="B37" s="31">
        <v>95</v>
      </c>
      <c r="C37" s="42" t="s">
        <v>141</v>
      </c>
      <c r="D37" s="32" t="s">
        <v>14</v>
      </c>
      <c r="E37" s="33">
        <v>416</v>
      </c>
      <c r="F37" s="41" t="s">
        <v>140</v>
      </c>
      <c r="G37" s="40" t="s">
        <v>139</v>
      </c>
      <c r="H37" s="34">
        <v>33</v>
      </c>
      <c r="I37" s="34">
        <v>35</v>
      </c>
      <c r="J37" s="35">
        <f>(H37+I37)/2</f>
        <v>34</v>
      </c>
      <c r="K37" s="34">
        <v>17</v>
      </c>
      <c r="L37" s="34">
        <v>15</v>
      </c>
      <c r="M37" s="35">
        <f>(K37+L37)/2</f>
        <v>16</v>
      </c>
      <c r="N37" s="34">
        <v>2</v>
      </c>
      <c r="O37" s="34">
        <v>2</v>
      </c>
      <c r="P37" s="35">
        <f>(N37+O37)/2</f>
        <v>2</v>
      </c>
      <c r="Q37" s="34">
        <f>H37+K37+N37</f>
        <v>52</v>
      </c>
      <c r="R37" s="34">
        <f>[1]!Tabulka1[[#This Row],[1.1 H2]]+[1]!Tabulka1[[#This Row],[1.2 H2]]+[1]!Tabulka1[[#This Row],[1.3 H2]]</f>
        <v>48</v>
      </c>
      <c r="S37" s="36">
        <v>52</v>
      </c>
      <c r="T37" s="37">
        <v>300000</v>
      </c>
      <c r="U37" s="38">
        <f>V37/T37</f>
        <v>0.55000000000000004</v>
      </c>
      <c r="V37" s="39">
        <v>165000</v>
      </c>
      <c r="W37" s="6" t="s">
        <v>46</v>
      </c>
      <c r="X37" s="6" t="s">
        <v>126</v>
      </c>
    </row>
    <row r="38" spans="1:24" ht="35.1" customHeight="1" x14ac:dyDescent="0.25">
      <c r="A38" s="31">
        <v>36</v>
      </c>
      <c r="B38" s="31">
        <v>6</v>
      </c>
      <c r="C38" s="42" t="s">
        <v>138</v>
      </c>
      <c r="D38" s="32" t="s">
        <v>14</v>
      </c>
      <c r="E38" s="33">
        <v>544</v>
      </c>
      <c r="F38" s="41" t="s">
        <v>137</v>
      </c>
      <c r="G38" s="40" t="s">
        <v>136</v>
      </c>
      <c r="H38" s="34">
        <v>33</v>
      </c>
      <c r="I38" s="34">
        <v>35</v>
      </c>
      <c r="J38" s="35">
        <f>(H38+I38)/2</f>
        <v>34</v>
      </c>
      <c r="K38" s="34">
        <v>16</v>
      </c>
      <c r="L38" s="34">
        <v>16</v>
      </c>
      <c r="M38" s="35">
        <f>(K38+L38)/2</f>
        <v>16</v>
      </c>
      <c r="N38" s="34">
        <v>2</v>
      </c>
      <c r="O38" s="34">
        <v>2</v>
      </c>
      <c r="P38" s="35">
        <f>(N38+O38)/2</f>
        <v>2</v>
      </c>
      <c r="Q38" s="34">
        <f>H38+K38+N38</f>
        <v>51</v>
      </c>
      <c r="R38" s="34">
        <f>[1]!Tabulka1[[#This Row],[1.1 H2]]+[1]!Tabulka1[[#This Row],[1.2 H2]]+[1]!Tabulka1[[#This Row],[1.3 H2]]</f>
        <v>47</v>
      </c>
      <c r="S38" s="36">
        <v>52</v>
      </c>
      <c r="T38" s="37">
        <v>350000</v>
      </c>
      <c r="U38" s="38">
        <f>V38/T38</f>
        <v>0.55000000000000004</v>
      </c>
      <c r="V38" s="39">
        <v>192500</v>
      </c>
      <c r="W38" s="6" t="s">
        <v>46</v>
      </c>
      <c r="X38" s="6" t="s">
        <v>126</v>
      </c>
    </row>
    <row r="39" spans="1:24" ht="35.1" customHeight="1" x14ac:dyDescent="0.25">
      <c r="A39" s="31">
        <v>37</v>
      </c>
      <c r="B39" s="31">
        <v>45</v>
      </c>
      <c r="C39" s="42" t="s">
        <v>135</v>
      </c>
      <c r="D39" s="32" t="s">
        <v>14</v>
      </c>
      <c r="E39" s="33">
        <v>732</v>
      </c>
      <c r="F39" s="41" t="s">
        <v>134</v>
      </c>
      <c r="G39" s="40" t="s">
        <v>133</v>
      </c>
      <c r="H39" s="34">
        <v>35</v>
      </c>
      <c r="I39" s="34">
        <v>35</v>
      </c>
      <c r="J39" s="35">
        <f>(H39+I39)/2</f>
        <v>35</v>
      </c>
      <c r="K39" s="34">
        <v>14</v>
      </c>
      <c r="L39" s="34">
        <v>16</v>
      </c>
      <c r="M39" s="35">
        <f>(K39+L39)/2</f>
        <v>15</v>
      </c>
      <c r="N39" s="34">
        <v>2</v>
      </c>
      <c r="O39" s="34">
        <v>2</v>
      </c>
      <c r="P39" s="35">
        <f>(N39+O39)/2</f>
        <v>2</v>
      </c>
      <c r="Q39" s="34">
        <f>H39+K39+N39</f>
        <v>51</v>
      </c>
      <c r="R39" s="34">
        <f>[1]!Tabulka1[[#This Row],[1.1 H2]]+[1]!Tabulka1[[#This Row],[1.2 H2]]+[1]!Tabulka1[[#This Row],[1.3 H2]]</f>
        <v>46</v>
      </c>
      <c r="S39" s="36">
        <v>52</v>
      </c>
      <c r="T39" s="37">
        <v>1000000</v>
      </c>
      <c r="U39" s="38">
        <f>V39/T39</f>
        <v>0.5</v>
      </c>
      <c r="V39" s="39">
        <v>500000</v>
      </c>
      <c r="W39" s="6" t="s">
        <v>46</v>
      </c>
      <c r="X39" s="6" t="s">
        <v>127</v>
      </c>
    </row>
    <row r="40" spans="1:24" ht="35.1" customHeight="1" x14ac:dyDescent="0.25">
      <c r="A40" s="31">
        <v>38</v>
      </c>
      <c r="B40" s="31">
        <v>17</v>
      </c>
      <c r="C40" s="42" t="s">
        <v>132</v>
      </c>
      <c r="D40" s="32" t="s">
        <v>78</v>
      </c>
      <c r="E40" s="33">
        <v>6695</v>
      </c>
      <c r="F40" s="41" t="s">
        <v>131</v>
      </c>
      <c r="G40" s="40" t="s">
        <v>130</v>
      </c>
      <c r="H40" s="34">
        <v>33</v>
      </c>
      <c r="I40" s="34">
        <v>35</v>
      </c>
      <c r="J40" s="35">
        <f>(H40+I40)/2</f>
        <v>34</v>
      </c>
      <c r="K40" s="34">
        <v>16</v>
      </c>
      <c r="L40" s="34">
        <v>14</v>
      </c>
      <c r="M40" s="35">
        <f>(K40+L40)/2</f>
        <v>15</v>
      </c>
      <c r="N40" s="34">
        <v>3</v>
      </c>
      <c r="O40" s="34">
        <v>3</v>
      </c>
      <c r="P40" s="35">
        <f>(N40+O40)/2</f>
        <v>3</v>
      </c>
      <c r="Q40" s="34">
        <f>H40+K40+N40</f>
        <v>52</v>
      </c>
      <c r="R40" s="34">
        <f>[1]!Tabulka1[[#This Row],[1.1 H2]]+[1]!Tabulka1[[#This Row],[1.2 H2]]+[1]!Tabulka1[[#This Row],[1.3 H2]]</f>
        <v>49</v>
      </c>
      <c r="S40" s="36">
        <v>52</v>
      </c>
      <c r="T40" s="37">
        <v>2300000</v>
      </c>
      <c r="U40" s="38">
        <f>V40/T40</f>
        <v>0.21739130434782608</v>
      </c>
      <c r="V40" s="39">
        <v>500000</v>
      </c>
      <c r="W40" s="6" t="s">
        <v>46</v>
      </c>
      <c r="X40" s="6" t="s">
        <v>126</v>
      </c>
    </row>
    <row r="41" spans="1:24" ht="35.1" customHeight="1" x14ac:dyDescent="0.25">
      <c r="A41" s="26" t="s">
        <v>30</v>
      </c>
      <c r="B41" s="50">
        <f>SUBTOTAL(103,Tabulka1[Pořadové číslo žádosti])</f>
        <v>38</v>
      </c>
      <c r="C41" s="28"/>
      <c r="D41" s="27"/>
      <c r="E41" s="27"/>
      <c r="F41" s="29"/>
      <c r="G41" s="28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37">
        <f>SUBTOTAL(109,Tabulka1[Celkové uznatelné náklady projektu])</f>
        <v>28938500</v>
      </c>
      <c r="U41" s="51"/>
      <c r="V41" s="39">
        <f>SUBTOTAL(109,Tabulka1[Výše požadované dotace])</f>
        <v>13910500</v>
      </c>
      <c r="W41" s="27"/>
      <c r="X41" s="27"/>
    </row>
  </sheetData>
  <sortState xmlns:xlrd2="http://schemas.microsoft.com/office/spreadsheetml/2017/richdata2" ref="Z4:Z18">
    <sortCondition ref="Z18"/>
  </sortState>
  <mergeCells count="1">
    <mergeCell ref="A1:E1"/>
  </mergeCells>
  <pageMargins left="0.7" right="0.7" top="0.78740157499999996" bottom="0.78740157499999996" header="0.3" footer="0.3"/>
  <pageSetup paperSize="9" scale="58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Tichá Pavla</dc:creator>
  <cp:lastModifiedBy>Škáva Adam</cp:lastModifiedBy>
  <cp:lastPrinted>2020-04-08T14:53:48Z</cp:lastPrinted>
  <dcterms:created xsi:type="dcterms:W3CDTF">2018-01-02T10:15:05Z</dcterms:created>
  <dcterms:modified xsi:type="dcterms:W3CDTF">2020-08-05T06:55:58Z</dcterms:modified>
</cp:coreProperties>
</file>