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sk_skava3700\Desktop\PPD - Pája\"/>
    </mc:Choice>
  </mc:AlternateContent>
  <xr:revisionPtr revIDLastSave="0" documentId="13_ncr:1_{EC67E7EF-F9C7-4106-9820-AFE072D2FB44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říloha č. 2" sheetId="2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4" i="2" l="1"/>
  <c r="T64" i="2"/>
  <c r="V64" i="2"/>
  <c r="U3" i="2" l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J3" i="2" l="1"/>
  <c r="M3" i="2"/>
  <c r="P3" i="2"/>
  <c r="Q3" i="2"/>
  <c r="R3" i="2"/>
  <c r="J4" i="2"/>
  <c r="M4" i="2"/>
  <c r="P4" i="2"/>
  <c r="Q4" i="2"/>
  <c r="R4" i="2"/>
  <c r="J5" i="2"/>
  <c r="M5" i="2"/>
  <c r="P5" i="2"/>
  <c r="Q5" i="2"/>
  <c r="R5" i="2"/>
  <c r="J6" i="2"/>
  <c r="M6" i="2"/>
  <c r="P6" i="2"/>
  <c r="Q6" i="2"/>
  <c r="R6" i="2"/>
  <c r="J7" i="2"/>
  <c r="M7" i="2"/>
  <c r="P7" i="2"/>
  <c r="Q7" i="2"/>
  <c r="R7" i="2"/>
  <c r="J8" i="2"/>
  <c r="M8" i="2"/>
  <c r="P8" i="2"/>
  <c r="Q8" i="2"/>
  <c r="R8" i="2"/>
  <c r="J9" i="2"/>
  <c r="M9" i="2"/>
  <c r="P9" i="2"/>
  <c r="Q9" i="2"/>
  <c r="R9" i="2"/>
  <c r="J10" i="2"/>
  <c r="M10" i="2"/>
  <c r="P10" i="2"/>
  <c r="Q10" i="2"/>
  <c r="R10" i="2"/>
  <c r="J11" i="2"/>
  <c r="M11" i="2"/>
  <c r="P11" i="2"/>
  <c r="Q11" i="2"/>
  <c r="R11" i="2"/>
  <c r="J12" i="2"/>
  <c r="M12" i="2"/>
  <c r="P12" i="2"/>
  <c r="Q12" i="2"/>
  <c r="R12" i="2"/>
  <c r="J13" i="2"/>
  <c r="M13" i="2"/>
  <c r="P13" i="2"/>
  <c r="Q13" i="2"/>
  <c r="R13" i="2"/>
  <c r="J14" i="2"/>
  <c r="M14" i="2"/>
  <c r="P14" i="2"/>
  <c r="Q14" i="2"/>
  <c r="R14" i="2"/>
  <c r="J15" i="2"/>
  <c r="M15" i="2"/>
  <c r="P15" i="2"/>
  <c r="Q15" i="2"/>
  <c r="R15" i="2"/>
  <c r="J16" i="2"/>
  <c r="M16" i="2"/>
  <c r="P16" i="2"/>
  <c r="Q16" i="2"/>
  <c r="R16" i="2"/>
  <c r="J17" i="2"/>
  <c r="M17" i="2"/>
  <c r="P17" i="2"/>
  <c r="Q17" i="2"/>
  <c r="R17" i="2"/>
  <c r="J18" i="2"/>
  <c r="M18" i="2"/>
  <c r="P18" i="2"/>
  <c r="Q18" i="2"/>
  <c r="R18" i="2"/>
  <c r="J19" i="2"/>
  <c r="M19" i="2"/>
  <c r="P19" i="2"/>
  <c r="Q19" i="2"/>
  <c r="R19" i="2"/>
  <c r="J20" i="2"/>
  <c r="M20" i="2"/>
  <c r="P20" i="2"/>
  <c r="Q20" i="2"/>
  <c r="R20" i="2"/>
  <c r="J21" i="2"/>
  <c r="M21" i="2"/>
  <c r="P21" i="2"/>
  <c r="Q21" i="2"/>
  <c r="R21" i="2"/>
  <c r="J22" i="2"/>
  <c r="M22" i="2"/>
  <c r="P22" i="2"/>
  <c r="Q22" i="2"/>
  <c r="R22" i="2"/>
  <c r="J23" i="2"/>
  <c r="M23" i="2"/>
  <c r="P23" i="2"/>
  <c r="Q23" i="2"/>
  <c r="R23" i="2"/>
  <c r="J24" i="2"/>
  <c r="M24" i="2"/>
  <c r="P24" i="2"/>
  <c r="Q24" i="2"/>
  <c r="R24" i="2"/>
  <c r="J25" i="2"/>
  <c r="M25" i="2"/>
  <c r="P25" i="2"/>
  <c r="Q25" i="2"/>
  <c r="R25" i="2"/>
  <c r="J26" i="2"/>
  <c r="M26" i="2"/>
  <c r="P26" i="2"/>
  <c r="Q26" i="2"/>
  <c r="R26" i="2"/>
  <c r="J27" i="2"/>
  <c r="M27" i="2"/>
  <c r="P27" i="2"/>
  <c r="Q27" i="2"/>
  <c r="R27" i="2"/>
  <c r="J28" i="2"/>
  <c r="M28" i="2"/>
  <c r="P28" i="2"/>
  <c r="Q28" i="2"/>
  <c r="R28" i="2"/>
  <c r="J29" i="2"/>
  <c r="M29" i="2"/>
  <c r="P29" i="2"/>
  <c r="Q29" i="2"/>
  <c r="R29" i="2"/>
  <c r="J30" i="2"/>
  <c r="M30" i="2"/>
  <c r="P30" i="2"/>
  <c r="Q30" i="2"/>
  <c r="R30" i="2"/>
  <c r="J31" i="2"/>
  <c r="M31" i="2"/>
  <c r="P31" i="2"/>
  <c r="Q31" i="2"/>
  <c r="R31" i="2"/>
  <c r="J32" i="2"/>
  <c r="M32" i="2"/>
  <c r="P32" i="2"/>
  <c r="Q32" i="2"/>
  <c r="R32" i="2"/>
  <c r="J33" i="2"/>
  <c r="M33" i="2"/>
  <c r="P33" i="2"/>
  <c r="Q33" i="2"/>
  <c r="R33" i="2"/>
  <c r="J34" i="2"/>
  <c r="M34" i="2"/>
  <c r="P34" i="2"/>
  <c r="Q34" i="2"/>
  <c r="R34" i="2"/>
  <c r="J35" i="2"/>
  <c r="M35" i="2"/>
  <c r="P35" i="2"/>
  <c r="Q35" i="2"/>
  <c r="R35" i="2"/>
  <c r="J36" i="2"/>
  <c r="M36" i="2"/>
  <c r="P36" i="2"/>
  <c r="Q36" i="2"/>
  <c r="R36" i="2"/>
  <c r="J37" i="2"/>
  <c r="M37" i="2"/>
  <c r="P37" i="2"/>
  <c r="Q37" i="2"/>
  <c r="R37" i="2"/>
  <c r="J38" i="2"/>
  <c r="M38" i="2"/>
  <c r="P38" i="2"/>
  <c r="Q38" i="2"/>
  <c r="R38" i="2"/>
  <c r="J39" i="2"/>
  <c r="M39" i="2"/>
  <c r="P39" i="2"/>
  <c r="Q39" i="2"/>
  <c r="R39" i="2"/>
  <c r="J40" i="2"/>
  <c r="M40" i="2"/>
  <c r="P40" i="2"/>
  <c r="Q40" i="2"/>
  <c r="R40" i="2"/>
  <c r="J41" i="2"/>
  <c r="M41" i="2"/>
  <c r="P41" i="2"/>
  <c r="Q41" i="2"/>
  <c r="R41" i="2"/>
  <c r="J42" i="2"/>
  <c r="M42" i="2"/>
  <c r="P42" i="2"/>
  <c r="Q42" i="2"/>
  <c r="R42" i="2"/>
  <c r="J43" i="2"/>
  <c r="M43" i="2"/>
  <c r="P43" i="2"/>
  <c r="Q43" i="2"/>
  <c r="R43" i="2"/>
  <c r="J44" i="2"/>
  <c r="M44" i="2"/>
  <c r="P44" i="2"/>
  <c r="Q44" i="2"/>
  <c r="R44" i="2"/>
  <c r="J45" i="2"/>
  <c r="M45" i="2"/>
  <c r="P45" i="2"/>
  <c r="Q45" i="2"/>
  <c r="R45" i="2"/>
  <c r="J46" i="2"/>
  <c r="M46" i="2"/>
  <c r="P46" i="2"/>
  <c r="Q46" i="2"/>
  <c r="R46" i="2"/>
  <c r="J47" i="2"/>
  <c r="M47" i="2"/>
  <c r="P47" i="2"/>
  <c r="Q47" i="2"/>
  <c r="R47" i="2"/>
  <c r="J48" i="2"/>
  <c r="M48" i="2"/>
  <c r="P48" i="2"/>
  <c r="Q48" i="2"/>
  <c r="R48" i="2"/>
  <c r="J49" i="2"/>
  <c r="M49" i="2"/>
  <c r="P49" i="2"/>
  <c r="Q49" i="2"/>
  <c r="R49" i="2"/>
  <c r="J50" i="2"/>
  <c r="M50" i="2"/>
  <c r="P50" i="2"/>
  <c r="Q50" i="2"/>
  <c r="R50" i="2"/>
  <c r="J51" i="2"/>
  <c r="M51" i="2"/>
  <c r="P51" i="2"/>
  <c r="Q51" i="2"/>
  <c r="R51" i="2"/>
  <c r="J52" i="2"/>
  <c r="M52" i="2"/>
  <c r="P52" i="2"/>
  <c r="Q52" i="2"/>
  <c r="R52" i="2"/>
  <c r="J53" i="2"/>
  <c r="M53" i="2"/>
  <c r="P53" i="2"/>
  <c r="Q53" i="2"/>
  <c r="R53" i="2"/>
  <c r="J54" i="2"/>
  <c r="M54" i="2"/>
  <c r="P54" i="2"/>
  <c r="Q54" i="2"/>
  <c r="R54" i="2"/>
  <c r="J55" i="2"/>
  <c r="M55" i="2"/>
  <c r="P55" i="2"/>
  <c r="Q55" i="2"/>
  <c r="R55" i="2"/>
  <c r="J56" i="2"/>
  <c r="M56" i="2"/>
  <c r="P56" i="2"/>
  <c r="Q56" i="2"/>
  <c r="R56" i="2"/>
  <c r="J57" i="2"/>
  <c r="M57" i="2"/>
  <c r="P57" i="2"/>
  <c r="Q57" i="2"/>
  <c r="R57" i="2"/>
  <c r="J58" i="2"/>
  <c r="M58" i="2"/>
  <c r="P58" i="2"/>
  <c r="Q58" i="2"/>
  <c r="R58" i="2"/>
  <c r="J59" i="2"/>
  <c r="M59" i="2"/>
  <c r="P59" i="2"/>
  <c r="Q59" i="2"/>
  <c r="R59" i="2"/>
  <c r="J60" i="2"/>
  <c r="M60" i="2"/>
  <c r="P60" i="2"/>
  <c r="Q60" i="2"/>
  <c r="R60" i="2"/>
  <c r="J61" i="2"/>
  <c r="M61" i="2"/>
  <c r="P61" i="2"/>
  <c r="Q61" i="2"/>
  <c r="R61" i="2"/>
  <c r="J62" i="2"/>
  <c r="M62" i="2"/>
  <c r="P62" i="2"/>
  <c r="Q62" i="2"/>
  <c r="R62" i="2"/>
  <c r="J63" i="2"/>
  <c r="M63" i="2"/>
  <c r="P63" i="2"/>
  <c r="Q63" i="2"/>
  <c r="R63" i="2"/>
  <c r="S12" i="2" l="1"/>
  <c r="S32" i="2" l="1"/>
  <c r="S31" i="2"/>
  <c r="S47" i="2"/>
  <c r="S20" i="2"/>
  <c r="S39" i="2"/>
  <c r="S35" i="2"/>
  <c r="S55" i="2"/>
  <c r="S46" i="2"/>
  <c r="S15" i="2"/>
  <c r="S40" i="2"/>
  <c r="S7" i="2"/>
  <c r="S30" i="2"/>
  <c r="S25" i="2"/>
  <c r="S24" i="2"/>
  <c r="S53" i="2"/>
  <c r="S28" i="2"/>
  <c r="S51" i="2"/>
  <c r="S37" i="2"/>
  <c r="S10" i="2"/>
  <c r="S45" i="2"/>
  <c r="S21" i="2"/>
  <c r="S16" i="2"/>
  <c r="S23" i="2"/>
  <c r="S52" i="2"/>
  <c r="S60" i="2"/>
  <c r="S29" i="2"/>
  <c r="S42" i="2"/>
  <c r="S22" i="2"/>
  <c r="S3" i="2"/>
  <c r="S54" i="2"/>
  <c r="S14" i="2"/>
  <c r="S44" i="2"/>
  <c r="S19" i="2"/>
  <c r="S6" i="2"/>
  <c r="S33" i="2"/>
  <c r="S38" i="2"/>
  <c r="S48" i="2"/>
  <c r="S9" i="2"/>
  <c r="S50" i="2"/>
  <c r="S18" i="2"/>
  <c r="S4" i="2"/>
  <c r="S41" i="2"/>
  <c r="S26" i="2"/>
  <c r="S56" i="2"/>
  <c r="S36" i="2"/>
  <c r="S11" i="2"/>
  <c r="S8" i="2"/>
  <c r="S17" i="2"/>
  <c r="S27" i="2"/>
  <c r="S58" i="2"/>
  <c r="S57" i="2"/>
  <c r="S5" i="2"/>
  <c r="S59" i="2"/>
  <c r="S61" i="2"/>
  <c r="S63" i="2"/>
  <c r="S62" i="2"/>
  <c r="S43" i="2"/>
  <c r="S34" i="2"/>
  <c r="S13" i="2"/>
  <c r="S49" i="2"/>
</calcChain>
</file>

<file path=xl/sharedStrings.xml><?xml version="1.0" encoding="utf-8"?>
<sst xmlns="http://schemas.openxmlformats.org/spreadsheetml/2006/main" count="386" uniqueCount="210">
  <si>
    <t>IČ</t>
  </si>
  <si>
    <t>časová použitelnost dotace do</t>
  </si>
  <si>
    <t>de minimis</t>
  </si>
  <si>
    <t>1.1 H1</t>
  </si>
  <si>
    <t>1.1 H2</t>
  </si>
  <si>
    <t>1.1 průměr</t>
  </si>
  <si>
    <t>1.2 H1</t>
  </si>
  <si>
    <t>1.2 H2</t>
  </si>
  <si>
    <t>1.2. průměr</t>
  </si>
  <si>
    <t>1.3 H1</t>
  </si>
  <si>
    <t>1.3 H2</t>
  </si>
  <si>
    <t>1.3 průměr</t>
  </si>
  <si>
    <t>celkem bodů  H1</t>
  </si>
  <si>
    <t>celkem bodů  H2</t>
  </si>
  <si>
    <t>obec</t>
  </si>
  <si>
    <t>1.1.2019 - 30.6.2021</t>
  </si>
  <si>
    <t>Branka u Opavy</t>
  </si>
  <si>
    <t>Hlinka</t>
  </si>
  <si>
    <t>Osoblaha</t>
  </si>
  <si>
    <t>Jeseník nad Odrou</t>
  </si>
  <si>
    <t>Razová</t>
  </si>
  <si>
    <t>Soběšovice</t>
  </si>
  <si>
    <t>Dolní Moravice</t>
  </si>
  <si>
    <t>Baška</t>
  </si>
  <si>
    <t>Těškovice</t>
  </si>
  <si>
    <t>Větřkovice</t>
  </si>
  <si>
    <t>Oldřišov</t>
  </si>
  <si>
    <t>Křišťanovice</t>
  </si>
  <si>
    <t>Písečná</t>
  </si>
  <si>
    <t>Střítež</t>
  </si>
  <si>
    <t>Ludgeřovice</t>
  </si>
  <si>
    <t>Budišovice</t>
  </si>
  <si>
    <t>Bělá</t>
  </si>
  <si>
    <t>Vřesina</t>
  </si>
  <si>
    <t>Pržno</t>
  </si>
  <si>
    <t>Šilheřovice</t>
  </si>
  <si>
    <t>Dolní Lomná</t>
  </si>
  <si>
    <t>Bítov</t>
  </si>
  <si>
    <t>Březová</t>
  </si>
  <si>
    <t>00296287</t>
  </si>
  <si>
    <t>Celkem</t>
  </si>
  <si>
    <t>Odry</t>
  </si>
  <si>
    <t>Bravantice</t>
  </si>
  <si>
    <t>Studénka</t>
  </si>
  <si>
    <t>Rudná pod Pradědem</t>
  </si>
  <si>
    <t>Chotěbuz</t>
  </si>
  <si>
    <t>Lichnov</t>
  </si>
  <si>
    <t>Pazderna</t>
  </si>
  <si>
    <t>Žermanice</t>
  </si>
  <si>
    <t>Čeladná</t>
  </si>
  <si>
    <t>Bílá</t>
  </si>
  <si>
    <t>Ostravice</t>
  </si>
  <si>
    <t>Dobroslavice</t>
  </si>
  <si>
    <t>Kozmice</t>
  </si>
  <si>
    <t>Závada</t>
  </si>
  <si>
    <t>Horní Lomná</t>
  </si>
  <si>
    <t>Dětmarovice</t>
  </si>
  <si>
    <t>Bolatice</t>
  </si>
  <si>
    <t>Kobeřice</t>
  </si>
  <si>
    <t>Rohov</t>
  </si>
  <si>
    <t>Třebom</t>
  </si>
  <si>
    <t>Bohušov</t>
  </si>
  <si>
    <t>Slezské Pavlovice</t>
  </si>
  <si>
    <t>Bartošovice</t>
  </si>
  <si>
    <t>Hladké Životice</t>
  </si>
  <si>
    <t>Hodslavice</t>
  </si>
  <si>
    <t>Mořkov</t>
  </si>
  <si>
    <t>Dolní Životice</t>
  </si>
  <si>
    <t>Václavovice</t>
  </si>
  <si>
    <t>Velká Štáhle</t>
  </si>
  <si>
    <t>Bystřice</t>
  </si>
  <si>
    <t>Košařiska</t>
  </si>
  <si>
    <t>Vendryně</t>
  </si>
  <si>
    <t>Budišov nad Budišovkou</t>
  </si>
  <si>
    <t>Nové Lublice</t>
  </si>
  <si>
    <t>Radkov</t>
  </si>
  <si>
    <t>Staré Těchanovice</t>
  </si>
  <si>
    <t>1.1.2020 - 30.6.2022</t>
  </si>
  <si>
    <t>městys</t>
  </si>
  <si>
    <t>Bytový dům Razová - realizační projektová dokumentace</t>
  </si>
  <si>
    <t>Příprava projektové dokumentace pro výstavbu nového obecního úřadu ve Vendryni</t>
  </si>
  <si>
    <t>Rozšíření a modernizace Obecního úřadu v Brance u Opavy a vybudování technického dvora a parkoviště na pozemcích parc. č. 1/1 a 706, k.ú. Branka u Opavy</t>
  </si>
  <si>
    <t>Projektová dokumentace Chodník Malá Baška</t>
  </si>
  <si>
    <t>Společenský dům v Mořkově - zateplení</t>
  </si>
  <si>
    <t>Stavební úpravy a nástavba OÚ Ostravice</t>
  </si>
  <si>
    <t>Úprava objektu a veřejného prostranství Obecního domu Závada</t>
  </si>
  <si>
    <t>Multifunkční objekt v obci Střítež</t>
  </si>
  <si>
    <t>Vypracování dokumentace v rámci záměru rekonstrukce bytového domu v obci Hlinka</t>
  </si>
  <si>
    <t>Projektová dokumentace zasíťování stavebních parcel Velká Štáhle</t>
  </si>
  <si>
    <t>Vytvoření nového centrálního veřejného prostoru obce Žermanice</t>
  </si>
  <si>
    <t>Chodníkové těleso v obci Bartošovice - 1.etapa</t>
  </si>
  <si>
    <t>Projektová dokumentace pro výstavbu ČOV v oblasti Dubová obce Radkov</t>
  </si>
  <si>
    <t>PD - Rekonstrukce páteřní komunikace v obci Stará Ves nad Ondřejnicí</t>
  </si>
  <si>
    <t>PD - Splašková kanalizace v centrální části obce Košařiska</t>
  </si>
  <si>
    <t>PD - Rekonstrukce bývalého mlýna v Hladkých Životicích</t>
  </si>
  <si>
    <t>Rozhledna Dětmarovice - zpracování projektové dokumentace</t>
  </si>
  <si>
    <t>PD kanalizace a ČOV Bohušov - I. etapa</t>
  </si>
  <si>
    <t>DPS - Výstavba bezbariérového chodníku podél silnice III/01146 v obci Bystřice</t>
  </si>
  <si>
    <t>Projektová dokumentace pro rekonstrukci Brownfieldu č.p. 41 v obci Budišovice</t>
  </si>
  <si>
    <t>Novostavba MŠ, jídelny s kuchyní a napojení objektu na ZŠ v Bravanticích</t>
  </si>
  <si>
    <t>Projektová dokumentace pro realizaci stavby - Sedimentační tůň P01 v obci Větřkovice</t>
  </si>
  <si>
    <t>Multifunkční objekt Blahutovice č.p. 13</t>
  </si>
  <si>
    <t>Rekonstrukce tělocvičny – Šatny a zázemí</t>
  </si>
  <si>
    <t>Náves obce Šilheřovice - úpravy centrálního veřejného prostoru</t>
  </si>
  <si>
    <t>Oprava části místní komunikace MK6 - K Hrázi</t>
  </si>
  <si>
    <t>Kanalizace a ČOV Lichnov -  I. etapa</t>
  </si>
  <si>
    <t>Rekonstrukce obecního úřadu</t>
  </si>
  <si>
    <t>Projektová dokumentace na rekonstrukci budovy bývalé MŠ</t>
  </si>
  <si>
    <t>Výstavba kanalizace v obci Pržno</t>
  </si>
  <si>
    <t>Energetické úspory obecní budovy č.p. 76</t>
  </si>
  <si>
    <t>Projektová dokumentace na výstavbu 3 úseků chodníků , Chotěbuz</t>
  </si>
  <si>
    <t>Chodník a cyklostezka Hodslavice - Mořkov, Nové Domky</t>
  </si>
  <si>
    <t>Projektová dokumentace pro revitalizaci brownfieldu v obci Staré Těchanovice</t>
  </si>
  <si>
    <t>Rekonstrukce a nástavba šaten a sociálního zázemí Sk Moravan Oldřišov</t>
  </si>
  <si>
    <t>Modernizace obecní budovy č.p. 47</t>
  </si>
  <si>
    <t>Pořízení stavební projektové dokumentace pro projekt: Rekonstrukce obecního úřadu v Křišťanovicích</t>
  </si>
  <si>
    <t>Chodníky v obci Bílá</t>
  </si>
  <si>
    <t>PD 2020 Energetické úspory veřejných budov Bítov</t>
  </si>
  <si>
    <t>Energetické úspory budovy obecního úřadu Václavovice</t>
  </si>
  <si>
    <t>Řadové domy Čeladná</t>
  </si>
  <si>
    <t>Projektová dokumentace pro rozšíření vodovodní sítě v Písečné - I. etapa</t>
  </si>
  <si>
    <t>Modernizace kulturního domu v obci Bolatice</t>
  </si>
  <si>
    <t>Cyklodoprava v obci Horní Lomná- II. etapa</t>
  </si>
  <si>
    <t>Výstavba rodinného dvojdomu se čtyřmi bytovými jednotkami</t>
  </si>
  <si>
    <t>Centrum obce Třebom - úpravy centrálního veřejného prostoru</t>
  </si>
  <si>
    <t>Chodník v obci Pazderna - 2. část</t>
  </si>
  <si>
    <t>Novostavba Mateřské školy</t>
  </si>
  <si>
    <t>Projektová dokumentace: Cyklostezka Studénka - Albrechtičky</t>
  </si>
  <si>
    <t>Dostavba kanalizace Kobeřice</t>
  </si>
  <si>
    <t>Projektová dokumentace pro rekonstrukci ulice U Sadu, Na Bahna a zasíťování a výstavbu navazující ulice v lokalitě Veverkovec</t>
  </si>
  <si>
    <t>Projektová dokumentace na vybudování chodníku v obci</t>
  </si>
  <si>
    <t>Bytový dům Rohov</t>
  </si>
  <si>
    <t>Projektová dokumentace k rekonstrukci bytového domu č. 113 v obci Slezské Pavlovice</t>
  </si>
  <si>
    <t>Rekonstrukce hasičské zbrojnice</t>
  </si>
  <si>
    <t>Výstavba a technická obnova vodovodů a úpravny vod</t>
  </si>
  <si>
    <t>Revitalizace kaskády rybníků v obci Ludgeřovice</t>
  </si>
  <si>
    <t>Stavební úpravy objektu Březová 106 na bytový dům pro seniory včetně energetických úspor objektu</t>
  </si>
  <si>
    <t>město</t>
  </si>
  <si>
    <t>Stará Ves nad Ondřejnicí</t>
  </si>
  <si>
    <t>Mosty u Jablunkova</t>
  </si>
  <si>
    <t>00296511</t>
  </si>
  <si>
    <t>00298191</t>
  </si>
  <si>
    <t>00297046</t>
  </si>
  <si>
    <t>00635553</t>
  </si>
  <si>
    <t>00576913</t>
  </si>
  <si>
    <t>00576107</t>
  </si>
  <si>
    <t>00576018</t>
  </si>
  <si>
    <t>00494259</t>
  </si>
  <si>
    <t>00297721</t>
  </si>
  <si>
    <t>00635383</t>
  </si>
  <si>
    <t>00297232</t>
  </si>
  <si>
    <t>00491845</t>
  </si>
  <si>
    <t>00848468</t>
  </si>
  <si>
    <t>00297445</t>
  </si>
  <si>
    <t>00295876</t>
  </si>
  <si>
    <t>00296562</t>
  </si>
  <si>
    <t>00635413</t>
  </si>
  <si>
    <t>00849740</t>
  </si>
  <si>
    <t>00297976</t>
  </si>
  <si>
    <t>00635570</t>
  </si>
  <si>
    <t>00300730</t>
  </si>
  <si>
    <t>00576981</t>
  </si>
  <si>
    <t>00535117</t>
  </si>
  <si>
    <t>00296163</t>
  </si>
  <si>
    <t>00296953</t>
  </si>
  <si>
    <t>00296279</t>
  </si>
  <si>
    <t>00494216</t>
  </si>
  <si>
    <t>00534919</t>
  </si>
  <si>
    <t>00297917</t>
  </si>
  <si>
    <t>00635529</t>
  </si>
  <si>
    <t>00298221</t>
  </si>
  <si>
    <t>Zpracování PD - Stavební úpravy objektu Pohoř 30 na bydlení pro seniory</t>
  </si>
  <si>
    <t>00300527</t>
  </si>
  <si>
    <t>00849961</t>
  </si>
  <si>
    <t>00296147</t>
  </si>
  <si>
    <t>00577669</t>
  </si>
  <si>
    <t>00297330</t>
  </si>
  <si>
    <t>00299898</t>
  </si>
  <si>
    <t>Muzeum břidlice v podzemním lomu "Jezerní důl"</t>
  </si>
  <si>
    <t>Technická infrastruktura pro výstavbu rodinných domů "Lokalita Bítov"</t>
  </si>
  <si>
    <t>00296571</t>
  </si>
  <si>
    <t>00299847</t>
  </si>
  <si>
    <t>00535974</t>
  </si>
  <si>
    <t>00295957</t>
  </si>
  <si>
    <t>00635481</t>
  </si>
  <si>
    <t>00577073</t>
  </si>
  <si>
    <t>00849731</t>
  </si>
  <si>
    <t>00298441</t>
  </si>
  <si>
    <t>00300241</t>
  </si>
  <si>
    <t>00635545</t>
  </si>
  <si>
    <t>00575984</t>
  </si>
  <si>
    <t>00635499</t>
  </si>
  <si>
    <t>00576093</t>
  </si>
  <si>
    <t>00534650</t>
  </si>
  <si>
    <t>00535966</t>
  </si>
  <si>
    <t>00300390</t>
  </si>
  <si>
    <t>00299880</t>
  </si>
  <si>
    <t>Pořadí</t>
  </si>
  <si>
    <t>Pořadové číslo žádosti</t>
  </si>
  <si>
    <t>Žadatel</t>
  </si>
  <si>
    <t>Právní forma</t>
  </si>
  <si>
    <t>počet obyvatel (dle ČSÚ k 1. 1. 2019)</t>
  </si>
  <si>
    <t>Název projektu</t>
  </si>
  <si>
    <t>Celkový počet bodů (průměr)</t>
  </si>
  <si>
    <t>Výše požadované dotace</t>
  </si>
  <si>
    <t>Celkové uznatelné náklady projektu</t>
  </si>
  <si>
    <t>Podíl dotace na CUN</t>
  </si>
  <si>
    <t>Ne</t>
  </si>
  <si>
    <t>Ano</t>
  </si>
  <si>
    <t>Příloha č. 2_PPD 2020 - Náhradní projekty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</si>
</sst>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2" fontId="0" fillId="0" borderId="0" xfId="0" applyNumberFormat="1"/>
    <xf numFmtId="1" fontId="0" fillId="0" borderId="0" xfId="0" applyNumberFormat="1"/>
    <xf numFmtId="49" fontId="0" fillId="0" borderId="0" xfId="0" applyNumberFormat="1"/>
    <xf numFmtId="3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justify"/>
    </xf>
    <xf numFmtId="49" fontId="0" fillId="0" borderId="0" xfId="0" applyNumberFormat="1" applyAlignment="1">
      <alignment horizontal="left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 wrapText="1"/>
    </xf>
    <xf numFmtId="1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" fontId="0" fillId="0" borderId="0" xfId="0" applyNumberFormat="1" applyFill="1" applyAlignment="1">
      <alignment vertical="center"/>
    </xf>
    <xf numFmtId="49" fontId="0" fillId="0" borderId="0" xfId="0" applyNumberFormat="1" applyFont="1" applyBorder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2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10" fontId="0" fillId="0" borderId="0" xfId="1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6" fillId="0" borderId="0" xfId="0" applyFont="1" applyAlignment="1">
      <alignment horizontal="left"/>
    </xf>
  </cellXfs>
  <cellStyles count="2">
    <cellStyle name="Normální" xfId="0" builtinId="0"/>
    <cellStyle name="Procenta" xfId="1" builtinId="5"/>
  </cellStyles>
  <dxfs count="50"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#,##0\ &quot;Kč&quot;"/>
    </dxf>
    <dxf>
      <numFmt numFmtId="2" formatCode="0.00"/>
    </dxf>
    <dxf>
      <numFmt numFmtId="164" formatCode="#,##0\ &quot;Kč&quot;"/>
    </dxf>
    <dxf>
      <numFmt numFmtId="2" formatCode="0.00"/>
    </dxf>
    <dxf>
      <numFmt numFmtId="1" formatCode="0"/>
    </dxf>
    <dxf>
      <numFmt numFmtId="1" formatCode="0"/>
    </dxf>
    <dxf>
      <numFmt numFmtId="2" formatCode="0.00"/>
    </dxf>
    <dxf>
      <numFmt numFmtId="1" formatCode="0"/>
    </dxf>
    <dxf>
      <numFmt numFmtId="1" formatCode="0"/>
    </dxf>
    <dxf>
      <numFmt numFmtId="2" formatCode="0.00"/>
    </dxf>
    <dxf>
      <numFmt numFmtId="1" formatCode="0"/>
    </dxf>
    <dxf>
      <numFmt numFmtId="1" formatCode="0"/>
    </dxf>
    <dxf>
      <numFmt numFmtId="2" formatCode="0.00"/>
    </dxf>
    <dxf>
      <numFmt numFmtId="1" formatCode="0"/>
    </dxf>
    <dxf>
      <numFmt numFmtId="1" formatCode="0"/>
    </dxf>
    <dxf>
      <numFmt numFmtId="30" formatCode="@"/>
      <alignment horizontal="left" vertical="bottom" textRotation="0" wrapText="1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" formatCode="#,##0"/>
    </dxf>
    <dxf>
      <numFmt numFmtId="30" formatCode="@"/>
    </dxf>
    <dxf>
      <numFmt numFmtId="30" formatCode="@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font>
        <b/>
      </font>
      <numFmt numFmtId="164" formatCode="#,##0\ &quot;Kč&quot;"/>
      <alignment vertical="center" textRotation="0" indent="0" justifyLastLine="0" shrinkToFit="0" readingOrder="0"/>
    </dxf>
    <dxf>
      <numFmt numFmtId="14" formatCode="0.00%"/>
      <alignment vertical="center" textRotation="0" indent="0" justifyLastLine="0" shrinkToFit="0" readingOrder="0"/>
    </dxf>
    <dxf>
      <numFmt numFmtId="164" formatCode="#,##0\ &quot;Kč&quot;"/>
      <alignment vertical="center" textRotation="0" indent="0" justifyLastLine="0" shrinkToFit="0" readingOrder="0"/>
    </dxf>
    <dxf>
      <font>
        <b/>
      </font>
      <numFmt numFmtId="165" formatCode="0.0"/>
      <alignment horizontal="center" vertical="center" textRotation="0" wrapText="0" indent="0" justifyLastLine="0" shrinkToFit="0" readingOrder="0"/>
    </dxf>
    <dxf>
      <numFmt numFmtId="1" formatCode="0"/>
      <alignment vertical="center" textRotation="0" indent="0" justifyLastLine="0" shrinkToFit="0" readingOrder="0"/>
    </dxf>
    <dxf>
      <numFmt numFmtId="1" formatCode="0"/>
      <alignment vertical="center" textRotation="0" indent="0" justifyLastLine="0" shrinkToFit="0" readingOrder="0"/>
    </dxf>
    <dxf>
      <numFmt numFmtId="2" formatCode="0.00"/>
      <alignment vertical="center" textRotation="0" indent="0" justifyLastLine="0" shrinkToFit="0" readingOrder="0"/>
    </dxf>
    <dxf>
      <numFmt numFmtId="1" formatCode="0"/>
      <alignment vertical="center" textRotation="0" indent="0" justifyLastLine="0" shrinkToFit="0" readingOrder="0"/>
    </dxf>
    <dxf>
      <numFmt numFmtId="1" formatCode="0"/>
      <alignment vertical="center" textRotation="0" indent="0" justifyLastLine="0" shrinkToFit="0" readingOrder="0"/>
    </dxf>
    <dxf>
      <numFmt numFmtId="2" formatCode="0.00"/>
      <alignment vertical="center" textRotation="0" indent="0" justifyLastLine="0" shrinkToFit="0" readingOrder="0"/>
    </dxf>
    <dxf>
      <numFmt numFmtId="1" formatCode="0"/>
      <alignment vertical="center" textRotation="0" indent="0" justifyLastLine="0" shrinkToFit="0" readingOrder="0"/>
    </dxf>
    <dxf>
      <numFmt numFmtId="1" formatCode="0"/>
      <alignment vertical="center" textRotation="0" indent="0" justifyLastLine="0" shrinkToFit="0" readingOrder="0"/>
    </dxf>
    <dxf>
      <numFmt numFmtId="2" formatCode="0.00"/>
      <alignment vertical="center" textRotation="0" indent="0" justifyLastLine="0" shrinkToFit="0" readingOrder="0"/>
    </dxf>
    <dxf>
      <numFmt numFmtId="1" formatCode="0"/>
      <alignment vertical="center" textRotation="0" indent="0" justifyLastLine="0" shrinkToFit="0" readingOrder="0"/>
    </dxf>
    <dxf>
      <numFmt numFmtId="1" formatCode="0"/>
      <alignment vertical="center" textRotation="0" indent="0" justifyLastLine="0" shrinkToFit="0" readingOrder="0"/>
    </dxf>
    <dxf>
      <numFmt numFmtId="30" formatCode="@"/>
      <alignment horizontal="justify" vertical="center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3" formatCode="#,##0"/>
      <alignment vertical="center" textRotation="0" indent="0" justifyLastLine="0" shrinkToFit="0" readingOrder="0"/>
    </dxf>
    <dxf>
      <numFmt numFmtId="30" formatCode="@"/>
      <alignment vertical="center" textRotation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1" formatCode="0"/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border outline="0">
        <top style="thin">
          <color theme="4"/>
        </top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&#345;&#237;loha%20&#269;.%201_PPD%202020%20-%20Poskytnut&#237;%20dotac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loha č. 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X64" totalsRowCount="1" headerRowDxfId="49" dataDxfId="48" tableBorderDxfId="47">
  <autoFilter ref="A2:X63" xr:uid="{00000000-0009-0000-0100-000001000000}"/>
  <sortState xmlns:xlrd2="http://schemas.microsoft.com/office/spreadsheetml/2017/richdata2" ref="B3:X63">
    <sortCondition descending="1" ref="S3:S63"/>
    <sortCondition descending="1" ref="M3:M63"/>
    <sortCondition descending="1" ref="J3:J63"/>
    <sortCondition descending="1" ref="P3:P63"/>
    <sortCondition ref="E3:E63"/>
  </sortState>
  <tableColumns count="24">
    <tableColumn id="35" xr3:uid="{79BFD289-8153-4367-A858-1C4B337CCF01}" name="Pořadí" totalsRowLabel="Celkem" dataDxfId="46"/>
    <tableColumn id="1" xr3:uid="{00000000-0010-0000-0000-000001000000}" name="Pořadové číslo žádosti" totalsRowFunction="count" dataDxfId="45" totalsRowDxfId="22"/>
    <tableColumn id="3" xr3:uid="{00000000-0010-0000-0000-000003000000}" name="Žadatel" dataDxfId="44" totalsRowDxfId="21"/>
    <tableColumn id="4" xr3:uid="{00000000-0010-0000-0000-000004000000}" name="Právní forma" dataDxfId="43" totalsRowDxfId="20"/>
    <tableColumn id="5" xr3:uid="{00000000-0010-0000-0000-000005000000}" name="počet obyvatel (dle ČSÚ k 1. 1. 2019)" dataDxfId="42" totalsRowDxfId="19"/>
    <tableColumn id="6" xr3:uid="{00000000-0010-0000-0000-000006000000}" name="IČ" dataDxfId="41" totalsRowDxfId="18"/>
    <tableColumn id="7" xr3:uid="{00000000-0010-0000-0000-000007000000}" name="Název projektu" dataDxfId="40" totalsRowDxfId="17"/>
    <tableColumn id="8" xr3:uid="{00000000-0010-0000-0000-000008000000}" name="1.1 H1" dataDxfId="39" totalsRowDxfId="16"/>
    <tableColumn id="9" xr3:uid="{00000000-0010-0000-0000-000009000000}" name="1.1 H2" dataDxfId="38" totalsRowDxfId="15"/>
    <tableColumn id="10" xr3:uid="{00000000-0010-0000-0000-00000A000000}" name="1.1 průměr" dataDxfId="37" totalsRowDxfId="14">
      <calculatedColumnFormula>('[1]Příloha č. 1'!H36+'[1]Příloha č. 1'!I36)/2</calculatedColumnFormula>
    </tableColumn>
    <tableColumn id="11" xr3:uid="{00000000-0010-0000-0000-00000B000000}" name="1.2 H1" dataDxfId="36" totalsRowDxfId="13"/>
    <tableColumn id="12" xr3:uid="{00000000-0010-0000-0000-00000C000000}" name="1.2 H2" dataDxfId="35" totalsRowDxfId="12"/>
    <tableColumn id="13" xr3:uid="{00000000-0010-0000-0000-00000D000000}" name="1.2. průměr" dataDxfId="34" totalsRowDxfId="11">
      <calculatedColumnFormula>('[1]Příloha č. 1'!K36+'[1]Příloha č. 1'!L36)/2</calculatedColumnFormula>
    </tableColumn>
    <tableColumn id="14" xr3:uid="{00000000-0010-0000-0000-00000E000000}" name="1.3 H1" dataDxfId="33" totalsRowDxfId="10"/>
    <tableColumn id="15" xr3:uid="{00000000-0010-0000-0000-00000F000000}" name="1.3 H2" dataDxfId="32" totalsRowDxfId="9"/>
    <tableColumn id="16" xr3:uid="{00000000-0010-0000-0000-000010000000}" name="1.3 průměr" dataDxfId="31" totalsRowDxfId="8">
      <calculatedColumnFormula>('[1]Příloha č. 1'!N36+'[1]Příloha č. 1'!O36)/2</calculatedColumnFormula>
    </tableColumn>
    <tableColumn id="17" xr3:uid="{00000000-0010-0000-0000-000011000000}" name="celkem bodů  H1" dataDxfId="30" totalsRowDxfId="7">
      <calculatedColumnFormula>'[1]Příloha č. 1'!H36+'[1]Příloha č. 1'!K36+'[1]Příloha č. 1'!N36</calculatedColumnFormula>
    </tableColumn>
    <tableColumn id="18" xr3:uid="{00000000-0010-0000-0000-000012000000}" name="celkem bodů  H2" dataDxfId="29" totalsRowDxfId="6">
      <calculatedColumnFormula>Tabulka1[[#This Row],[1.1 H2]]+Tabulka1[[#This Row],[1.2 H2]]+Tabulka1[[#This Row],[1.3 H2]]</calculatedColumnFormula>
    </tableColumn>
    <tableColumn id="19" xr3:uid="{00000000-0010-0000-0000-000013000000}" name="Celkový počet bodů (průměr)" dataDxfId="28" totalsRowDxfId="5">
      <calculatedColumnFormula>('[1]Příloha č. 1'!Q36+'[1]Příloha č. 1'!R36)/2</calculatedColumnFormula>
    </tableColumn>
    <tableColumn id="20" xr3:uid="{00000000-0010-0000-0000-000014000000}" name="Celkové uznatelné náklady projektu" totalsRowFunction="sum" dataDxfId="27" totalsRowDxfId="4"/>
    <tableColumn id="21" xr3:uid="{00000000-0010-0000-0000-000015000000}" name="Podíl dotace na CUN" dataDxfId="26" totalsRowDxfId="3" dataCellStyle="Procenta">
      <calculatedColumnFormula>'[1]Příloha č. 1'!V36/'[1]Příloha č. 1'!T36</calculatedColumnFormula>
    </tableColumn>
    <tableColumn id="23" xr3:uid="{00000000-0010-0000-0000-000017000000}" name="Výše požadované dotace" totalsRowFunction="sum" dataDxfId="25" totalsRowDxfId="2"/>
    <tableColumn id="29" xr3:uid="{00000000-0010-0000-0000-00001D000000}" name="časová použitelnost dotace do" dataDxfId="24" totalsRowDxfId="1"/>
    <tableColumn id="30" xr3:uid="{00000000-0010-0000-0000-00001E000000}" name="de minimis" dataDxfId="23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4"/>
  <sheetViews>
    <sheetView tabSelected="1" topLeftCell="A52" zoomScale="70" zoomScaleNormal="70" workbookViewId="0">
      <selection activeCell="V70" sqref="V70"/>
    </sheetView>
  </sheetViews>
  <sheetFormatPr defaultRowHeight="15" x14ac:dyDescent="0.25"/>
  <cols>
    <col min="1" max="1" width="8.42578125" style="6" customWidth="1"/>
    <col min="2" max="2" width="11.42578125" customWidth="1"/>
    <col min="3" max="3" width="17.28515625" customWidth="1"/>
    <col min="4" max="4" width="8.85546875" customWidth="1"/>
    <col min="5" max="5" width="12.7109375" customWidth="1"/>
    <col min="6" max="6" width="11.28515625" style="6" customWidth="1"/>
    <col min="7" max="7" width="65.85546875" style="7" customWidth="1"/>
    <col min="8" max="8" width="8" hidden="1" customWidth="1"/>
    <col min="9" max="9" width="7.7109375" hidden="1" customWidth="1"/>
    <col min="10" max="10" width="10.42578125" hidden="1" customWidth="1"/>
    <col min="11" max="11" width="7.42578125" hidden="1" customWidth="1"/>
    <col min="12" max="12" width="7.5703125" hidden="1" customWidth="1"/>
    <col min="13" max="13" width="9.28515625" hidden="1" customWidth="1"/>
    <col min="14" max="14" width="8.140625" hidden="1" customWidth="1"/>
    <col min="15" max="15" width="7.42578125" hidden="1" customWidth="1"/>
    <col min="16" max="16" width="10.5703125" hidden="1" customWidth="1"/>
    <col min="17" max="17" width="10.7109375" hidden="1" customWidth="1"/>
    <col min="18" max="18" width="10.28515625" hidden="1" customWidth="1"/>
    <col min="19" max="19" width="13.5703125" bestFit="1" customWidth="1"/>
    <col min="20" max="20" width="15" customWidth="1"/>
    <col min="21" max="21" width="11.28515625" customWidth="1"/>
    <col min="22" max="22" width="15" customWidth="1"/>
    <col min="23" max="23" width="21.140625" bestFit="1" customWidth="1"/>
    <col min="24" max="24" width="13" customWidth="1"/>
    <col min="26" max="26" width="27.7109375" customWidth="1"/>
  </cols>
  <sheetData>
    <row r="1" spans="1:24" ht="15.75" x14ac:dyDescent="0.25">
      <c r="A1" s="47" t="s">
        <v>209</v>
      </c>
      <c r="B1" s="47"/>
      <c r="C1" s="47"/>
      <c r="D1" s="47"/>
    </row>
    <row r="2" spans="1:24" s="18" customFormat="1" ht="93.75" x14ac:dyDescent="0.25">
      <c r="A2" s="37" t="s">
        <v>197</v>
      </c>
      <c r="B2" s="38" t="s">
        <v>198</v>
      </c>
      <c r="C2" s="38" t="s">
        <v>199</v>
      </c>
      <c r="D2" s="38" t="s">
        <v>200</v>
      </c>
      <c r="E2" s="38" t="s">
        <v>201</v>
      </c>
      <c r="F2" s="38" t="s">
        <v>0</v>
      </c>
      <c r="G2" s="38" t="s">
        <v>202</v>
      </c>
      <c r="H2" s="39" t="s">
        <v>3</v>
      </c>
      <c r="I2" s="39" t="s">
        <v>4</v>
      </c>
      <c r="J2" s="39" t="s">
        <v>5</v>
      </c>
      <c r="K2" s="40" t="s">
        <v>6</v>
      </c>
      <c r="L2" s="40" t="s">
        <v>7</v>
      </c>
      <c r="M2" s="40" t="s">
        <v>8</v>
      </c>
      <c r="N2" s="40" t="s">
        <v>9</v>
      </c>
      <c r="O2" s="40" t="s">
        <v>10</v>
      </c>
      <c r="P2" s="40" t="s">
        <v>11</v>
      </c>
      <c r="Q2" s="38" t="s">
        <v>12</v>
      </c>
      <c r="R2" s="38" t="s">
        <v>13</v>
      </c>
      <c r="S2" s="38" t="s">
        <v>203</v>
      </c>
      <c r="T2" s="37" t="s">
        <v>205</v>
      </c>
      <c r="U2" s="37" t="s">
        <v>206</v>
      </c>
      <c r="V2" s="37" t="s">
        <v>204</v>
      </c>
      <c r="W2" s="37" t="s">
        <v>1</v>
      </c>
      <c r="X2" s="37" t="s">
        <v>2</v>
      </c>
    </row>
    <row r="3" spans="1:24" ht="34.9" customHeight="1" x14ac:dyDescent="0.25">
      <c r="A3" s="23">
        <v>39</v>
      </c>
      <c r="B3" s="23">
        <v>57</v>
      </c>
      <c r="C3" s="35" t="s">
        <v>45</v>
      </c>
      <c r="D3" s="24" t="s">
        <v>14</v>
      </c>
      <c r="E3" s="25">
        <v>1363</v>
      </c>
      <c r="F3" s="26">
        <v>67339158</v>
      </c>
      <c r="G3" s="27" t="s">
        <v>110</v>
      </c>
      <c r="H3" s="14">
        <v>33</v>
      </c>
      <c r="I3" s="14">
        <v>35</v>
      </c>
      <c r="J3" s="28">
        <f>(H3+I3)/2</f>
        <v>34</v>
      </c>
      <c r="K3" s="14">
        <v>18</v>
      </c>
      <c r="L3" s="14">
        <v>15</v>
      </c>
      <c r="M3" s="28">
        <f>(K3+L3)/2</f>
        <v>16.5</v>
      </c>
      <c r="N3" s="14">
        <v>1</v>
      </c>
      <c r="O3" s="14">
        <v>1</v>
      </c>
      <c r="P3" s="28">
        <f>(N3+O3)/2</f>
        <v>1</v>
      </c>
      <c r="Q3" s="14">
        <f>H3+K3+N3</f>
        <v>52</v>
      </c>
      <c r="R3" s="14">
        <f>Tabulka1[[#This Row],[1.1 H2]]+Tabulka1[[#This Row],[1.2 H2]]+Tabulka1[[#This Row],[1.3 H2]]</f>
        <v>51</v>
      </c>
      <c r="S3" s="42">
        <f>(Q3+R3)/2</f>
        <v>51.5</v>
      </c>
      <c r="T3" s="29">
        <v>600000</v>
      </c>
      <c r="U3" s="30">
        <f>V3/T3</f>
        <v>0.6</v>
      </c>
      <c r="V3" s="31">
        <v>360000</v>
      </c>
      <c r="W3" s="22" t="s">
        <v>15</v>
      </c>
      <c r="X3" s="41" t="s">
        <v>207</v>
      </c>
    </row>
    <row r="4" spans="1:24" ht="34.9" customHeight="1" x14ac:dyDescent="0.25">
      <c r="A4" s="23">
        <v>40</v>
      </c>
      <c r="B4" s="23">
        <v>40</v>
      </c>
      <c r="C4" s="35" t="s">
        <v>42</v>
      </c>
      <c r="D4" s="24" t="s">
        <v>14</v>
      </c>
      <c r="E4" s="25">
        <v>916</v>
      </c>
      <c r="F4" s="26">
        <v>68921063</v>
      </c>
      <c r="G4" s="27" t="s">
        <v>99</v>
      </c>
      <c r="H4" s="14">
        <v>31</v>
      </c>
      <c r="I4" s="14">
        <v>35</v>
      </c>
      <c r="J4" s="28">
        <f>(H4+I4)/2</f>
        <v>33</v>
      </c>
      <c r="K4" s="14">
        <v>19</v>
      </c>
      <c r="L4" s="14">
        <v>14</v>
      </c>
      <c r="M4" s="28">
        <f>(K4+L4)/2</f>
        <v>16.5</v>
      </c>
      <c r="N4" s="14">
        <v>2</v>
      </c>
      <c r="O4" s="14">
        <v>2</v>
      </c>
      <c r="P4" s="28">
        <f>(N4+O4)/2</f>
        <v>2</v>
      </c>
      <c r="Q4" s="14">
        <f>H4+K4+N4</f>
        <v>52</v>
      </c>
      <c r="R4" s="14">
        <f>Tabulka1[[#This Row],[1.1 H2]]+Tabulka1[[#This Row],[1.2 H2]]+Tabulka1[[#This Row],[1.3 H2]]</f>
        <v>51</v>
      </c>
      <c r="S4" s="42">
        <f>(Q4+R4)/2</f>
        <v>51.5</v>
      </c>
      <c r="T4" s="29">
        <v>968000</v>
      </c>
      <c r="U4" s="30">
        <f>V4/T4</f>
        <v>0.51652892561983466</v>
      </c>
      <c r="V4" s="31">
        <v>500000</v>
      </c>
      <c r="W4" s="22" t="s">
        <v>77</v>
      </c>
      <c r="X4" s="41" t="s">
        <v>207</v>
      </c>
    </row>
    <row r="5" spans="1:24" ht="34.9" customHeight="1" x14ac:dyDescent="0.25">
      <c r="A5" s="23">
        <v>41</v>
      </c>
      <c r="B5" s="23">
        <v>15</v>
      </c>
      <c r="C5" s="35" t="s">
        <v>17</v>
      </c>
      <c r="D5" s="24" t="s">
        <v>14</v>
      </c>
      <c r="E5" s="25">
        <v>180</v>
      </c>
      <c r="F5" s="26" t="s">
        <v>145</v>
      </c>
      <c r="G5" s="27" t="s">
        <v>87</v>
      </c>
      <c r="H5" s="14">
        <v>35</v>
      </c>
      <c r="I5" s="14">
        <v>35</v>
      </c>
      <c r="J5" s="28">
        <f>(H5+I5)/2</f>
        <v>35</v>
      </c>
      <c r="K5" s="14">
        <v>17</v>
      </c>
      <c r="L5" s="14">
        <v>14</v>
      </c>
      <c r="M5" s="28">
        <f>(K5+L5)/2</f>
        <v>15.5</v>
      </c>
      <c r="N5" s="14">
        <v>1</v>
      </c>
      <c r="O5" s="14">
        <v>1</v>
      </c>
      <c r="P5" s="28">
        <f>(N5+O5)/2</f>
        <v>1</v>
      </c>
      <c r="Q5" s="14">
        <f>H5+K5+N5</f>
        <v>53</v>
      </c>
      <c r="R5" s="14">
        <f>Tabulka1[[#This Row],[1.1 H2]]+Tabulka1[[#This Row],[1.2 H2]]+Tabulka1[[#This Row],[1.3 H2]]</f>
        <v>50</v>
      </c>
      <c r="S5" s="42">
        <f>(Q5+R5)/2</f>
        <v>51.5</v>
      </c>
      <c r="T5" s="29">
        <v>787710</v>
      </c>
      <c r="U5" s="30">
        <f>V5/T5</f>
        <v>0.59996699292886979</v>
      </c>
      <c r="V5" s="31">
        <v>472600</v>
      </c>
      <c r="W5" s="22" t="s">
        <v>77</v>
      </c>
      <c r="X5" s="41" t="s">
        <v>208</v>
      </c>
    </row>
    <row r="6" spans="1:24" ht="34.9" customHeight="1" x14ac:dyDescent="0.25">
      <c r="A6" s="23">
        <v>42</v>
      </c>
      <c r="B6" s="23">
        <v>50</v>
      </c>
      <c r="C6" s="35" t="s">
        <v>46</v>
      </c>
      <c r="D6" s="24" t="s">
        <v>14</v>
      </c>
      <c r="E6" s="25">
        <v>995</v>
      </c>
      <c r="F6" s="26" t="s">
        <v>163</v>
      </c>
      <c r="G6" s="27" t="s">
        <v>105</v>
      </c>
      <c r="H6" s="14">
        <v>33</v>
      </c>
      <c r="I6" s="14">
        <v>35</v>
      </c>
      <c r="J6" s="28">
        <f>(H6+I6)/2</f>
        <v>34</v>
      </c>
      <c r="K6" s="14">
        <v>14</v>
      </c>
      <c r="L6" s="14">
        <v>17</v>
      </c>
      <c r="M6" s="28">
        <f>(K6+L6)/2</f>
        <v>15.5</v>
      </c>
      <c r="N6" s="14">
        <v>2</v>
      </c>
      <c r="O6" s="14">
        <v>2</v>
      </c>
      <c r="P6" s="28">
        <f>(N6+O6)/2</f>
        <v>2</v>
      </c>
      <c r="Q6" s="14">
        <f>H6+K6+N6</f>
        <v>49</v>
      </c>
      <c r="R6" s="14">
        <f>Tabulka1[[#This Row],[1.1 H2]]+Tabulka1[[#This Row],[1.2 H2]]+Tabulka1[[#This Row],[1.3 H2]]</f>
        <v>54</v>
      </c>
      <c r="S6" s="42">
        <f>(Q6+R6)/2</f>
        <v>51.5</v>
      </c>
      <c r="T6" s="29">
        <v>833100</v>
      </c>
      <c r="U6" s="30">
        <f>V6/T6</f>
        <v>0.54999399831952944</v>
      </c>
      <c r="V6" s="31">
        <v>458200</v>
      </c>
      <c r="W6" s="22" t="s">
        <v>77</v>
      </c>
      <c r="X6" s="41" t="s">
        <v>207</v>
      </c>
    </row>
    <row r="7" spans="1:24" ht="34.9" customHeight="1" x14ac:dyDescent="0.25">
      <c r="A7" s="23">
        <v>43</v>
      </c>
      <c r="B7" s="23">
        <v>84</v>
      </c>
      <c r="C7" s="35" t="s">
        <v>52</v>
      </c>
      <c r="D7" s="32" t="s">
        <v>14</v>
      </c>
      <c r="E7" s="25">
        <v>756</v>
      </c>
      <c r="F7" s="26" t="s">
        <v>186</v>
      </c>
      <c r="G7" s="27" t="s">
        <v>126</v>
      </c>
      <c r="H7" s="14">
        <v>31</v>
      </c>
      <c r="I7" s="14">
        <v>33</v>
      </c>
      <c r="J7" s="28">
        <f>(H7+I7)/2</f>
        <v>32</v>
      </c>
      <c r="K7" s="14">
        <v>18</v>
      </c>
      <c r="L7" s="14">
        <v>16</v>
      </c>
      <c r="M7" s="28">
        <f>(K7+L7)/2</f>
        <v>17</v>
      </c>
      <c r="N7" s="14">
        <v>2</v>
      </c>
      <c r="O7" s="14">
        <v>2</v>
      </c>
      <c r="P7" s="28">
        <f>(N7+O7)/2</f>
        <v>2</v>
      </c>
      <c r="Q7" s="14">
        <f>H7+K7+N7</f>
        <v>51</v>
      </c>
      <c r="R7" s="14">
        <f>Tabulka1[[#This Row],[1.1 H2]]+Tabulka1[[#This Row],[1.2 H2]]+Tabulka1[[#This Row],[1.3 H2]]</f>
        <v>51</v>
      </c>
      <c r="S7" s="42">
        <f>(Q7+R7)/2</f>
        <v>51</v>
      </c>
      <c r="T7" s="29">
        <v>968000</v>
      </c>
      <c r="U7" s="30">
        <f>V7/T7</f>
        <v>0.51652892561983466</v>
      </c>
      <c r="V7" s="31">
        <v>500000</v>
      </c>
      <c r="W7" s="22" t="s">
        <v>77</v>
      </c>
      <c r="X7" s="41" t="s">
        <v>207</v>
      </c>
    </row>
    <row r="8" spans="1:24" ht="34.9" customHeight="1" x14ac:dyDescent="0.25">
      <c r="A8" s="23">
        <v>44</v>
      </c>
      <c r="B8" s="23">
        <v>24</v>
      </c>
      <c r="C8" s="35" t="s">
        <v>138</v>
      </c>
      <c r="D8" s="24" t="s">
        <v>14</v>
      </c>
      <c r="E8" s="25">
        <v>2789</v>
      </c>
      <c r="F8" s="26" t="s">
        <v>150</v>
      </c>
      <c r="G8" s="27" t="s">
        <v>92</v>
      </c>
      <c r="H8" s="14">
        <v>31</v>
      </c>
      <c r="I8" s="14">
        <v>33</v>
      </c>
      <c r="J8" s="28">
        <f>(H8+I8)/2</f>
        <v>32</v>
      </c>
      <c r="K8" s="14">
        <v>20</v>
      </c>
      <c r="L8" s="14">
        <v>14</v>
      </c>
      <c r="M8" s="28">
        <f>(K8+L8)/2</f>
        <v>17</v>
      </c>
      <c r="N8" s="14">
        <v>2</v>
      </c>
      <c r="O8" s="14">
        <v>2</v>
      </c>
      <c r="P8" s="28">
        <f>(N8+O8)/2</f>
        <v>2</v>
      </c>
      <c r="Q8" s="14">
        <f>H8+K8+N8</f>
        <v>53</v>
      </c>
      <c r="R8" s="14">
        <f>Tabulka1[[#This Row],[1.1 H2]]+Tabulka1[[#This Row],[1.2 H2]]+Tabulka1[[#This Row],[1.3 H2]]</f>
        <v>49</v>
      </c>
      <c r="S8" s="42">
        <f>(Q8+R8)/2</f>
        <v>51</v>
      </c>
      <c r="T8" s="29">
        <v>883300</v>
      </c>
      <c r="U8" s="30">
        <f>V8/T8</f>
        <v>0.54907732367259143</v>
      </c>
      <c r="V8" s="31">
        <v>485000</v>
      </c>
      <c r="W8" s="22" t="s">
        <v>77</v>
      </c>
      <c r="X8" s="41" t="s">
        <v>207</v>
      </c>
    </row>
    <row r="9" spans="1:24" ht="34.9" customHeight="1" x14ac:dyDescent="0.25">
      <c r="A9" s="23">
        <v>45</v>
      </c>
      <c r="B9" s="23">
        <v>46</v>
      </c>
      <c r="C9" s="35" t="s">
        <v>67</v>
      </c>
      <c r="D9" s="24" t="s">
        <v>14</v>
      </c>
      <c r="E9" s="25">
        <v>1046</v>
      </c>
      <c r="F9" s="26" t="s">
        <v>159</v>
      </c>
      <c r="G9" s="27" t="s">
        <v>102</v>
      </c>
      <c r="H9" s="14">
        <v>33</v>
      </c>
      <c r="I9" s="14">
        <v>35</v>
      </c>
      <c r="J9" s="28">
        <f>(H9+I9)/2</f>
        <v>34</v>
      </c>
      <c r="K9" s="14">
        <v>16</v>
      </c>
      <c r="L9" s="14">
        <v>16</v>
      </c>
      <c r="M9" s="28">
        <f>(K9+L9)/2</f>
        <v>16</v>
      </c>
      <c r="N9" s="14">
        <v>1</v>
      </c>
      <c r="O9" s="14">
        <v>1</v>
      </c>
      <c r="P9" s="28">
        <f>(N9+O9)/2</f>
        <v>1</v>
      </c>
      <c r="Q9" s="14">
        <f>H9+K9+N9</f>
        <v>50</v>
      </c>
      <c r="R9" s="14">
        <f>Tabulka1[[#This Row],[1.1 H2]]+Tabulka1[[#This Row],[1.2 H2]]+Tabulka1[[#This Row],[1.3 H2]]</f>
        <v>52</v>
      </c>
      <c r="S9" s="42">
        <f>(Q9+R9)/2</f>
        <v>51</v>
      </c>
      <c r="T9" s="29">
        <v>262530</v>
      </c>
      <c r="U9" s="30">
        <f>V9/T9</f>
        <v>0.59993143640726776</v>
      </c>
      <c r="V9" s="31">
        <v>157500</v>
      </c>
      <c r="W9" s="22" t="s">
        <v>77</v>
      </c>
      <c r="X9" s="41" t="s">
        <v>207</v>
      </c>
    </row>
    <row r="10" spans="1:24" ht="34.9" customHeight="1" x14ac:dyDescent="0.25">
      <c r="A10" s="23">
        <v>46</v>
      </c>
      <c r="B10" s="23">
        <v>73</v>
      </c>
      <c r="C10" s="35" t="s">
        <v>73</v>
      </c>
      <c r="D10" s="24" t="s">
        <v>137</v>
      </c>
      <c r="E10" s="25">
        <v>2908</v>
      </c>
      <c r="F10" s="26" t="s">
        <v>177</v>
      </c>
      <c r="G10" s="27" t="s">
        <v>178</v>
      </c>
      <c r="H10" s="14">
        <v>33</v>
      </c>
      <c r="I10" s="14">
        <v>35</v>
      </c>
      <c r="J10" s="28">
        <f>(H10+I10)/2</f>
        <v>34</v>
      </c>
      <c r="K10" s="14">
        <v>15</v>
      </c>
      <c r="L10" s="14">
        <v>17</v>
      </c>
      <c r="M10" s="28">
        <f>(K10+L10)/2</f>
        <v>16</v>
      </c>
      <c r="N10" s="14">
        <v>1</v>
      </c>
      <c r="O10" s="14">
        <v>1</v>
      </c>
      <c r="P10" s="28">
        <f>(N10+O10)/2</f>
        <v>1</v>
      </c>
      <c r="Q10" s="14">
        <f>H10+K10+N10</f>
        <v>49</v>
      </c>
      <c r="R10" s="14">
        <f>Tabulka1[[#This Row],[1.1 H2]]+Tabulka1[[#This Row],[1.2 H2]]+Tabulka1[[#This Row],[1.3 H2]]</f>
        <v>53</v>
      </c>
      <c r="S10" s="42">
        <f>(Q10+R10)/2</f>
        <v>51</v>
      </c>
      <c r="T10" s="29">
        <v>530000</v>
      </c>
      <c r="U10" s="30">
        <f>V10/T10</f>
        <v>0.6</v>
      </c>
      <c r="V10" s="31">
        <v>318000</v>
      </c>
      <c r="W10" s="22" t="s">
        <v>77</v>
      </c>
      <c r="X10" s="41" t="s">
        <v>207</v>
      </c>
    </row>
    <row r="11" spans="1:24" ht="34.9" customHeight="1" x14ac:dyDescent="0.25">
      <c r="A11" s="23">
        <v>47</v>
      </c>
      <c r="B11" s="23">
        <v>25</v>
      </c>
      <c r="C11" s="35" t="s">
        <v>71</v>
      </c>
      <c r="D11" s="24" t="s">
        <v>14</v>
      </c>
      <c r="E11" s="25">
        <v>374</v>
      </c>
      <c r="F11" s="26" t="s">
        <v>151</v>
      </c>
      <c r="G11" s="27" t="s">
        <v>93</v>
      </c>
      <c r="H11" s="14">
        <v>31</v>
      </c>
      <c r="I11" s="14">
        <v>33</v>
      </c>
      <c r="J11" s="28">
        <f>(H11+I11)/2</f>
        <v>32</v>
      </c>
      <c r="K11" s="14">
        <v>16</v>
      </c>
      <c r="L11" s="14">
        <v>16</v>
      </c>
      <c r="M11" s="28">
        <f>(K11+L11)/2</f>
        <v>16</v>
      </c>
      <c r="N11" s="14">
        <v>3</v>
      </c>
      <c r="O11" s="14">
        <v>3</v>
      </c>
      <c r="P11" s="28">
        <f>(N11+O11)/2</f>
        <v>3</v>
      </c>
      <c r="Q11" s="14">
        <f>H11+K11+N11</f>
        <v>50</v>
      </c>
      <c r="R11" s="14">
        <f>Tabulka1[[#This Row],[1.1 H2]]+Tabulka1[[#This Row],[1.2 H2]]+Tabulka1[[#This Row],[1.3 H2]]</f>
        <v>52</v>
      </c>
      <c r="S11" s="42">
        <f>(Q11+R11)/2</f>
        <v>51</v>
      </c>
      <c r="T11" s="29">
        <v>1089000</v>
      </c>
      <c r="U11" s="30">
        <f>V11/T11</f>
        <v>0.44995408631772266</v>
      </c>
      <c r="V11" s="31">
        <v>490000</v>
      </c>
      <c r="W11" s="22" t="s">
        <v>77</v>
      </c>
      <c r="X11" s="41" t="s">
        <v>207</v>
      </c>
    </row>
    <row r="12" spans="1:24" ht="34.9" customHeight="1" x14ac:dyDescent="0.25">
      <c r="A12" s="23">
        <v>48</v>
      </c>
      <c r="B12" s="23">
        <v>33</v>
      </c>
      <c r="C12" s="35" t="s">
        <v>61</v>
      </c>
      <c r="D12" s="24" t="s">
        <v>14</v>
      </c>
      <c r="E12" s="25">
        <v>371</v>
      </c>
      <c r="F12" s="26" t="s">
        <v>154</v>
      </c>
      <c r="G12" s="27" t="s">
        <v>96</v>
      </c>
      <c r="H12" s="14">
        <v>33</v>
      </c>
      <c r="I12" s="14">
        <v>35</v>
      </c>
      <c r="J12" s="28">
        <f>(H12+I12)/2</f>
        <v>34</v>
      </c>
      <c r="K12" s="14">
        <v>15</v>
      </c>
      <c r="L12" s="14">
        <v>15</v>
      </c>
      <c r="M12" s="28">
        <f>(K12+L12)/2</f>
        <v>15</v>
      </c>
      <c r="N12" s="14">
        <v>2</v>
      </c>
      <c r="O12" s="14">
        <v>2</v>
      </c>
      <c r="P12" s="28">
        <f>(N12+O12)/2</f>
        <v>2</v>
      </c>
      <c r="Q12" s="14">
        <f>H12+K12+N12</f>
        <v>50</v>
      </c>
      <c r="R12" s="14">
        <f>Tabulka1[[#This Row],[1.1 H2]]+Tabulka1[[#This Row],[1.2 H2]]+Tabulka1[[#This Row],[1.3 H2]]</f>
        <v>52</v>
      </c>
      <c r="S12" s="42">
        <f>(Q12+R12)/2</f>
        <v>51</v>
      </c>
      <c r="T12" s="29">
        <v>967909</v>
      </c>
      <c r="U12" s="30">
        <f>V12/T12</f>
        <v>0.51657748817295845</v>
      </c>
      <c r="V12" s="31">
        <v>500000</v>
      </c>
      <c r="W12" s="22" t="s">
        <v>77</v>
      </c>
      <c r="X12" s="41" t="s">
        <v>207</v>
      </c>
    </row>
    <row r="13" spans="1:24" ht="34.9" customHeight="1" x14ac:dyDescent="0.25">
      <c r="A13" s="23">
        <v>49</v>
      </c>
      <c r="B13" s="23">
        <v>3</v>
      </c>
      <c r="C13" s="35" t="s">
        <v>72</v>
      </c>
      <c r="D13" s="24" t="s">
        <v>14</v>
      </c>
      <c r="E13" s="25">
        <v>4489</v>
      </c>
      <c r="F13" s="26">
        <v>63026112</v>
      </c>
      <c r="G13" s="27" t="s">
        <v>80</v>
      </c>
      <c r="H13" s="14">
        <v>33</v>
      </c>
      <c r="I13" s="14">
        <v>33</v>
      </c>
      <c r="J13" s="28">
        <f>(H13+I13)/2</f>
        <v>33</v>
      </c>
      <c r="K13" s="14">
        <v>15</v>
      </c>
      <c r="L13" s="14">
        <v>15</v>
      </c>
      <c r="M13" s="28">
        <f>(K13+L13)/2</f>
        <v>15</v>
      </c>
      <c r="N13" s="14">
        <v>3</v>
      </c>
      <c r="O13" s="14">
        <v>3</v>
      </c>
      <c r="P13" s="28">
        <f>(N13+O13)/2</f>
        <v>3</v>
      </c>
      <c r="Q13" s="14">
        <f>H13+K13+N13</f>
        <v>51</v>
      </c>
      <c r="R13" s="14">
        <f>Tabulka1[[#This Row],[1.1 H2]]+Tabulka1[[#This Row],[1.2 H2]]+Tabulka1[[#This Row],[1.3 H2]]</f>
        <v>51</v>
      </c>
      <c r="S13" s="42">
        <f>(Q13+R13)/2</f>
        <v>51</v>
      </c>
      <c r="T13" s="29">
        <v>2250000</v>
      </c>
      <c r="U13" s="30">
        <f>V13/T13</f>
        <v>0.22222222222222221</v>
      </c>
      <c r="V13" s="31">
        <v>500000</v>
      </c>
      <c r="W13" s="22" t="s">
        <v>77</v>
      </c>
      <c r="X13" s="41" t="s">
        <v>207</v>
      </c>
    </row>
    <row r="14" spans="1:24" ht="34.9" customHeight="1" x14ac:dyDescent="0.25">
      <c r="A14" s="23">
        <v>50</v>
      </c>
      <c r="B14" s="23">
        <v>55</v>
      </c>
      <c r="C14" s="35" t="s">
        <v>34</v>
      </c>
      <c r="D14" s="24" t="s">
        <v>14</v>
      </c>
      <c r="E14" s="25">
        <v>1080</v>
      </c>
      <c r="F14" s="26" t="s">
        <v>166</v>
      </c>
      <c r="G14" s="27" t="s">
        <v>108</v>
      </c>
      <c r="H14" s="14">
        <v>33</v>
      </c>
      <c r="I14" s="14">
        <v>35</v>
      </c>
      <c r="J14" s="28">
        <f>(H14+I14)/2</f>
        <v>34</v>
      </c>
      <c r="K14" s="14">
        <v>13</v>
      </c>
      <c r="L14" s="14">
        <v>15</v>
      </c>
      <c r="M14" s="28">
        <f>(K14+L14)/2</f>
        <v>14</v>
      </c>
      <c r="N14" s="14">
        <v>3</v>
      </c>
      <c r="O14" s="14">
        <v>3</v>
      </c>
      <c r="P14" s="28">
        <f>(N14+O14)/2</f>
        <v>3</v>
      </c>
      <c r="Q14" s="14">
        <f>H14+K14+N14</f>
        <v>49</v>
      </c>
      <c r="R14" s="14">
        <f>Tabulka1[[#This Row],[1.1 H2]]+Tabulka1[[#This Row],[1.2 H2]]+Tabulka1[[#This Row],[1.3 H2]]</f>
        <v>53</v>
      </c>
      <c r="S14" s="42">
        <f>(Q14+R14)/2</f>
        <v>51</v>
      </c>
      <c r="T14" s="29">
        <v>1150000</v>
      </c>
      <c r="U14" s="30">
        <f>V14/T14</f>
        <v>0.43478260869565216</v>
      </c>
      <c r="V14" s="31">
        <v>500000</v>
      </c>
      <c r="W14" s="22" t="s">
        <v>77</v>
      </c>
      <c r="X14" s="41" t="s">
        <v>207</v>
      </c>
    </row>
    <row r="15" spans="1:24" ht="34.9" customHeight="1" x14ac:dyDescent="0.25">
      <c r="A15" s="23">
        <v>51</v>
      </c>
      <c r="B15" s="23">
        <v>87</v>
      </c>
      <c r="C15" s="35" t="s">
        <v>58</v>
      </c>
      <c r="D15" s="32" t="s">
        <v>14</v>
      </c>
      <c r="E15" s="25">
        <v>3307</v>
      </c>
      <c r="F15" s="26" t="s">
        <v>188</v>
      </c>
      <c r="G15" s="27" t="s">
        <v>128</v>
      </c>
      <c r="H15" s="14">
        <v>33</v>
      </c>
      <c r="I15" s="14">
        <v>35</v>
      </c>
      <c r="J15" s="28">
        <f>(H15+I15)/2</f>
        <v>34</v>
      </c>
      <c r="K15" s="14">
        <v>14</v>
      </c>
      <c r="L15" s="14">
        <v>14</v>
      </c>
      <c r="M15" s="28">
        <f>(K15+L15)/2</f>
        <v>14</v>
      </c>
      <c r="N15" s="14">
        <v>3</v>
      </c>
      <c r="O15" s="14">
        <v>3</v>
      </c>
      <c r="P15" s="28">
        <f>(N15+O15)/2</f>
        <v>3</v>
      </c>
      <c r="Q15" s="14">
        <f>H15+K15+N15</f>
        <v>50</v>
      </c>
      <c r="R15" s="14">
        <f>Tabulka1[[#This Row],[1.1 H2]]+Tabulka1[[#This Row],[1.2 H2]]+Tabulka1[[#This Row],[1.3 H2]]</f>
        <v>52</v>
      </c>
      <c r="S15" s="42">
        <f>(Q15+R15)/2</f>
        <v>51</v>
      </c>
      <c r="T15" s="29">
        <v>1452000</v>
      </c>
      <c r="U15" s="30">
        <f>V15/T15</f>
        <v>0.34435261707988979</v>
      </c>
      <c r="V15" s="31">
        <v>500000</v>
      </c>
      <c r="W15" s="22" t="s">
        <v>77</v>
      </c>
      <c r="X15" s="41" t="s">
        <v>207</v>
      </c>
    </row>
    <row r="16" spans="1:24" ht="34.9" customHeight="1" x14ac:dyDescent="0.25">
      <c r="A16" s="23">
        <v>52</v>
      </c>
      <c r="B16" s="23">
        <v>69</v>
      </c>
      <c r="C16" s="35" t="s">
        <v>50</v>
      </c>
      <c r="D16" s="24" t="s">
        <v>14</v>
      </c>
      <c r="E16" s="25">
        <v>286</v>
      </c>
      <c r="F16" s="26" t="s">
        <v>175</v>
      </c>
      <c r="G16" s="27" t="s">
        <v>116</v>
      </c>
      <c r="H16" s="14">
        <v>31</v>
      </c>
      <c r="I16" s="14">
        <v>35</v>
      </c>
      <c r="J16" s="28">
        <f>(H16+I16)/2</f>
        <v>33</v>
      </c>
      <c r="K16" s="14">
        <v>18</v>
      </c>
      <c r="L16" s="14">
        <v>15</v>
      </c>
      <c r="M16" s="28">
        <f>(K16+L16)/2</f>
        <v>16.5</v>
      </c>
      <c r="N16" s="14">
        <v>1</v>
      </c>
      <c r="O16" s="14">
        <v>1</v>
      </c>
      <c r="P16" s="28">
        <f>(N16+O16)/2</f>
        <v>1</v>
      </c>
      <c r="Q16" s="14">
        <f>H16+K16+N16</f>
        <v>50</v>
      </c>
      <c r="R16" s="14">
        <f>Tabulka1[[#This Row],[1.1 H2]]+Tabulka1[[#This Row],[1.2 H2]]+Tabulka1[[#This Row],[1.3 H2]]</f>
        <v>51</v>
      </c>
      <c r="S16" s="42">
        <f>(Q16+R16)/2</f>
        <v>50.5</v>
      </c>
      <c r="T16" s="29">
        <v>540000</v>
      </c>
      <c r="U16" s="30">
        <f>V16/T16</f>
        <v>0.6</v>
      </c>
      <c r="V16" s="31">
        <v>324000</v>
      </c>
      <c r="W16" s="22" t="s">
        <v>77</v>
      </c>
      <c r="X16" s="41" t="s">
        <v>207</v>
      </c>
    </row>
    <row r="17" spans="1:24" ht="34.9" customHeight="1" x14ac:dyDescent="0.25">
      <c r="A17" s="23">
        <v>53</v>
      </c>
      <c r="B17" s="23">
        <v>23</v>
      </c>
      <c r="C17" s="35" t="s">
        <v>75</v>
      </c>
      <c r="D17" s="24" t="s">
        <v>14</v>
      </c>
      <c r="E17" s="25">
        <v>488</v>
      </c>
      <c r="F17" s="26" t="s">
        <v>149</v>
      </c>
      <c r="G17" s="27" t="s">
        <v>91</v>
      </c>
      <c r="H17" s="14">
        <v>33</v>
      </c>
      <c r="I17" s="14">
        <v>35</v>
      </c>
      <c r="J17" s="28">
        <f>(H17+I17)/2</f>
        <v>34</v>
      </c>
      <c r="K17" s="14">
        <v>16</v>
      </c>
      <c r="L17" s="14">
        <v>15</v>
      </c>
      <c r="M17" s="28">
        <f>(K17+L17)/2</f>
        <v>15.5</v>
      </c>
      <c r="N17" s="14">
        <v>1</v>
      </c>
      <c r="O17" s="14">
        <v>1</v>
      </c>
      <c r="P17" s="28">
        <f>(N17+O17)/2</f>
        <v>1</v>
      </c>
      <c r="Q17" s="14">
        <f>H17+K17+N17</f>
        <v>50</v>
      </c>
      <c r="R17" s="14">
        <f>Tabulka1[[#This Row],[1.1 H2]]+Tabulka1[[#This Row],[1.2 H2]]+Tabulka1[[#This Row],[1.3 H2]]</f>
        <v>51</v>
      </c>
      <c r="S17" s="42">
        <f>(Q17+R17)/2</f>
        <v>50.5</v>
      </c>
      <c r="T17" s="29">
        <v>539000</v>
      </c>
      <c r="U17" s="30">
        <f>V17/T17</f>
        <v>0.5992578849721707</v>
      </c>
      <c r="V17" s="31">
        <v>323000</v>
      </c>
      <c r="W17" s="22" t="s">
        <v>77</v>
      </c>
      <c r="X17" s="41" t="s">
        <v>207</v>
      </c>
    </row>
    <row r="18" spans="1:24" ht="34.9" customHeight="1" x14ac:dyDescent="0.25">
      <c r="A18" s="23">
        <v>54</v>
      </c>
      <c r="B18" s="23">
        <v>42</v>
      </c>
      <c r="C18" s="35" t="s">
        <v>25</v>
      </c>
      <c r="D18" s="24" t="s">
        <v>14</v>
      </c>
      <c r="E18" s="25">
        <v>746</v>
      </c>
      <c r="F18" s="26" t="s">
        <v>157</v>
      </c>
      <c r="G18" s="27" t="s">
        <v>100</v>
      </c>
      <c r="H18" s="14">
        <v>33</v>
      </c>
      <c r="I18" s="14">
        <v>33</v>
      </c>
      <c r="J18" s="28">
        <f>(H18+I18)/2</f>
        <v>33</v>
      </c>
      <c r="K18" s="14">
        <v>16</v>
      </c>
      <c r="L18" s="14">
        <v>16</v>
      </c>
      <c r="M18" s="28">
        <f>(K18+L18)/2</f>
        <v>16</v>
      </c>
      <c r="N18" s="14">
        <v>1</v>
      </c>
      <c r="O18" s="14">
        <v>1</v>
      </c>
      <c r="P18" s="28">
        <f>(N18+O18)/2</f>
        <v>1</v>
      </c>
      <c r="Q18" s="14">
        <f>H18+K18+N18</f>
        <v>50</v>
      </c>
      <c r="R18" s="14">
        <f>Tabulka1[[#This Row],[1.1 H2]]+Tabulka1[[#This Row],[1.2 H2]]+Tabulka1[[#This Row],[1.3 H2]]</f>
        <v>50</v>
      </c>
      <c r="S18" s="42">
        <f>(Q18+R18)/2</f>
        <v>50</v>
      </c>
      <c r="T18" s="29">
        <v>298749</v>
      </c>
      <c r="U18" s="30">
        <f>V18/T18</f>
        <v>0.59916518549016062</v>
      </c>
      <c r="V18" s="31">
        <v>179000</v>
      </c>
      <c r="W18" s="22" t="s">
        <v>77</v>
      </c>
      <c r="X18" s="41" t="s">
        <v>207</v>
      </c>
    </row>
    <row r="19" spans="1:24" ht="34.9" customHeight="1" x14ac:dyDescent="0.25">
      <c r="A19" s="23">
        <v>55</v>
      </c>
      <c r="B19" s="23">
        <v>51</v>
      </c>
      <c r="C19" s="35" t="s">
        <v>139</v>
      </c>
      <c r="D19" s="24" t="s">
        <v>14</v>
      </c>
      <c r="E19" s="25">
        <v>3799</v>
      </c>
      <c r="F19" s="26" t="s">
        <v>164</v>
      </c>
      <c r="G19" s="27" t="s">
        <v>106</v>
      </c>
      <c r="H19" s="14">
        <v>31</v>
      </c>
      <c r="I19" s="14">
        <v>33</v>
      </c>
      <c r="J19" s="28">
        <f>(H19+I19)/2</f>
        <v>32</v>
      </c>
      <c r="K19" s="14">
        <v>17</v>
      </c>
      <c r="L19" s="14">
        <v>15</v>
      </c>
      <c r="M19" s="28">
        <f>(K19+L19)/2</f>
        <v>16</v>
      </c>
      <c r="N19" s="14">
        <v>2</v>
      </c>
      <c r="O19" s="14">
        <v>2</v>
      </c>
      <c r="P19" s="28">
        <f>(N19+O19)/2</f>
        <v>2</v>
      </c>
      <c r="Q19" s="14">
        <f>H19+K19+N19</f>
        <v>50</v>
      </c>
      <c r="R19" s="14">
        <f>Tabulka1[[#This Row],[1.1 H2]]+Tabulka1[[#This Row],[1.2 H2]]+Tabulka1[[#This Row],[1.3 H2]]</f>
        <v>50</v>
      </c>
      <c r="S19" s="42">
        <f>(Q19+R19)/2</f>
        <v>50</v>
      </c>
      <c r="T19" s="29">
        <v>986150</v>
      </c>
      <c r="U19" s="30">
        <f>V19/T19</f>
        <v>0.50702225827713832</v>
      </c>
      <c r="V19" s="31">
        <v>500000</v>
      </c>
      <c r="W19" s="22" t="s">
        <v>77</v>
      </c>
      <c r="X19" s="41" t="s">
        <v>207</v>
      </c>
    </row>
    <row r="20" spans="1:24" ht="34.9" customHeight="1" x14ac:dyDescent="0.25">
      <c r="A20" s="23">
        <v>56</v>
      </c>
      <c r="B20" s="23">
        <v>96</v>
      </c>
      <c r="C20" s="35" t="s">
        <v>32</v>
      </c>
      <c r="D20" s="32" t="s">
        <v>14</v>
      </c>
      <c r="E20" s="25">
        <v>663</v>
      </c>
      <c r="F20" s="26" t="s">
        <v>193</v>
      </c>
      <c r="G20" s="27" t="s">
        <v>133</v>
      </c>
      <c r="H20" s="14">
        <v>31</v>
      </c>
      <c r="I20" s="14">
        <v>33</v>
      </c>
      <c r="J20" s="28">
        <f>(H20+I20)/2</f>
        <v>32</v>
      </c>
      <c r="K20" s="14">
        <v>16</v>
      </c>
      <c r="L20" s="14">
        <v>14</v>
      </c>
      <c r="M20" s="28">
        <f>(K20+L20)/2</f>
        <v>15</v>
      </c>
      <c r="N20" s="14">
        <v>3</v>
      </c>
      <c r="O20" s="14">
        <v>3</v>
      </c>
      <c r="P20" s="28">
        <f>(N20+O20)/2</f>
        <v>3</v>
      </c>
      <c r="Q20" s="14">
        <f>H20+K20+N20</f>
        <v>50</v>
      </c>
      <c r="R20" s="14">
        <f>Tabulka1[[#This Row],[1.1 H2]]+Tabulka1[[#This Row],[1.2 H2]]+Tabulka1[[#This Row],[1.3 H2]]</f>
        <v>50</v>
      </c>
      <c r="S20" s="42">
        <f>(Q20+R20)/2</f>
        <v>50</v>
      </c>
      <c r="T20" s="29">
        <v>1265660</v>
      </c>
      <c r="U20" s="30">
        <f>V20/T20</f>
        <v>0.39505080353333438</v>
      </c>
      <c r="V20" s="31">
        <v>500000</v>
      </c>
      <c r="W20" s="22" t="s">
        <v>77</v>
      </c>
      <c r="X20" s="41" t="s">
        <v>207</v>
      </c>
    </row>
    <row r="21" spans="1:24" ht="34.9" customHeight="1" x14ac:dyDescent="0.25">
      <c r="A21" s="23">
        <v>57</v>
      </c>
      <c r="B21" s="23">
        <v>71</v>
      </c>
      <c r="C21" s="35" t="s">
        <v>37</v>
      </c>
      <c r="D21" s="24" t="s">
        <v>14</v>
      </c>
      <c r="E21" s="25">
        <v>468</v>
      </c>
      <c r="F21" s="26">
        <v>64629929</v>
      </c>
      <c r="G21" s="27" t="s">
        <v>117</v>
      </c>
      <c r="H21" s="14">
        <v>35</v>
      </c>
      <c r="I21" s="14">
        <v>35</v>
      </c>
      <c r="J21" s="28">
        <f>(H21+I21)/2</f>
        <v>35</v>
      </c>
      <c r="K21" s="14">
        <v>14</v>
      </c>
      <c r="L21" s="14">
        <v>14</v>
      </c>
      <c r="M21" s="28">
        <f>(K21+L21)/2</f>
        <v>14</v>
      </c>
      <c r="N21" s="14">
        <v>1</v>
      </c>
      <c r="O21" s="14">
        <v>1</v>
      </c>
      <c r="P21" s="28">
        <f>(N21+O21)/2</f>
        <v>1</v>
      </c>
      <c r="Q21" s="14">
        <f>H21+K21+N21</f>
        <v>50</v>
      </c>
      <c r="R21" s="14">
        <f>Tabulka1[[#This Row],[1.1 H2]]+Tabulka1[[#This Row],[1.2 H2]]+Tabulka1[[#This Row],[1.3 H2]]</f>
        <v>50</v>
      </c>
      <c r="S21" s="42">
        <f>(Q21+R21)/2</f>
        <v>50</v>
      </c>
      <c r="T21" s="29">
        <v>399300</v>
      </c>
      <c r="U21" s="30">
        <f>V21/T21</f>
        <v>0.59854745805159026</v>
      </c>
      <c r="V21" s="31">
        <v>239000</v>
      </c>
      <c r="W21" s="22" t="s">
        <v>77</v>
      </c>
      <c r="X21" s="41" t="s">
        <v>207</v>
      </c>
    </row>
    <row r="22" spans="1:24" ht="34.9" customHeight="1" x14ac:dyDescent="0.25">
      <c r="A22" s="23">
        <v>58</v>
      </c>
      <c r="B22" s="23">
        <v>58</v>
      </c>
      <c r="C22" s="35" t="s">
        <v>65</v>
      </c>
      <c r="D22" s="24" t="s">
        <v>14</v>
      </c>
      <c r="E22" s="25">
        <v>1742</v>
      </c>
      <c r="F22" s="26" t="s">
        <v>168</v>
      </c>
      <c r="G22" s="27" t="s">
        <v>111</v>
      </c>
      <c r="H22" s="14">
        <v>27</v>
      </c>
      <c r="I22" s="14">
        <v>31</v>
      </c>
      <c r="J22" s="28">
        <f>(H22+I22)/2</f>
        <v>29</v>
      </c>
      <c r="K22" s="14">
        <v>20</v>
      </c>
      <c r="L22" s="14">
        <v>17</v>
      </c>
      <c r="M22" s="28">
        <f>(K22+L22)/2</f>
        <v>18.5</v>
      </c>
      <c r="N22" s="14">
        <v>2</v>
      </c>
      <c r="O22" s="14">
        <v>2</v>
      </c>
      <c r="P22" s="28">
        <f>(N22+O22)/2</f>
        <v>2</v>
      </c>
      <c r="Q22" s="14">
        <f>H22+K22+N22</f>
        <v>49</v>
      </c>
      <c r="R22" s="14">
        <f>Tabulka1[[#This Row],[1.1 H2]]+Tabulka1[[#This Row],[1.2 H2]]+Tabulka1[[#This Row],[1.3 H2]]</f>
        <v>50</v>
      </c>
      <c r="S22" s="42">
        <f>(Q22+R22)/2</f>
        <v>49.5</v>
      </c>
      <c r="T22" s="29">
        <v>1000000</v>
      </c>
      <c r="U22" s="30">
        <f>V22/T22</f>
        <v>0.5</v>
      </c>
      <c r="V22" s="31">
        <v>500000</v>
      </c>
      <c r="W22" s="22" t="s">
        <v>77</v>
      </c>
      <c r="X22" s="41" t="s">
        <v>207</v>
      </c>
    </row>
    <row r="23" spans="1:24" ht="34.9" customHeight="1" x14ac:dyDescent="0.25">
      <c r="A23" s="23">
        <v>59</v>
      </c>
      <c r="B23" s="23">
        <v>68</v>
      </c>
      <c r="C23" s="35" t="s">
        <v>27</v>
      </c>
      <c r="D23" s="24" t="s">
        <v>14</v>
      </c>
      <c r="E23" s="25">
        <v>267</v>
      </c>
      <c r="F23" s="26" t="s">
        <v>174</v>
      </c>
      <c r="G23" s="27" t="s">
        <v>115</v>
      </c>
      <c r="H23" s="14">
        <v>33</v>
      </c>
      <c r="I23" s="14">
        <v>33</v>
      </c>
      <c r="J23" s="28">
        <f>(H23+I23)/2</f>
        <v>33</v>
      </c>
      <c r="K23" s="14">
        <v>15</v>
      </c>
      <c r="L23" s="14">
        <v>16</v>
      </c>
      <c r="M23" s="28">
        <f>(K23+L23)/2</f>
        <v>15.5</v>
      </c>
      <c r="N23" s="14">
        <v>1</v>
      </c>
      <c r="O23" s="14">
        <v>1</v>
      </c>
      <c r="P23" s="28">
        <f>(N23+O23)/2</f>
        <v>1</v>
      </c>
      <c r="Q23" s="14">
        <f>H23+K23+N23</f>
        <v>49</v>
      </c>
      <c r="R23" s="14">
        <f>Tabulka1[[#This Row],[1.1 H2]]+Tabulka1[[#This Row],[1.2 H2]]+Tabulka1[[#This Row],[1.3 H2]]</f>
        <v>50</v>
      </c>
      <c r="S23" s="42">
        <f>(Q23+R23)/2</f>
        <v>49.5</v>
      </c>
      <c r="T23" s="29">
        <v>550600</v>
      </c>
      <c r="U23" s="30">
        <f>V23/T23</f>
        <v>0.59989102796948779</v>
      </c>
      <c r="V23" s="31">
        <v>330300</v>
      </c>
      <c r="W23" s="22" t="s">
        <v>77</v>
      </c>
      <c r="X23" s="41" t="s">
        <v>207</v>
      </c>
    </row>
    <row r="24" spans="1:24" ht="34.9" customHeight="1" x14ac:dyDescent="0.25">
      <c r="A24" s="23">
        <v>60</v>
      </c>
      <c r="B24" s="23">
        <v>81</v>
      </c>
      <c r="C24" s="35" t="s">
        <v>22</v>
      </c>
      <c r="D24" s="24" t="s">
        <v>14</v>
      </c>
      <c r="E24" s="25">
        <v>388</v>
      </c>
      <c r="F24" s="26" t="s">
        <v>183</v>
      </c>
      <c r="G24" s="27" t="s">
        <v>123</v>
      </c>
      <c r="H24" s="14">
        <v>33</v>
      </c>
      <c r="I24" s="14">
        <v>31</v>
      </c>
      <c r="J24" s="28">
        <f>(H24+I24)/2</f>
        <v>32</v>
      </c>
      <c r="K24" s="14">
        <v>17</v>
      </c>
      <c r="L24" s="14">
        <v>14</v>
      </c>
      <c r="M24" s="28">
        <f>(K24+L24)/2</f>
        <v>15.5</v>
      </c>
      <c r="N24" s="14">
        <v>2</v>
      </c>
      <c r="O24" s="14">
        <v>2</v>
      </c>
      <c r="P24" s="28">
        <f>(N24+O24)/2</f>
        <v>2</v>
      </c>
      <c r="Q24" s="14">
        <f>H24+K24+N24</f>
        <v>52</v>
      </c>
      <c r="R24" s="14">
        <f>Tabulka1[[#This Row],[1.1 H2]]+Tabulka1[[#This Row],[1.2 H2]]+Tabulka1[[#This Row],[1.3 H2]]</f>
        <v>47</v>
      </c>
      <c r="S24" s="42">
        <f>(Q24+R24)/2</f>
        <v>49.5</v>
      </c>
      <c r="T24" s="29">
        <v>593477</v>
      </c>
      <c r="U24" s="30">
        <f>V24/T24</f>
        <v>0.54997919043197963</v>
      </c>
      <c r="V24" s="31">
        <v>326400</v>
      </c>
      <c r="W24" s="22" t="s">
        <v>77</v>
      </c>
      <c r="X24" s="41" t="s">
        <v>208</v>
      </c>
    </row>
    <row r="25" spans="1:24" ht="34.9" customHeight="1" x14ac:dyDescent="0.25">
      <c r="A25" s="23">
        <v>61</v>
      </c>
      <c r="B25" s="23">
        <v>82</v>
      </c>
      <c r="C25" s="35" t="s">
        <v>60</v>
      </c>
      <c r="D25" s="32" t="s">
        <v>14</v>
      </c>
      <c r="E25" s="25">
        <v>220</v>
      </c>
      <c r="F25" s="26" t="s">
        <v>184</v>
      </c>
      <c r="G25" s="27" t="s">
        <v>124</v>
      </c>
      <c r="H25" s="14">
        <v>33</v>
      </c>
      <c r="I25" s="14">
        <v>35</v>
      </c>
      <c r="J25" s="28">
        <f>(H25+I25)/2</f>
        <v>34</v>
      </c>
      <c r="K25" s="14">
        <v>13</v>
      </c>
      <c r="L25" s="14">
        <v>16</v>
      </c>
      <c r="M25" s="28">
        <f>(K25+L25)/2</f>
        <v>14.5</v>
      </c>
      <c r="N25" s="14">
        <v>1</v>
      </c>
      <c r="O25" s="14">
        <v>1</v>
      </c>
      <c r="P25" s="28">
        <f>(N25+O25)/2</f>
        <v>1</v>
      </c>
      <c r="Q25" s="14">
        <f>H25+K25+N25</f>
        <v>47</v>
      </c>
      <c r="R25" s="14">
        <f>Tabulka1[[#This Row],[1.1 H2]]+Tabulka1[[#This Row],[1.2 H2]]+Tabulka1[[#This Row],[1.3 H2]]</f>
        <v>52</v>
      </c>
      <c r="S25" s="42">
        <f>(Q25+R25)/2</f>
        <v>49.5</v>
      </c>
      <c r="T25" s="29">
        <v>644446</v>
      </c>
      <c r="U25" s="30">
        <f>V25/T25</f>
        <v>0.59989510370147381</v>
      </c>
      <c r="V25" s="31">
        <v>386600</v>
      </c>
      <c r="W25" s="22" t="s">
        <v>77</v>
      </c>
      <c r="X25" s="41" t="s">
        <v>207</v>
      </c>
    </row>
    <row r="26" spans="1:24" ht="34.9" customHeight="1" x14ac:dyDescent="0.25">
      <c r="A26" s="23">
        <v>62</v>
      </c>
      <c r="B26" s="23">
        <v>34</v>
      </c>
      <c r="C26" s="35" t="s">
        <v>70</v>
      </c>
      <c r="D26" s="24" t="s">
        <v>14</v>
      </c>
      <c r="E26" s="25">
        <v>5334</v>
      </c>
      <c r="F26" s="26" t="s">
        <v>155</v>
      </c>
      <c r="G26" s="27" t="s">
        <v>97</v>
      </c>
      <c r="H26" s="14">
        <v>29</v>
      </c>
      <c r="I26" s="14">
        <v>31</v>
      </c>
      <c r="J26" s="28">
        <f>(H26+I26)/2</f>
        <v>30</v>
      </c>
      <c r="K26" s="14">
        <v>19</v>
      </c>
      <c r="L26" s="14">
        <v>17</v>
      </c>
      <c r="M26" s="28">
        <f>(K26+L26)/2</f>
        <v>18</v>
      </c>
      <c r="N26" s="14">
        <v>1</v>
      </c>
      <c r="O26" s="14">
        <v>1</v>
      </c>
      <c r="P26" s="28">
        <f>(N26+O26)/2</f>
        <v>1</v>
      </c>
      <c r="Q26" s="14">
        <f>H26+K26+N26</f>
        <v>49</v>
      </c>
      <c r="R26" s="14">
        <f>Tabulka1[[#This Row],[1.1 H2]]+Tabulka1[[#This Row],[1.2 H2]]+Tabulka1[[#This Row],[1.3 H2]]</f>
        <v>49</v>
      </c>
      <c r="S26" s="42">
        <f>(Q26+R26)/2</f>
        <v>49</v>
      </c>
      <c r="T26" s="29">
        <v>557205</v>
      </c>
      <c r="U26" s="30">
        <f>V26/T26</f>
        <v>0.59995872255274096</v>
      </c>
      <c r="V26" s="31">
        <v>334300</v>
      </c>
      <c r="W26" s="22" t="s">
        <v>77</v>
      </c>
      <c r="X26" s="41" t="s">
        <v>207</v>
      </c>
    </row>
    <row r="27" spans="1:24" ht="34.9" customHeight="1" x14ac:dyDescent="0.25">
      <c r="A27" s="23">
        <v>63</v>
      </c>
      <c r="B27" s="23">
        <v>22</v>
      </c>
      <c r="C27" s="35" t="s">
        <v>63</v>
      </c>
      <c r="D27" s="24" t="s">
        <v>14</v>
      </c>
      <c r="E27" s="25">
        <v>1703</v>
      </c>
      <c r="F27" s="26" t="s">
        <v>148</v>
      </c>
      <c r="G27" s="27" t="s">
        <v>90</v>
      </c>
      <c r="H27" s="14">
        <v>33</v>
      </c>
      <c r="I27" s="14">
        <v>33</v>
      </c>
      <c r="J27" s="28">
        <f>(H27+I27)/2</f>
        <v>33</v>
      </c>
      <c r="K27" s="14">
        <v>16</v>
      </c>
      <c r="L27" s="14">
        <v>14</v>
      </c>
      <c r="M27" s="28">
        <f>(K27+L27)/2</f>
        <v>15</v>
      </c>
      <c r="N27" s="14">
        <v>1</v>
      </c>
      <c r="O27" s="14">
        <v>1</v>
      </c>
      <c r="P27" s="28">
        <f>(N27+O27)/2</f>
        <v>1</v>
      </c>
      <c r="Q27" s="14">
        <f>H27+K27+N27</f>
        <v>50</v>
      </c>
      <c r="R27" s="14">
        <f>Tabulka1[[#This Row],[1.1 H2]]+Tabulka1[[#This Row],[1.2 H2]]+Tabulka1[[#This Row],[1.3 H2]]</f>
        <v>48</v>
      </c>
      <c r="S27" s="42">
        <f>(Q27+R27)/2</f>
        <v>49</v>
      </c>
      <c r="T27" s="29">
        <v>266200</v>
      </c>
      <c r="U27" s="30">
        <f>V27/T27</f>
        <v>0.58226897069872274</v>
      </c>
      <c r="V27" s="31">
        <v>155000</v>
      </c>
      <c r="W27" s="22" t="s">
        <v>77</v>
      </c>
      <c r="X27" s="41" t="s">
        <v>207</v>
      </c>
    </row>
    <row r="28" spans="1:24" ht="34.9" customHeight="1" x14ac:dyDescent="0.25">
      <c r="A28" s="23">
        <v>64</v>
      </c>
      <c r="B28" s="23">
        <v>78</v>
      </c>
      <c r="C28" s="35" t="s">
        <v>57</v>
      </c>
      <c r="D28" s="24" t="s">
        <v>14</v>
      </c>
      <c r="E28" s="25">
        <v>4478</v>
      </c>
      <c r="F28" s="26" t="s">
        <v>181</v>
      </c>
      <c r="G28" s="27" t="s">
        <v>121</v>
      </c>
      <c r="H28" s="14">
        <v>33</v>
      </c>
      <c r="I28" s="14">
        <v>33</v>
      </c>
      <c r="J28" s="28">
        <f>(H28+I28)/2</f>
        <v>33</v>
      </c>
      <c r="K28" s="14">
        <v>14</v>
      </c>
      <c r="L28" s="14">
        <v>14</v>
      </c>
      <c r="M28" s="28">
        <f>(K28+L28)/2</f>
        <v>14</v>
      </c>
      <c r="N28" s="14">
        <v>2</v>
      </c>
      <c r="O28" s="14">
        <v>2</v>
      </c>
      <c r="P28" s="28">
        <f>(N28+O28)/2</f>
        <v>2</v>
      </c>
      <c r="Q28" s="14">
        <f>H28+K28+N28</f>
        <v>49</v>
      </c>
      <c r="R28" s="14">
        <f>Tabulka1[[#This Row],[1.1 H2]]+Tabulka1[[#This Row],[1.2 H2]]+Tabulka1[[#This Row],[1.3 H2]]</f>
        <v>49</v>
      </c>
      <c r="S28" s="42">
        <f>(Q28+R28)/2</f>
        <v>49</v>
      </c>
      <c r="T28" s="29">
        <v>968000</v>
      </c>
      <c r="U28" s="30">
        <f>V28/T28</f>
        <v>0.51652892561983466</v>
      </c>
      <c r="V28" s="31">
        <v>500000</v>
      </c>
      <c r="W28" s="22" t="s">
        <v>77</v>
      </c>
      <c r="X28" s="41" t="s">
        <v>207</v>
      </c>
    </row>
    <row r="29" spans="1:24" ht="34.9" customHeight="1" x14ac:dyDescent="0.25">
      <c r="A29" s="23">
        <v>65</v>
      </c>
      <c r="B29" s="23">
        <v>60</v>
      </c>
      <c r="C29" s="35" t="s">
        <v>41</v>
      </c>
      <c r="D29" s="24" t="s">
        <v>137</v>
      </c>
      <c r="E29" s="25">
        <v>7227</v>
      </c>
      <c r="F29" s="26" t="s">
        <v>170</v>
      </c>
      <c r="G29" s="27" t="s">
        <v>171</v>
      </c>
      <c r="H29" s="14">
        <v>31</v>
      </c>
      <c r="I29" s="14">
        <v>35</v>
      </c>
      <c r="J29" s="28">
        <f t="shared" ref="J29:J60" si="0">(H29+I29)/2</f>
        <v>33</v>
      </c>
      <c r="K29" s="14">
        <v>14</v>
      </c>
      <c r="L29" s="14">
        <v>14</v>
      </c>
      <c r="M29" s="28">
        <f t="shared" ref="M29:M60" si="1">(K29+L29)/2</f>
        <v>14</v>
      </c>
      <c r="N29" s="14">
        <v>2</v>
      </c>
      <c r="O29" s="14">
        <v>2</v>
      </c>
      <c r="P29" s="28">
        <f t="shared" ref="P29:P60" si="2">(N29+O29)/2</f>
        <v>2</v>
      </c>
      <c r="Q29" s="14">
        <f t="shared" ref="Q29:Q63" si="3">H29+K29+N29</f>
        <v>47</v>
      </c>
      <c r="R29" s="14">
        <f>Tabulka1[[#This Row],[1.1 H2]]+Tabulka1[[#This Row],[1.2 H2]]+Tabulka1[[#This Row],[1.3 H2]]</f>
        <v>51</v>
      </c>
      <c r="S29" s="42">
        <f t="shared" ref="S29:S60" si="4">(Q29+R29)/2</f>
        <v>49</v>
      </c>
      <c r="T29" s="29">
        <v>1000000</v>
      </c>
      <c r="U29" s="30">
        <f t="shared" ref="U29:U60" si="5">V29/T29</f>
        <v>0.5</v>
      </c>
      <c r="V29" s="31">
        <v>500000</v>
      </c>
      <c r="W29" s="22" t="s">
        <v>77</v>
      </c>
      <c r="X29" s="41" t="s">
        <v>208</v>
      </c>
    </row>
    <row r="30" spans="1:24" ht="34.9" customHeight="1" x14ac:dyDescent="0.25">
      <c r="A30" s="23">
        <v>66</v>
      </c>
      <c r="B30" s="23">
        <v>83</v>
      </c>
      <c r="C30" s="35" t="s">
        <v>47</v>
      </c>
      <c r="D30" s="32" t="s">
        <v>14</v>
      </c>
      <c r="E30" s="25">
        <v>304</v>
      </c>
      <c r="F30" s="26" t="s">
        <v>185</v>
      </c>
      <c r="G30" s="27" t="s">
        <v>125</v>
      </c>
      <c r="H30" s="14">
        <v>31</v>
      </c>
      <c r="I30" s="14">
        <v>31</v>
      </c>
      <c r="J30" s="28">
        <f t="shared" si="0"/>
        <v>31</v>
      </c>
      <c r="K30" s="14">
        <v>18</v>
      </c>
      <c r="L30" s="14">
        <v>15</v>
      </c>
      <c r="M30" s="28">
        <f t="shared" si="1"/>
        <v>16.5</v>
      </c>
      <c r="N30" s="14">
        <v>1</v>
      </c>
      <c r="O30" s="14">
        <v>1</v>
      </c>
      <c r="P30" s="28">
        <f t="shared" si="2"/>
        <v>1</v>
      </c>
      <c r="Q30" s="14">
        <f t="shared" si="3"/>
        <v>50</v>
      </c>
      <c r="R30" s="14">
        <f>Tabulka1[[#This Row],[1.1 H2]]+Tabulka1[[#This Row],[1.2 H2]]+Tabulka1[[#This Row],[1.3 H2]]</f>
        <v>47</v>
      </c>
      <c r="S30" s="42">
        <f t="shared" si="4"/>
        <v>48.5</v>
      </c>
      <c r="T30" s="29">
        <v>830000</v>
      </c>
      <c r="U30" s="30">
        <f t="shared" si="5"/>
        <v>0.6</v>
      </c>
      <c r="V30" s="31">
        <v>498000</v>
      </c>
      <c r="W30" s="22" t="s">
        <v>77</v>
      </c>
      <c r="X30" s="41" t="s">
        <v>207</v>
      </c>
    </row>
    <row r="31" spans="1:24" ht="34.9" customHeight="1" x14ac:dyDescent="0.25">
      <c r="A31" s="23">
        <v>67</v>
      </c>
      <c r="B31" s="23">
        <v>99</v>
      </c>
      <c r="C31" s="35" t="s">
        <v>30</v>
      </c>
      <c r="D31" s="32" t="s">
        <v>14</v>
      </c>
      <c r="E31" s="25">
        <v>4919</v>
      </c>
      <c r="F31" s="26" t="s">
        <v>195</v>
      </c>
      <c r="G31" s="27" t="s">
        <v>135</v>
      </c>
      <c r="H31" s="14">
        <v>33</v>
      </c>
      <c r="I31" s="14">
        <v>31</v>
      </c>
      <c r="J31" s="28">
        <f t="shared" si="0"/>
        <v>32</v>
      </c>
      <c r="K31" s="14">
        <v>16</v>
      </c>
      <c r="L31" s="14">
        <v>15</v>
      </c>
      <c r="M31" s="28">
        <f t="shared" si="1"/>
        <v>15.5</v>
      </c>
      <c r="N31" s="14">
        <v>1</v>
      </c>
      <c r="O31" s="14">
        <v>1</v>
      </c>
      <c r="P31" s="28">
        <f t="shared" si="2"/>
        <v>1</v>
      </c>
      <c r="Q31" s="14">
        <f t="shared" si="3"/>
        <v>50</v>
      </c>
      <c r="R31" s="14">
        <f>Tabulka1[[#This Row],[1.1 H2]]+Tabulka1[[#This Row],[1.2 H2]]+Tabulka1[[#This Row],[1.3 H2]]</f>
        <v>47</v>
      </c>
      <c r="S31" s="42">
        <f t="shared" si="4"/>
        <v>48.5</v>
      </c>
      <c r="T31" s="29">
        <v>568700</v>
      </c>
      <c r="U31" s="30">
        <f t="shared" si="5"/>
        <v>0.59996483207314932</v>
      </c>
      <c r="V31" s="31">
        <v>341200</v>
      </c>
      <c r="W31" s="22" t="s">
        <v>77</v>
      </c>
      <c r="X31" s="41" t="s">
        <v>207</v>
      </c>
    </row>
    <row r="32" spans="1:24" ht="34.9" customHeight="1" x14ac:dyDescent="0.25">
      <c r="A32" s="23">
        <v>68</v>
      </c>
      <c r="B32" s="23">
        <v>100</v>
      </c>
      <c r="C32" s="35" t="s">
        <v>38</v>
      </c>
      <c r="D32" s="32" t="s">
        <v>78</v>
      </c>
      <c r="E32" s="25">
        <v>1391</v>
      </c>
      <c r="F32" s="26" t="s">
        <v>196</v>
      </c>
      <c r="G32" s="27" t="s">
        <v>136</v>
      </c>
      <c r="H32" s="14">
        <v>31</v>
      </c>
      <c r="I32" s="14">
        <v>29</v>
      </c>
      <c r="J32" s="28">
        <f t="shared" si="0"/>
        <v>30</v>
      </c>
      <c r="K32" s="14">
        <v>17</v>
      </c>
      <c r="L32" s="14">
        <v>14</v>
      </c>
      <c r="M32" s="28">
        <f t="shared" si="1"/>
        <v>15.5</v>
      </c>
      <c r="N32" s="14">
        <v>3</v>
      </c>
      <c r="O32" s="14">
        <v>3</v>
      </c>
      <c r="P32" s="28">
        <f t="shared" si="2"/>
        <v>3</v>
      </c>
      <c r="Q32" s="14">
        <f t="shared" si="3"/>
        <v>51</v>
      </c>
      <c r="R32" s="14">
        <f>Tabulka1[[#This Row],[1.1 H2]]+Tabulka1[[#This Row],[1.2 H2]]+Tabulka1[[#This Row],[1.3 H2]]</f>
        <v>46</v>
      </c>
      <c r="S32" s="42">
        <f t="shared" si="4"/>
        <v>48.5</v>
      </c>
      <c r="T32" s="29">
        <v>1160390</v>
      </c>
      <c r="U32" s="30">
        <f t="shared" si="5"/>
        <v>0.43088961469850656</v>
      </c>
      <c r="V32" s="31">
        <v>500000</v>
      </c>
      <c r="W32" s="22" t="s">
        <v>77</v>
      </c>
      <c r="X32" s="41" t="s">
        <v>208</v>
      </c>
    </row>
    <row r="33" spans="1:24" ht="34.9" customHeight="1" x14ac:dyDescent="0.25">
      <c r="A33" s="23">
        <v>69</v>
      </c>
      <c r="B33" s="23">
        <v>49</v>
      </c>
      <c r="C33" s="35" t="s">
        <v>24</v>
      </c>
      <c r="D33" s="24" t="s">
        <v>14</v>
      </c>
      <c r="E33" s="25">
        <v>825</v>
      </c>
      <c r="F33" s="26" t="s">
        <v>162</v>
      </c>
      <c r="G33" s="27" t="s">
        <v>179</v>
      </c>
      <c r="H33" s="14">
        <v>33</v>
      </c>
      <c r="I33" s="14">
        <v>35</v>
      </c>
      <c r="J33" s="28">
        <f t="shared" si="0"/>
        <v>34</v>
      </c>
      <c r="K33" s="14">
        <v>11</v>
      </c>
      <c r="L33" s="14">
        <v>12</v>
      </c>
      <c r="M33" s="28">
        <f t="shared" si="1"/>
        <v>11.5</v>
      </c>
      <c r="N33" s="14">
        <v>3</v>
      </c>
      <c r="O33" s="14">
        <v>3</v>
      </c>
      <c r="P33" s="28">
        <f t="shared" si="2"/>
        <v>3</v>
      </c>
      <c r="Q33" s="14">
        <f t="shared" si="3"/>
        <v>47</v>
      </c>
      <c r="R33" s="14">
        <f>Tabulka1[[#This Row],[1.1 H2]]+Tabulka1[[#This Row],[1.2 H2]]+Tabulka1[[#This Row],[1.3 H2]]</f>
        <v>50</v>
      </c>
      <c r="S33" s="42">
        <f t="shared" si="4"/>
        <v>48.5</v>
      </c>
      <c r="T33" s="29">
        <v>580000</v>
      </c>
      <c r="U33" s="30">
        <f t="shared" si="5"/>
        <v>0.43793103448275861</v>
      </c>
      <c r="V33" s="31">
        <v>254000</v>
      </c>
      <c r="W33" s="22" t="s">
        <v>77</v>
      </c>
      <c r="X33" s="41" t="s">
        <v>207</v>
      </c>
    </row>
    <row r="34" spans="1:24" ht="34.9" customHeight="1" x14ac:dyDescent="0.25">
      <c r="A34" s="23">
        <v>70</v>
      </c>
      <c r="B34" s="23">
        <v>4</v>
      </c>
      <c r="C34" s="35" t="s">
        <v>16</v>
      </c>
      <c r="D34" s="24" t="s">
        <v>14</v>
      </c>
      <c r="E34" s="25">
        <v>1075</v>
      </c>
      <c r="F34" s="26">
        <v>47812303</v>
      </c>
      <c r="G34" s="27" t="s">
        <v>81</v>
      </c>
      <c r="H34" s="14">
        <v>33</v>
      </c>
      <c r="I34" s="14">
        <v>33</v>
      </c>
      <c r="J34" s="28">
        <f t="shared" si="0"/>
        <v>33</v>
      </c>
      <c r="K34" s="14">
        <v>13</v>
      </c>
      <c r="L34" s="14">
        <v>13</v>
      </c>
      <c r="M34" s="28">
        <f t="shared" si="1"/>
        <v>13</v>
      </c>
      <c r="N34" s="14">
        <v>2</v>
      </c>
      <c r="O34" s="14">
        <v>2</v>
      </c>
      <c r="P34" s="28">
        <f t="shared" si="2"/>
        <v>2</v>
      </c>
      <c r="Q34" s="14">
        <f t="shared" si="3"/>
        <v>48</v>
      </c>
      <c r="R34" s="14">
        <f>Tabulka1[[#This Row],[1.1 H2]]+Tabulka1[[#This Row],[1.2 H2]]+Tabulka1[[#This Row],[1.3 H2]]</f>
        <v>48</v>
      </c>
      <c r="S34" s="42">
        <f t="shared" si="4"/>
        <v>48</v>
      </c>
      <c r="T34" s="29">
        <v>335000</v>
      </c>
      <c r="U34" s="30">
        <f t="shared" si="5"/>
        <v>0.54985074626865671</v>
      </c>
      <c r="V34" s="31">
        <v>184200</v>
      </c>
      <c r="W34" s="22" t="s">
        <v>77</v>
      </c>
      <c r="X34" s="41" t="s">
        <v>207</v>
      </c>
    </row>
    <row r="35" spans="1:24" ht="34.9" customHeight="1" x14ac:dyDescent="0.25">
      <c r="A35" s="23">
        <v>71</v>
      </c>
      <c r="B35" s="23">
        <v>91</v>
      </c>
      <c r="C35" s="35" t="s">
        <v>59</v>
      </c>
      <c r="D35" s="32" t="s">
        <v>14</v>
      </c>
      <c r="E35" s="25">
        <v>596</v>
      </c>
      <c r="F35" s="26" t="s">
        <v>191</v>
      </c>
      <c r="G35" s="27" t="s">
        <v>131</v>
      </c>
      <c r="H35" s="14">
        <v>33</v>
      </c>
      <c r="I35" s="14">
        <v>29</v>
      </c>
      <c r="J35" s="28">
        <f t="shared" si="0"/>
        <v>31</v>
      </c>
      <c r="K35" s="14">
        <v>16</v>
      </c>
      <c r="L35" s="14">
        <v>15</v>
      </c>
      <c r="M35" s="28">
        <f t="shared" si="1"/>
        <v>15.5</v>
      </c>
      <c r="N35" s="14">
        <v>1</v>
      </c>
      <c r="O35" s="14">
        <v>1</v>
      </c>
      <c r="P35" s="28">
        <f t="shared" si="2"/>
        <v>1</v>
      </c>
      <c r="Q35" s="14">
        <f t="shared" si="3"/>
        <v>50</v>
      </c>
      <c r="R35" s="14">
        <f>Tabulka1[[#This Row],[1.1 H2]]+Tabulka1[[#This Row],[1.2 H2]]+Tabulka1[[#This Row],[1.3 H2]]</f>
        <v>45</v>
      </c>
      <c r="S35" s="42">
        <f t="shared" si="4"/>
        <v>47.5</v>
      </c>
      <c r="T35" s="29">
        <v>545710</v>
      </c>
      <c r="U35" s="30">
        <f t="shared" si="5"/>
        <v>0.59995235564677207</v>
      </c>
      <c r="V35" s="31">
        <v>327400</v>
      </c>
      <c r="W35" s="22" t="s">
        <v>77</v>
      </c>
      <c r="X35" s="41" t="s">
        <v>208</v>
      </c>
    </row>
    <row r="36" spans="1:24" ht="34.9" customHeight="1" x14ac:dyDescent="0.25">
      <c r="A36" s="23">
        <v>72</v>
      </c>
      <c r="B36" s="23">
        <v>28</v>
      </c>
      <c r="C36" s="35" t="s">
        <v>64</v>
      </c>
      <c r="D36" s="24" t="s">
        <v>14</v>
      </c>
      <c r="E36" s="25">
        <v>1005</v>
      </c>
      <c r="F36" s="26" t="s">
        <v>152</v>
      </c>
      <c r="G36" s="27" t="s">
        <v>94</v>
      </c>
      <c r="H36" s="14">
        <v>31</v>
      </c>
      <c r="I36" s="14">
        <v>33</v>
      </c>
      <c r="J36" s="28">
        <f t="shared" si="0"/>
        <v>32</v>
      </c>
      <c r="K36" s="14">
        <v>15</v>
      </c>
      <c r="L36" s="14">
        <v>14</v>
      </c>
      <c r="M36" s="28">
        <f t="shared" si="1"/>
        <v>14.5</v>
      </c>
      <c r="N36" s="14">
        <v>1</v>
      </c>
      <c r="O36" s="14">
        <v>1</v>
      </c>
      <c r="P36" s="28">
        <f t="shared" si="2"/>
        <v>1</v>
      </c>
      <c r="Q36" s="14">
        <f t="shared" si="3"/>
        <v>47</v>
      </c>
      <c r="R36" s="14">
        <f>Tabulka1[[#This Row],[1.1 H2]]+Tabulka1[[#This Row],[1.2 H2]]+Tabulka1[[#This Row],[1.3 H2]]</f>
        <v>48</v>
      </c>
      <c r="S36" s="42">
        <f t="shared" si="4"/>
        <v>47.5</v>
      </c>
      <c r="T36" s="29">
        <v>771375</v>
      </c>
      <c r="U36" s="30">
        <f t="shared" si="5"/>
        <v>0.59996759034192193</v>
      </c>
      <c r="V36" s="31">
        <v>462800</v>
      </c>
      <c r="W36" s="22" t="s">
        <v>77</v>
      </c>
      <c r="X36" s="41" t="s">
        <v>208</v>
      </c>
    </row>
    <row r="37" spans="1:24" ht="34.9" customHeight="1" x14ac:dyDescent="0.25">
      <c r="A37" s="23">
        <v>73</v>
      </c>
      <c r="B37" s="23">
        <v>74</v>
      </c>
      <c r="C37" s="35" t="s">
        <v>49</v>
      </c>
      <c r="D37" s="24" t="s">
        <v>14</v>
      </c>
      <c r="E37" s="25">
        <v>2800</v>
      </c>
      <c r="F37" s="26" t="s">
        <v>180</v>
      </c>
      <c r="G37" s="27" t="s">
        <v>119</v>
      </c>
      <c r="H37" s="14">
        <v>35</v>
      </c>
      <c r="I37" s="14">
        <v>35</v>
      </c>
      <c r="J37" s="28">
        <f t="shared" si="0"/>
        <v>35</v>
      </c>
      <c r="K37" s="14">
        <v>11</v>
      </c>
      <c r="L37" s="14">
        <v>12</v>
      </c>
      <c r="M37" s="28">
        <f t="shared" si="1"/>
        <v>11.5</v>
      </c>
      <c r="N37" s="14">
        <v>1</v>
      </c>
      <c r="O37" s="14">
        <v>1</v>
      </c>
      <c r="P37" s="28">
        <f t="shared" si="2"/>
        <v>1</v>
      </c>
      <c r="Q37" s="14">
        <f t="shared" si="3"/>
        <v>47</v>
      </c>
      <c r="R37" s="14">
        <f>Tabulka1[[#This Row],[1.1 H2]]+Tabulka1[[#This Row],[1.2 H2]]+Tabulka1[[#This Row],[1.3 H2]]</f>
        <v>48</v>
      </c>
      <c r="S37" s="42">
        <f t="shared" si="4"/>
        <v>47.5</v>
      </c>
      <c r="T37" s="29">
        <v>445670</v>
      </c>
      <c r="U37" s="30">
        <f t="shared" si="5"/>
        <v>0.599995512374627</v>
      </c>
      <c r="V37" s="31">
        <v>267400</v>
      </c>
      <c r="W37" s="22" t="s">
        <v>77</v>
      </c>
      <c r="X37" s="41" t="s">
        <v>208</v>
      </c>
    </row>
    <row r="38" spans="1:24" ht="34.9" customHeight="1" x14ac:dyDescent="0.25">
      <c r="A38" s="23">
        <v>74</v>
      </c>
      <c r="B38" s="23">
        <v>48</v>
      </c>
      <c r="C38" s="35" t="s">
        <v>21</v>
      </c>
      <c r="D38" s="24" t="s">
        <v>14</v>
      </c>
      <c r="E38" s="25">
        <v>884</v>
      </c>
      <c r="F38" s="26" t="s">
        <v>161</v>
      </c>
      <c r="G38" s="27" t="s">
        <v>104</v>
      </c>
      <c r="H38" s="14">
        <v>28</v>
      </c>
      <c r="I38" s="14">
        <v>29</v>
      </c>
      <c r="J38" s="28">
        <f t="shared" si="0"/>
        <v>28.5</v>
      </c>
      <c r="K38" s="14">
        <v>17</v>
      </c>
      <c r="L38" s="14">
        <v>16</v>
      </c>
      <c r="M38" s="28">
        <f t="shared" si="1"/>
        <v>16.5</v>
      </c>
      <c r="N38" s="14">
        <v>2</v>
      </c>
      <c r="O38" s="14">
        <v>2</v>
      </c>
      <c r="P38" s="28">
        <f t="shared" si="2"/>
        <v>2</v>
      </c>
      <c r="Q38" s="14">
        <f t="shared" si="3"/>
        <v>47</v>
      </c>
      <c r="R38" s="14">
        <f>Tabulka1[[#This Row],[1.1 H2]]+Tabulka1[[#This Row],[1.2 H2]]+Tabulka1[[#This Row],[1.3 H2]]</f>
        <v>47</v>
      </c>
      <c r="S38" s="42">
        <f t="shared" si="4"/>
        <v>47</v>
      </c>
      <c r="T38" s="29">
        <v>1028500</v>
      </c>
      <c r="U38" s="30">
        <f t="shared" si="5"/>
        <v>0.48614487117160915</v>
      </c>
      <c r="V38" s="31">
        <v>500000</v>
      </c>
      <c r="W38" s="22" t="s">
        <v>77</v>
      </c>
      <c r="X38" s="41" t="s">
        <v>207</v>
      </c>
    </row>
    <row r="39" spans="1:24" ht="34.9" customHeight="1" x14ac:dyDescent="0.25">
      <c r="A39" s="23">
        <v>75</v>
      </c>
      <c r="B39" s="23">
        <v>93</v>
      </c>
      <c r="C39" s="35" t="s">
        <v>62</v>
      </c>
      <c r="D39" s="32" t="s">
        <v>14</v>
      </c>
      <c r="E39" s="25">
        <v>213</v>
      </c>
      <c r="F39" s="26" t="s">
        <v>192</v>
      </c>
      <c r="G39" s="27" t="s">
        <v>132</v>
      </c>
      <c r="H39" s="14">
        <v>33</v>
      </c>
      <c r="I39" s="14">
        <v>33</v>
      </c>
      <c r="J39" s="28">
        <f t="shared" si="0"/>
        <v>33</v>
      </c>
      <c r="K39" s="14">
        <v>14</v>
      </c>
      <c r="L39" s="14">
        <v>12</v>
      </c>
      <c r="M39" s="28">
        <f t="shared" si="1"/>
        <v>13</v>
      </c>
      <c r="N39" s="14">
        <v>1</v>
      </c>
      <c r="O39" s="14">
        <v>1</v>
      </c>
      <c r="P39" s="28">
        <f t="shared" si="2"/>
        <v>1</v>
      </c>
      <c r="Q39" s="14">
        <f t="shared" si="3"/>
        <v>48</v>
      </c>
      <c r="R39" s="14">
        <f>Tabulka1[[#This Row],[1.1 H2]]+Tabulka1[[#This Row],[1.2 H2]]+Tabulka1[[#This Row],[1.3 H2]]</f>
        <v>46</v>
      </c>
      <c r="S39" s="42">
        <f t="shared" si="4"/>
        <v>47</v>
      </c>
      <c r="T39" s="29">
        <v>250000</v>
      </c>
      <c r="U39" s="30">
        <f t="shared" si="5"/>
        <v>0.6</v>
      </c>
      <c r="V39" s="31">
        <v>150000</v>
      </c>
      <c r="W39" s="22" t="s">
        <v>77</v>
      </c>
      <c r="X39" s="41" t="s">
        <v>208</v>
      </c>
    </row>
    <row r="40" spans="1:24" ht="34.9" customHeight="1" x14ac:dyDescent="0.25">
      <c r="A40" s="23">
        <v>76</v>
      </c>
      <c r="B40" s="23">
        <v>85</v>
      </c>
      <c r="C40" s="35" t="s">
        <v>43</v>
      </c>
      <c r="D40" s="32" t="s">
        <v>137</v>
      </c>
      <c r="E40" s="25">
        <v>9536</v>
      </c>
      <c r="F40" s="26" t="s">
        <v>187</v>
      </c>
      <c r="G40" s="27" t="s">
        <v>127</v>
      </c>
      <c r="H40" s="14">
        <v>27</v>
      </c>
      <c r="I40" s="14">
        <v>31</v>
      </c>
      <c r="J40" s="28">
        <f t="shared" si="0"/>
        <v>29</v>
      </c>
      <c r="K40" s="14">
        <v>16</v>
      </c>
      <c r="L40" s="14">
        <v>17</v>
      </c>
      <c r="M40" s="28">
        <f t="shared" si="1"/>
        <v>16.5</v>
      </c>
      <c r="N40" s="14">
        <v>1</v>
      </c>
      <c r="O40" s="14">
        <v>1</v>
      </c>
      <c r="P40" s="28">
        <f t="shared" si="2"/>
        <v>1</v>
      </c>
      <c r="Q40" s="14">
        <f t="shared" si="3"/>
        <v>44</v>
      </c>
      <c r="R40" s="14">
        <f>Tabulka1[[#This Row],[1.1 H2]]+Tabulka1[[#This Row],[1.2 H2]]+Tabulka1[[#This Row],[1.3 H2]]</f>
        <v>49</v>
      </c>
      <c r="S40" s="42">
        <f t="shared" si="4"/>
        <v>46.5</v>
      </c>
      <c r="T40" s="29">
        <v>850000</v>
      </c>
      <c r="U40" s="30">
        <f t="shared" si="5"/>
        <v>0.58823529411764708</v>
      </c>
      <c r="V40" s="31">
        <v>500000</v>
      </c>
      <c r="W40" s="22" t="s">
        <v>77</v>
      </c>
      <c r="X40" s="41" t="s">
        <v>207</v>
      </c>
    </row>
    <row r="41" spans="1:24" ht="34.9" customHeight="1" x14ac:dyDescent="0.25">
      <c r="A41" s="23">
        <v>77</v>
      </c>
      <c r="B41" s="23">
        <v>39</v>
      </c>
      <c r="C41" s="35" t="s">
        <v>31</v>
      </c>
      <c r="D41" s="24" t="s">
        <v>14</v>
      </c>
      <c r="E41" s="25">
        <v>756</v>
      </c>
      <c r="F41" s="26" t="s">
        <v>156</v>
      </c>
      <c r="G41" s="27" t="s">
        <v>98</v>
      </c>
      <c r="H41" s="14">
        <v>33</v>
      </c>
      <c r="I41" s="14">
        <v>33</v>
      </c>
      <c r="J41" s="28">
        <f t="shared" si="0"/>
        <v>33</v>
      </c>
      <c r="K41" s="14">
        <v>12</v>
      </c>
      <c r="L41" s="14">
        <v>13</v>
      </c>
      <c r="M41" s="28">
        <f t="shared" si="1"/>
        <v>12.5</v>
      </c>
      <c r="N41" s="14">
        <v>1</v>
      </c>
      <c r="O41" s="14">
        <v>1</v>
      </c>
      <c r="P41" s="28">
        <f t="shared" si="2"/>
        <v>1</v>
      </c>
      <c r="Q41" s="14">
        <f t="shared" si="3"/>
        <v>46</v>
      </c>
      <c r="R41" s="14">
        <f>Tabulka1[[#This Row],[1.1 H2]]+Tabulka1[[#This Row],[1.2 H2]]+Tabulka1[[#This Row],[1.3 H2]]</f>
        <v>47</v>
      </c>
      <c r="S41" s="42">
        <f t="shared" si="4"/>
        <v>46.5</v>
      </c>
      <c r="T41" s="29">
        <v>549000</v>
      </c>
      <c r="U41" s="30">
        <f t="shared" si="5"/>
        <v>0.59927140255009104</v>
      </c>
      <c r="V41" s="31">
        <v>329000</v>
      </c>
      <c r="W41" s="22" t="s">
        <v>77</v>
      </c>
      <c r="X41" s="41" t="s">
        <v>208</v>
      </c>
    </row>
    <row r="42" spans="1:24" ht="34.9" customHeight="1" x14ac:dyDescent="0.25">
      <c r="A42" s="23">
        <v>78</v>
      </c>
      <c r="B42" s="23">
        <v>59</v>
      </c>
      <c r="C42" s="35" t="s">
        <v>76</v>
      </c>
      <c r="D42" s="24" t="s">
        <v>14</v>
      </c>
      <c r="E42" s="25">
        <v>149</v>
      </c>
      <c r="F42" s="26" t="s">
        <v>169</v>
      </c>
      <c r="G42" s="27" t="s">
        <v>112</v>
      </c>
      <c r="H42" s="14">
        <v>33</v>
      </c>
      <c r="I42" s="14">
        <v>35</v>
      </c>
      <c r="J42" s="28">
        <f t="shared" si="0"/>
        <v>34</v>
      </c>
      <c r="K42" s="14">
        <v>13</v>
      </c>
      <c r="L42" s="14">
        <v>10</v>
      </c>
      <c r="M42" s="28">
        <f t="shared" si="1"/>
        <v>11.5</v>
      </c>
      <c r="N42" s="14">
        <v>1</v>
      </c>
      <c r="O42" s="14">
        <v>1</v>
      </c>
      <c r="P42" s="28">
        <f t="shared" si="2"/>
        <v>1</v>
      </c>
      <c r="Q42" s="14">
        <f t="shared" si="3"/>
        <v>47</v>
      </c>
      <c r="R42" s="14">
        <f>Tabulka1[[#This Row],[1.1 H2]]+Tabulka1[[#This Row],[1.2 H2]]+Tabulka1[[#This Row],[1.3 H2]]</f>
        <v>46</v>
      </c>
      <c r="S42" s="42">
        <f t="shared" si="4"/>
        <v>46.5</v>
      </c>
      <c r="T42" s="29">
        <v>251000</v>
      </c>
      <c r="U42" s="30">
        <f t="shared" si="5"/>
        <v>0.6</v>
      </c>
      <c r="V42" s="31">
        <v>150600</v>
      </c>
      <c r="W42" s="22" t="s">
        <v>77</v>
      </c>
      <c r="X42" s="41" t="s">
        <v>207</v>
      </c>
    </row>
    <row r="43" spans="1:24" ht="34.9" customHeight="1" x14ac:dyDescent="0.25">
      <c r="A43" s="23">
        <v>79</v>
      </c>
      <c r="B43" s="23">
        <v>7</v>
      </c>
      <c r="C43" s="35" t="s">
        <v>23</v>
      </c>
      <c r="D43" s="24" t="s">
        <v>14</v>
      </c>
      <c r="E43" s="25">
        <v>3892</v>
      </c>
      <c r="F43" s="26" t="s">
        <v>140</v>
      </c>
      <c r="G43" s="27" t="s">
        <v>82</v>
      </c>
      <c r="H43" s="14">
        <v>31</v>
      </c>
      <c r="I43" s="14">
        <v>27</v>
      </c>
      <c r="J43" s="28">
        <f t="shared" si="0"/>
        <v>29</v>
      </c>
      <c r="K43" s="14">
        <v>16</v>
      </c>
      <c r="L43" s="14">
        <v>16</v>
      </c>
      <c r="M43" s="28">
        <f t="shared" si="1"/>
        <v>16</v>
      </c>
      <c r="N43" s="14">
        <v>1</v>
      </c>
      <c r="O43" s="14">
        <v>1</v>
      </c>
      <c r="P43" s="28">
        <f t="shared" si="2"/>
        <v>1</v>
      </c>
      <c r="Q43" s="14">
        <f t="shared" si="3"/>
        <v>48</v>
      </c>
      <c r="R43" s="14">
        <f>Tabulka1[[#This Row],[1.1 H2]]+Tabulka1[[#This Row],[1.2 H2]]+Tabulka1[[#This Row],[1.3 H2]]</f>
        <v>44</v>
      </c>
      <c r="S43" s="42">
        <f t="shared" si="4"/>
        <v>46</v>
      </c>
      <c r="T43" s="29">
        <v>478000</v>
      </c>
      <c r="U43" s="30">
        <f t="shared" si="5"/>
        <v>0.59832635983263593</v>
      </c>
      <c r="V43" s="31">
        <v>286000</v>
      </c>
      <c r="W43" s="22" t="s">
        <v>77</v>
      </c>
      <c r="X43" s="41" t="s">
        <v>207</v>
      </c>
    </row>
    <row r="44" spans="1:24" ht="34.9" customHeight="1" x14ac:dyDescent="0.25">
      <c r="A44" s="23">
        <v>80</v>
      </c>
      <c r="B44" s="23">
        <v>53</v>
      </c>
      <c r="C44" s="35" t="s">
        <v>18</v>
      </c>
      <c r="D44" s="24" t="s">
        <v>14</v>
      </c>
      <c r="E44" s="25">
        <v>1096</v>
      </c>
      <c r="F44" s="26" t="s">
        <v>165</v>
      </c>
      <c r="G44" s="27" t="s">
        <v>107</v>
      </c>
      <c r="H44" s="14">
        <v>27</v>
      </c>
      <c r="I44" s="14">
        <v>31</v>
      </c>
      <c r="J44" s="28">
        <f t="shared" si="0"/>
        <v>29</v>
      </c>
      <c r="K44" s="14">
        <v>15</v>
      </c>
      <c r="L44" s="14">
        <v>15</v>
      </c>
      <c r="M44" s="28">
        <f t="shared" si="1"/>
        <v>15</v>
      </c>
      <c r="N44" s="14">
        <v>2</v>
      </c>
      <c r="O44" s="14">
        <v>2</v>
      </c>
      <c r="P44" s="28">
        <f t="shared" si="2"/>
        <v>2</v>
      </c>
      <c r="Q44" s="14">
        <f t="shared" si="3"/>
        <v>44</v>
      </c>
      <c r="R44" s="14">
        <f>Tabulka1[[#This Row],[1.1 H2]]+Tabulka1[[#This Row],[1.2 H2]]+Tabulka1[[#This Row],[1.3 H2]]</f>
        <v>48</v>
      </c>
      <c r="S44" s="42">
        <f t="shared" si="4"/>
        <v>46</v>
      </c>
      <c r="T44" s="29">
        <v>700000</v>
      </c>
      <c r="U44" s="30">
        <f t="shared" si="5"/>
        <v>0.53714285714285714</v>
      </c>
      <c r="V44" s="31">
        <v>376000</v>
      </c>
      <c r="W44" s="22" t="s">
        <v>77</v>
      </c>
      <c r="X44" s="41" t="s">
        <v>208</v>
      </c>
    </row>
    <row r="45" spans="1:24" ht="34.9" customHeight="1" x14ac:dyDescent="0.25">
      <c r="A45" s="23">
        <v>81</v>
      </c>
      <c r="B45" s="23">
        <v>72</v>
      </c>
      <c r="C45" s="35" t="s">
        <v>68</v>
      </c>
      <c r="D45" s="33" t="s">
        <v>14</v>
      </c>
      <c r="E45" s="25">
        <v>1998</v>
      </c>
      <c r="F45" s="26" t="s">
        <v>176</v>
      </c>
      <c r="G45" s="27" t="s">
        <v>118</v>
      </c>
      <c r="H45" s="14">
        <v>33</v>
      </c>
      <c r="I45" s="14">
        <v>29</v>
      </c>
      <c r="J45" s="28">
        <f t="shared" si="0"/>
        <v>31</v>
      </c>
      <c r="K45" s="14">
        <v>14</v>
      </c>
      <c r="L45" s="14">
        <v>14</v>
      </c>
      <c r="M45" s="28">
        <f t="shared" si="1"/>
        <v>14</v>
      </c>
      <c r="N45" s="14">
        <v>1</v>
      </c>
      <c r="O45" s="14">
        <v>1</v>
      </c>
      <c r="P45" s="28">
        <f t="shared" si="2"/>
        <v>1</v>
      </c>
      <c r="Q45" s="14">
        <f t="shared" si="3"/>
        <v>48</v>
      </c>
      <c r="R45" s="14">
        <f>Tabulka1[[#This Row],[1.1 H2]]+Tabulka1[[#This Row],[1.2 H2]]+Tabulka1[[#This Row],[1.3 H2]]</f>
        <v>44</v>
      </c>
      <c r="S45" s="42">
        <f t="shared" si="4"/>
        <v>46</v>
      </c>
      <c r="T45" s="29">
        <v>665500</v>
      </c>
      <c r="U45" s="30">
        <f t="shared" si="5"/>
        <v>0.6</v>
      </c>
      <c r="V45" s="31">
        <v>399300</v>
      </c>
      <c r="W45" s="22" t="s">
        <v>77</v>
      </c>
      <c r="X45" s="41" t="s">
        <v>207</v>
      </c>
    </row>
    <row r="46" spans="1:24" ht="34.9" customHeight="1" x14ac:dyDescent="0.25">
      <c r="A46" s="23">
        <v>82</v>
      </c>
      <c r="B46" s="23">
        <v>88</v>
      </c>
      <c r="C46" s="35" t="s">
        <v>33</v>
      </c>
      <c r="D46" s="32" t="s">
        <v>14</v>
      </c>
      <c r="E46" s="25">
        <v>1643</v>
      </c>
      <c r="F46" s="26" t="s">
        <v>189</v>
      </c>
      <c r="G46" s="27" t="s">
        <v>129</v>
      </c>
      <c r="H46" s="14">
        <v>27</v>
      </c>
      <c r="I46" s="14">
        <v>29</v>
      </c>
      <c r="J46" s="28">
        <f t="shared" si="0"/>
        <v>28</v>
      </c>
      <c r="K46" s="14">
        <v>17</v>
      </c>
      <c r="L46" s="14">
        <v>14</v>
      </c>
      <c r="M46" s="28">
        <f t="shared" si="1"/>
        <v>15.5</v>
      </c>
      <c r="N46" s="14">
        <v>2</v>
      </c>
      <c r="O46" s="14">
        <v>2</v>
      </c>
      <c r="P46" s="28">
        <f t="shared" si="2"/>
        <v>2</v>
      </c>
      <c r="Q46" s="14">
        <f t="shared" si="3"/>
        <v>46</v>
      </c>
      <c r="R46" s="14">
        <f>Tabulka1[[#This Row],[1.1 H2]]+Tabulka1[[#This Row],[1.2 H2]]+Tabulka1[[#This Row],[1.3 H2]]</f>
        <v>45</v>
      </c>
      <c r="S46" s="42">
        <f t="shared" si="4"/>
        <v>45.5</v>
      </c>
      <c r="T46" s="29">
        <v>950000</v>
      </c>
      <c r="U46" s="30">
        <f t="shared" si="5"/>
        <v>0.52631578947368418</v>
      </c>
      <c r="V46" s="31">
        <v>500000</v>
      </c>
      <c r="W46" s="22" t="s">
        <v>77</v>
      </c>
      <c r="X46" s="41" t="s">
        <v>207</v>
      </c>
    </row>
    <row r="47" spans="1:24" ht="34.9" customHeight="1" x14ac:dyDescent="0.25">
      <c r="A47" s="23">
        <v>83</v>
      </c>
      <c r="B47" s="23">
        <v>98</v>
      </c>
      <c r="C47" s="35" t="s">
        <v>36</v>
      </c>
      <c r="D47" s="34" t="s">
        <v>14</v>
      </c>
      <c r="E47" s="25">
        <v>917</v>
      </c>
      <c r="F47" s="26" t="s">
        <v>194</v>
      </c>
      <c r="G47" s="27" t="s">
        <v>134</v>
      </c>
      <c r="H47" s="14">
        <v>27</v>
      </c>
      <c r="I47" s="14">
        <v>31</v>
      </c>
      <c r="J47" s="28">
        <f t="shared" si="0"/>
        <v>29</v>
      </c>
      <c r="K47" s="14">
        <v>15</v>
      </c>
      <c r="L47" s="14">
        <v>15</v>
      </c>
      <c r="M47" s="28">
        <f t="shared" si="1"/>
        <v>15</v>
      </c>
      <c r="N47" s="14">
        <v>1</v>
      </c>
      <c r="O47" s="14">
        <v>1</v>
      </c>
      <c r="P47" s="28">
        <f t="shared" si="2"/>
        <v>1</v>
      </c>
      <c r="Q47" s="14">
        <f t="shared" si="3"/>
        <v>43</v>
      </c>
      <c r="R47" s="14">
        <f>Tabulka1[[#This Row],[1.1 H2]]+Tabulka1[[#This Row],[1.2 H2]]+Tabulka1[[#This Row],[1.3 H2]]</f>
        <v>47</v>
      </c>
      <c r="S47" s="42">
        <f t="shared" si="4"/>
        <v>45</v>
      </c>
      <c r="T47" s="29">
        <v>812000</v>
      </c>
      <c r="U47" s="30">
        <f t="shared" si="5"/>
        <v>0.6</v>
      </c>
      <c r="V47" s="31">
        <v>487200</v>
      </c>
      <c r="W47" s="22" t="s">
        <v>77</v>
      </c>
      <c r="X47" s="41" t="s">
        <v>207</v>
      </c>
    </row>
    <row r="48" spans="1:24" ht="34.9" customHeight="1" x14ac:dyDescent="0.25">
      <c r="A48" s="23">
        <v>84</v>
      </c>
      <c r="B48" s="23">
        <v>47</v>
      </c>
      <c r="C48" s="35" t="s">
        <v>35</v>
      </c>
      <c r="D48" s="33" t="s">
        <v>14</v>
      </c>
      <c r="E48" s="25">
        <v>1580</v>
      </c>
      <c r="F48" s="26" t="s">
        <v>160</v>
      </c>
      <c r="G48" s="27" t="s">
        <v>103</v>
      </c>
      <c r="H48" s="14">
        <v>28</v>
      </c>
      <c r="I48" s="14">
        <v>32</v>
      </c>
      <c r="J48" s="28">
        <f t="shared" si="0"/>
        <v>30</v>
      </c>
      <c r="K48" s="14">
        <v>14</v>
      </c>
      <c r="L48" s="14">
        <v>14</v>
      </c>
      <c r="M48" s="28">
        <f t="shared" si="1"/>
        <v>14</v>
      </c>
      <c r="N48" s="14">
        <v>1</v>
      </c>
      <c r="O48" s="14">
        <v>1</v>
      </c>
      <c r="P48" s="28">
        <f t="shared" si="2"/>
        <v>1</v>
      </c>
      <c r="Q48" s="14">
        <f t="shared" si="3"/>
        <v>43</v>
      </c>
      <c r="R48" s="14">
        <f>Tabulka1[[#This Row],[1.1 H2]]+Tabulka1[[#This Row],[1.2 H2]]+Tabulka1[[#This Row],[1.3 H2]]</f>
        <v>47</v>
      </c>
      <c r="S48" s="42">
        <f t="shared" si="4"/>
        <v>45</v>
      </c>
      <c r="T48" s="29">
        <v>895400</v>
      </c>
      <c r="U48" s="30">
        <f t="shared" si="5"/>
        <v>0.55840964931874026</v>
      </c>
      <c r="V48" s="31">
        <v>500000</v>
      </c>
      <c r="W48" s="22" t="s">
        <v>77</v>
      </c>
      <c r="X48" s="41" t="s">
        <v>207</v>
      </c>
    </row>
    <row r="49" spans="1:24" ht="34.9" customHeight="1" x14ac:dyDescent="0.25">
      <c r="A49" s="23">
        <v>85</v>
      </c>
      <c r="B49" s="23">
        <v>2</v>
      </c>
      <c r="C49" s="35" t="s">
        <v>20</v>
      </c>
      <c r="D49" s="33" t="s">
        <v>14</v>
      </c>
      <c r="E49" s="25">
        <v>525</v>
      </c>
      <c r="F49" s="26" t="s">
        <v>39</v>
      </c>
      <c r="G49" s="27" t="s">
        <v>79</v>
      </c>
      <c r="H49" s="14">
        <v>33</v>
      </c>
      <c r="I49" s="14">
        <v>33</v>
      </c>
      <c r="J49" s="28">
        <f t="shared" si="0"/>
        <v>33</v>
      </c>
      <c r="K49" s="14">
        <v>11</v>
      </c>
      <c r="L49" s="14">
        <v>11</v>
      </c>
      <c r="M49" s="28">
        <f t="shared" si="1"/>
        <v>11</v>
      </c>
      <c r="N49" s="14">
        <v>1</v>
      </c>
      <c r="O49" s="14">
        <v>1</v>
      </c>
      <c r="P49" s="28">
        <f t="shared" si="2"/>
        <v>1</v>
      </c>
      <c r="Q49" s="14">
        <f t="shared" si="3"/>
        <v>45</v>
      </c>
      <c r="R49" s="14">
        <f>Tabulka1[[#This Row],[1.1 H2]]+Tabulka1[[#This Row],[1.2 H2]]+Tabulka1[[#This Row],[1.3 H2]]</f>
        <v>45</v>
      </c>
      <c r="S49" s="42">
        <f t="shared" si="4"/>
        <v>45</v>
      </c>
      <c r="T49" s="29">
        <v>260000</v>
      </c>
      <c r="U49" s="30">
        <f t="shared" si="5"/>
        <v>0.6</v>
      </c>
      <c r="V49" s="31">
        <v>156000</v>
      </c>
      <c r="W49" s="22" t="s">
        <v>77</v>
      </c>
      <c r="X49" s="41" t="s">
        <v>208</v>
      </c>
    </row>
    <row r="50" spans="1:24" ht="34.9" customHeight="1" x14ac:dyDescent="0.25">
      <c r="A50" s="23">
        <v>86</v>
      </c>
      <c r="B50" s="23">
        <v>43</v>
      </c>
      <c r="C50" s="35" t="s">
        <v>19</v>
      </c>
      <c r="D50" s="33" t="s">
        <v>14</v>
      </c>
      <c r="E50" s="25">
        <v>1994</v>
      </c>
      <c r="F50" s="26" t="s">
        <v>158</v>
      </c>
      <c r="G50" s="27" t="s">
        <v>101</v>
      </c>
      <c r="H50" s="14">
        <v>31</v>
      </c>
      <c r="I50" s="14">
        <v>33</v>
      </c>
      <c r="J50" s="28">
        <f t="shared" si="0"/>
        <v>32</v>
      </c>
      <c r="K50" s="14">
        <v>11</v>
      </c>
      <c r="L50" s="14">
        <v>12</v>
      </c>
      <c r="M50" s="28">
        <f t="shared" si="1"/>
        <v>11.5</v>
      </c>
      <c r="N50" s="14">
        <v>1</v>
      </c>
      <c r="O50" s="14">
        <v>1</v>
      </c>
      <c r="P50" s="28">
        <f t="shared" si="2"/>
        <v>1</v>
      </c>
      <c r="Q50" s="14">
        <f t="shared" si="3"/>
        <v>43</v>
      </c>
      <c r="R50" s="14">
        <f>Tabulka1[[#This Row],[1.1 H2]]+Tabulka1[[#This Row],[1.2 H2]]+Tabulka1[[#This Row],[1.3 H2]]</f>
        <v>46</v>
      </c>
      <c r="S50" s="42">
        <f t="shared" si="4"/>
        <v>44.5</v>
      </c>
      <c r="T50" s="29">
        <v>592000</v>
      </c>
      <c r="U50" s="30">
        <f t="shared" si="5"/>
        <v>0.6</v>
      </c>
      <c r="V50" s="31">
        <v>355200</v>
      </c>
      <c r="W50" s="22" t="s">
        <v>77</v>
      </c>
      <c r="X50" s="41" t="s">
        <v>208</v>
      </c>
    </row>
    <row r="51" spans="1:24" ht="34.9" customHeight="1" x14ac:dyDescent="0.25">
      <c r="A51" s="23">
        <v>87</v>
      </c>
      <c r="B51" s="23">
        <v>76</v>
      </c>
      <c r="C51" s="35" t="s">
        <v>28</v>
      </c>
      <c r="D51" s="33" t="s">
        <v>14</v>
      </c>
      <c r="E51" s="25">
        <v>1003</v>
      </c>
      <c r="F51" s="26">
        <v>70632430</v>
      </c>
      <c r="G51" s="27" t="s">
        <v>120</v>
      </c>
      <c r="H51" s="14">
        <v>29</v>
      </c>
      <c r="I51" s="14">
        <v>29</v>
      </c>
      <c r="J51" s="28">
        <f t="shared" si="0"/>
        <v>29</v>
      </c>
      <c r="K51" s="14">
        <v>14</v>
      </c>
      <c r="L51" s="14">
        <v>14</v>
      </c>
      <c r="M51" s="28">
        <f t="shared" si="1"/>
        <v>14</v>
      </c>
      <c r="N51" s="14">
        <v>1</v>
      </c>
      <c r="O51" s="14">
        <v>1</v>
      </c>
      <c r="P51" s="28">
        <f t="shared" si="2"/>
        <v>1</v>
      </c>
      <c r="Q51" s="14">
        <f t="shared" si="3"/>
        <v>44</v>
      </c>
      <c r="R51" s="14">
        <f>Tabulka1[[#This Row],[1.1 H2]]+Tabulka1[[#This Row],[1.2 H2]]+Tabulka1[[#This Row],[1.3 H2]]</f>
        <v>44</v>
      </c>
      <c r="S51" s="42">
        <f t="shared" si="4"/>
        <v>44</v>
      </c>
      <c r="T51" s="29">
        <v>620000</v>
      </c>
      <c r="U51" s="30">
        <f t="shared" si="5"/>
        <v>0.6</v>
      </c>
      <c r="V51" s="31">
        <v>372000</v>
      </c>
      <c r="W51" s="22" t="s">
        <v>77</v>
      </c>
      <c r="X51" s="41" t="s">
        <v>207</v>
      </c>
    </row>
    <row r="52" spans="1:24" ht="34.9" customHeight="1" x14ac:dyDescent="0.25">
      <c r="A52" s="23">
        <v>88</v>
      </c>
      <c r="B52" s="23">
        <v>65</v>
      </c>
      <c r="C52" s="35" t="s">
        <v>53</v>
      </c>
      <c r="D52" s="33" t="s">
        <v>14</v>
      </c>
      <c r="E52" s="25">
        <v>1912</v>
      </c>
      <c r="F52" s="26" t="s">
        <v>173</v>
      </c>
      <c r="G52" s="27" t="s">
        <v>114</v>
      </c>
      <c r="H52" s="14">
        <v>31</v>
      </c>
      <c r="I52" s="14">
        <v>29</v>
      </c>
      <c r="J52" s="28">
        <f t="shared" si="0"/>
        <v>30</v>
      </c>
      <c r="K52" s="14">
        <v>14</v>
      </c>
      <c r="L52" s="14">
        <v>12</v>
      </c>
      <c r="M52" s="28">
        <f t="shared" si="1"/>
        <v>13</v>
      </c>
      <c r="N52" s="14">
        <v>1</v>
      </c>
      <c r="O52" s="14">
        <v>1</v>
      </c>
      <c r="P52" s="28">
        <f t="shared" si="2"/>
        <v>1</v>
      </c>
      <c r="Q52" s="14">
        <f t="shared" si="3"/>
        <v>46</v>
      </c>
      <c r="R52" s="14">
        <f>Tabulka1[[#This Row],[1.1 H2]]+Tabulka1[[#This Row],[1.2 H2]]+Tabulka1[[#This Row],[1.3 H2]]</f>
        <v>42</v>
      </c>
      <c r="S52" s="42">
        <f t="shared" si="4"/>
        <v>44</v>
      </c>
      <c r="T52" s="29">
        <v>762300</v>
      </c>
      <c r="U52" s="30">
        <f t="shared" si="5"/>
        <v>0.59989505444050895</v>
      </c>
      <c r="V52" s="31">
        <v>457300</v>
      </c>
      <c r="W52" s="22" t="s">
        <v>77</v>
      </c>
      <c r="X52" s="41" t="s">
        <v>207</v>
      </c>
    </row>
    <row r="53" spans="1:24" ht="34.9" customHeight="1" x14ac:dyDescent="0.25">
      <c r="A53" s="23">
        <v>89</v>
      </c>
      <c r="B53" s="23">
        <v>79</v>
      </c>
      <c r="C53" s="35" t="s">
        <v>55</v>
      </c>
      <c r="D53" s="33" t="s">
        <v>14</v>
      </c>
      <c r="E53" s="25">
        <v>381</v>
      </c>
      <c r="F53" s="26" t="s">
        <v>182</v>
      </c>
      <c r="G53" s="27" t="s">
        <v>122</v>
      </c>
      <c r="H53" s="14">
        <v>27</v>
      </c>
      <c r="I53" s="14">
        <v>27</v>
      </c>
      <c r="J53" s="28">
        <f t="shared" si="0"/>
        <v>27</v>
      </c>
      <c r="K53" s="14">
        <v>14</v>
      </c>
      <c r="L53" s="14">
        <v>16</v>
      </c>
      <c r="M53" s="28">
        <f t="shared" si="1"/>
        <v>15</v>
      </c>
      <c r="N53" s="14">
        <v>1</v>
      </c>
      <c r="O53" s="14">
        <v>1</v>
      </c>
      <c r="P53" s="28">
        <f t="shared" si="2"/>
        <v>1</v>
      </c>
      <c r="Q53" s="14">
        <f t="shared" si="3"/>
        <v>42</v>
      </c>
      <c r="R53" s="14">
        <f>Tabulka1[[#This Row],[1.1 H2]]+Tabulka1[[#This Row],[1.2 H2]]+Tabulka1[[#This Row],[1.3 H2]]</f>
        <v>44</v>
      </c>
      <c r="S53" s="42">
        <f t="shared" si="4"/>
        <v>43</v>
      </c>
      <c r="T53" s="29">
        <v>700000</v>
      </c>
      <c r="U53" s="30">
        <f t="shared" si="5"/>
        <v>0.6</v>
      </c>
      <c r="V53" s="31">
        <v>420000</v>
      </c>
      <c r="W53" s="22" t="s">
        <v>77</v>
      </c>
      <c r="X53" s="41" t="s">
        <v>207</v>
      </c>
    </row>
    <row r="54" spans="1:24" ht="34.9" customHeight="1" x14ac:dyDescent="0.25">
      <c r="A54" s="23">
        <v>90</v>
      </c>
      <c r="B54" s="23">
        <v>56</v>
      </c>
      <c r="C54" s="35" t="s">
        <v>74</v>
      </c>
      <c r="D54" s="33" t="s">
        <v>14</v>
      </c>
      <c r="E54" s="25">
        <v>202</v>
      </c>
      <c r="F54" s="26" t="s">
        <v>167</v>
      </c>
      <c r="G54" s="27" t="s">
        <v>109</v>
      </c>
      <c r="H54" s="14">
        <v>27</v>
      </c>
      <c r="I54" s="14">
        <v>29</v>
      </c>
      <c r="J54" s="28">
        <f t="shared" si="0"/>
        <v>28</v>
      </c>
      <c r="K54" s="14">
        <v>12</v>
      </c>
      <c r="L54" s="14">
        <v>14</v>
      </c>
      <c r="M54" s="28">
        <f t="shared" si="1"/>
        <v>13</v>
      </c>
      <c r="N54" s="14">
        <v>2</v>
      </c>
      <c r="O54" s="14">
        <v>2</v>
      </c>
      <c r="P54" s="28">
        <f t="shared" si="2"/>
        <v>2</v>
      </c>
      <c r="Q54" s="14">
        <f t="shared" si="3"/>
        <v>41</v>
      </c>
      <c r="R54" s="14">
        <f>Tabulka1[[#This Row],[1.1 H2]]+Tabulka1[[#This Row],[1.2 H2]]+Tabulka1[[#This Row],[1.3 H2]]</f>
        <v>45</v>
      </c>
      <c r="S54" s="42">
        <f t="shared" si="4"/>
        <v>43</v>
      </c>
      <c r="T54" s="29">
        <v>1022450</v>
      </c>
      <c r="U54" s="30">
        <f t="shared" si="5"/>
        <v>0.48902146804244706</v>
      </c>
      <c r="V54" s="31">
        <v>500000</v>
      </c>
      <c r="W54" s="22" t="s">
        <v>77</v>
      </c>
      <c r="X54" s="41" t="s">
        <v>207</v>
      </c>
    </row>
    <row r="55" spans="1:24" ht="34.9" customHeight="1" x14ac:dyDescent="0.25">
      <c r="A55" s="23">
        <v>91</v>
      </c>
      <c r="B55" s="23">
        <v>89</v>
      </c>
      <c r="C55" s="35" t="s">
        <v>44</v>
      </c>
      <c r="D55" s="34" t="s">
        <v>14</v>
      </c>
      <c r="E55" s="25">
        <v>381</v>
      </c>
      <c r="F55" s="26" t="s">
        <v>190</v>
      </c>
      <c r="G55" s="27" t="s">
        <v>130</v>
      </c>
      <c r="H55" s="14">
        <v>24</v>
      </c>
      <c r="I55" s="14">
        <v>25</v>
      </c>
      <c r="J55" s="28">
        <f t="shared" si="0"/>
        <v>24.5</v>
      </c>
      <c r="K55" s="14">
        <v>18</v>
      </c>
      <c r="L55" s="14">
        <v>16</v>
      </c>
      <c r="M55" s="28">
        <f t="shared" si="1"/>
        <v>17</v>
      </c>
      <c r="N55" s="14">
        <v>1</v>
      </c>
      <c r="O55" s="14">
        <v>1</v>
      </c>
      <c r="P55" s="28">
        <f t="shared" si="2"/>
        <v>1</v>
      </c>
      <c r="Q55" s="14">
        <f t="shared" si="3"/>
        <v>43</v>
      </c>
      <c r="R55" s="14">
        <f>Tabulka1[[#This Row],[1.1 H2]]+Tabulka1[[#This Row],[1.2 H2]]+Tabulka1[[#This Row],[1.3 H2]]</f>
        <v>42</v>
      </c>
      <c r="S55" s="42">
        <f t="shared" si="4"/>
        <v>42.5</v>
      </c>
      <c r="T55" s="29">
        <v>850000</v>
      </c>
      <c r="U55" s="30">
        <f t="shared" si="5"/>
        <v>0.58823529411764708</v>
      </c>
      <c r="V55" s="31">
        <v>500000</v>
      </c>
      <c r="W55" s="22" t="s">
        <v>77</v>
      </c>
      <c r="X55" s="41" t="s">
        <v>207</v>
      </c>
    </row>
    <row r="56" spans="1:24" ht="34.9" customHeight="1" x14ac:dyDescent="0.25">
      <c r="A56" s="23">
        <v>92</v>
      </c>
      <c r="B56" s="23">
        <v>30</v>
      </c>
      <c r="C56" s="35" t="s">
        <v>56</v>
      </c>
      <c r="D56" s="33" t="s">
        <v>14</v>
      </c>
      <c r="E56" s="25">
        <v>4233</v>
      </c>
      <c r="F56" s="26" t="s">
        <v>153</v>
      </c>
      <c r="G56" s="27" t="s">
        <v>95</v>
      </c>
      <c r="H56" s="14">
        <v>26</v>
      </c>
      <c r="I56" s="14">
        <v>29</v>
      </c>
      <c r="J56" s="28">
        <f t="shared" si="0"/>
        <v>27.5</v>
      </c>
      <c r="K56" s="14">
        <v>13</v>
      </c>
      <c r="L56" s="14">
        <v>15</v>
      </c>
      <c r="M56" s="28">
        <f t="shared" si="1"/>
        <v>14</v>
      </c>
      <c r="N56" s="14">
        <v>1</v>
      </c>
      <c r="O56" s="14">
        <v>1</v>
      </c>
      <c r="P56" s="28">
        <f t="shared" si="2"/>
        <v>1</v>
      </c>
      <c r="Q56" s="14">
        <f t="shared" si="3"/>
        <v>40</v>
      </c>
      <c r="R56" s="14">
        <f>Tabulka1[[#This Row],[1.1 H2]]+Tabulka1[[#This Row],[1.2 H2]]+Tabulka1[[#This Row],[1.3 H2]]</f>
        <v>45</v>
      </c>
      <c r="S56" s="42">
        <f t="shared" si="4"/>
        <v>42.5</v>
      </c>
      <c r="T56" s="29">
        <v>850000</v>
      </c>
      <c r="U56" s="30">
        <f t="shared" si="5"/>
        <v>0.58823529411764708</v>
      </c>
      <c r="V56" s="31">
        <v>500000</v>
      </c>
      <c r="W56" s="22" t="s">
        <v>77</v>
      </c>
      <c r="X56" s="41" t="s">
        <v>207</v>
      </c>
    </row>
    <row r="57" spans="1:24" ht="34.9" customHeight="1" x14ac:dyDescent="0.25">
      <c r="A57" s="17">
        <v>93</v>
      </c>
      <c r="B57" s="17">
        <v>18</v>
      </c>
      <c r="C57" s="36" t="s">
        <v>69</v>
      </c>
      <c r="D57" s="15" t="s">
        <v>14</v>
      </c>
      <c r="E57" s="9">
        <v>342</v>
      </c>
      <c r="F57" s="10" t="s">
        <v>146</v>
      </c>
      <c r="G57" s="11" t="s">
        <v>88</v>
      </c>
      <c r="H57" s="12">
        <v>27</v>
      </c>
      <c r="I57" s="16">
        <v>27</v>
      </c>
      <c r="J57" s="13">
        <f t="shared" si="0"/>
        <v>27</v>
      </c>
      <c r="K57" s="12">
        <v>12</v>
      </c>
      <c r="L57" s="12">
        <v>16</v>
      </c>
      <c r="M57" s="13">
        <f t="shared" si="1"/>
        <v>14</v>
      </c>
      <c r="N57" s="12">
        <v>1</v>
      </c>
      <c r="O57" s="12">
        <v>1</v>
      </c>
      <c r="P57" s="13">
        <f t="shared" si="2"/>
        <v>1</v>
      </c>
      <c r="Q57" s="14">
        <f t="shared" si="3"/>
        <v>40</v>
      </c>
      <c r="R57" s="14">
        <f>Tabulka1[[#This Row],[1.1 H2]]+Tabulka1[[#This Row],[1.2 H2]]+Tabulka1[[#This Row],[1.3 H2]]</f>
        <v>44</v>
      </c>
      <c r="S57" s="43">
        <f t="shared" si="4"/>
        <v>42</v>
      </c>
      <c r="T57" s="19">
        <v>700000</v>
      </c>
      <c r="U57" s="20">
        <f t="shared" si="5"/>
        <v>0.5714285714285714</v>
      </c>
      <c r="V57" s="21">
        <v>400000</v>
      </c>
      <c r="W57" s="22" t="s">
        <v>77</v>
      </c>
      <c r="X57" s="41" t="s">
        <v>208</v>
      </c>
    </row>
    <row r="58" spans="1:24" ht="34.9" customHeight="1" x14ac:dyDescent="0.25">
      <c r="A58" s="17">
        <v>94</v>
      </c>
      <c r="B58" s="17">
        <v>19</v>
      </c>
      <c r="C58" s="36" t="s">
        <v>48</v>
      </c>
      <c r="D58" s="15" t="s">
        <v>14</v>
      </c>
      <c r="E58" s="9">
        <v>334</v>
      </c>
      <c r="F58" s="10" t="s">
        <v>147</v>
      </c>
      <c r="G58" s="11" t="s">
        <v>89</v>
      </c>
      <c r="H58" s="12">
        <v>27</v>
      </c>
      <c r="I58" s="12">
        <v>29</v>
      </c>
      <c r="J58" s="13">
        <f t="shared" si="0"/>
        <v>28</v>
      </c>
      <c r="K58" s="12">
        <v>12</v>
      </c>
      <c r="L58" s="14">
        <v>12</v>
      </c>
      <c r="M58" s="13">
        <f t="shared" si="1"/>
        <v>12</v>
      </c>
      <c r="N58" s="12">
        <v>1</v>
      </c>
      <c r="O58" s="12">
        <v>1</v>
      </c>
      <c r="P58" s="13">
        <f t="shared" si="2"/>
        <v>1</v>
      </c>
      <c r="Q58" s="14">
        <f t="shared" si="3"/>
        <v>40</v>
      </c>
      <c r="R58" s="14">
        <f>Tabulka1[[#This Row],[1.1 H2]]+Tabulka1[[#This Row],[1.2 H2]]+Tabulka1[[#This Row],[1.3 H2]]</f>
        <v>42</v>
      </c>
      <c r="S58" s="43">
        <f t="shared" si="4"/>
        <v>41</v>
      </c>
      <c r="T58" s="19">
        <v>605000</v>
      </c>
      <c r="U58" s="20">
        <f t="shared" si="5"/>
        <v>0.6</v>
      </c>
      <c r="V58" s="21">
        <v>363000</v>
      </c>
      <c r="W58" s="22" t="s">
        <v>77</v>
      </c>
      <c r="X58" s="41" t="s">
        <v>207</v>
      </c>
    </row>
    <row r="59" spans="1:24" ht="34.9" customHeight="1" x14ac:dyDescent="0.25">
      <c r="A59" s="17">
        <v>95</v>
      </c>
      <c r="B59" s="17">
        <v>12</v>
      </c>
      <c r="C59" s="36" t="s">
        <v>29</v>
      </c>
      <c r="D59" s="15" t="s">
        <v>14</v>
      </c>
      <c r="E59" s="9">
        <v>1026</v>
      </c>
      <c r="F59" s="10" t="s">
        <v>144</v>
      </c>
      <c r="G59" s="11" t="s">
        <v>86</v>
      </c>
      <c r="H59" s="12">
        <v>24</v>
      </c>
      <c r="I59" s="16">
        <v>27</v>
      </c>
      <c r="J59" s="13">
        <f t="shared" si="0"/>
        <v>25.5</v>
      </c>
      <c r="K59" s="12">
        <v>14</v>
      </c>
      <c r="L59" s="12">
        <v>14</v>
      </c>
      <c r="M59" s="13">
        <f t="shared" si="1"/>
        <v>14</v>
      </c>
      <c r="N59" s="12">
        <v>1</v>
      </c>
      <c r="O59" s="12">
        <v>1</v>
      </c>
      <c r="P59" s="13">
        <f t="shared" si="2"/>
        <v>1</v>
      </c>
      <c r="Q59" s="14">
        <f t="shared" si="3"/>
        <v>39</v>
      </c>
      <c r="R59" s="14">
        <f>Tabulka1[[#This Row],[1.1 H2]]+Tabulka1[[#This Row],[1.2 H2]]+Tabulka1[[#This Row],[1.3 H2]]</f>
        <v>42</v>
      </c>
      <c r="S59" s="43">
        <f t="shared" si="4"/>
        <v>40.5</v>
      </c>
      <c r="T59" s="19">
        <v>892812</v>
      </c>
      <c r="U59" s="20">
        <f t="shared" si="5"/>
        <v>0.56002831503160799</v>
      </c>
      <c r="V59" s="21">
        <v>500000</v>
      </c>
      <c r="W59" s="22" t="s">
        <v>77</v>
      </c>
      <c r="X59" s="41" t="s">
        <v>207</v>
      </c>
    </row>
    <row r="60" spans="1:24" ht="34.9" customHeight="1" x14ac:dyDescent="0.25">
      <c r="A60" s="17">
        <v>96</v>
      </c>
      <c r="B60" s="17">
        <v>63</v>
      </c>
      <c r="C60" s="36" t="s">
        <v>26</v>
      </c>
      <c r="D60" s="15" t="s">
        <v>14</v>
      </c>
      <c r="E60" s="9">
        <v>1380</v>
      </c>
      <c r="F60" s="10" t="s">
        <v>172</v>
      </c>
      <c r="G60" s="11" t="s">
        <v>113</v>
      </c>
      <c r="H60" s="12">
        <v>24</v>
      </c>
      <c r="I60" s="12">
        <v>27</v>
      </c>
      <c r="J60" s="13">
        <f t="shared" si="0"/>
        <v>25.5</v>
      </c>
      <c r="K60" s="12">
        <v>14</v>
      </c>
      <c r="L60" s="12">
        <v>14</v>
      </c>
      <c r="M60" s="13">
        <f t="shared" si="1"/>
        <v>14</v>
      </c>
      <c r="N60" s="12">
        <v>1</v>
      </c>
      <c r="O60" s="12">
        <v>1</v>
      </c>
      <c r="P60" s="13">
        <f t="shared" si="2"/>
        <v>1</v>
      </c>
      <c r="Q60" s="14">
        <f t="shared" si="3"/>
        <v>39</v>
      </c>
      <c r="R60" s="14">
        <f>Tabulka1[[#This Row],[1.1 H2]]+Tabulka1[[#This Row],[1.2 H2]]+Tabulka1[[#This Row],[1.3 H2]]</f>
        <v>42</v>
      </c>
      <c r="S60" s="43">
        <f t="shared" si="4"/>
        <v>40.5</v>
      </c>
      <c r="T60" s="19">
        <v>357340</v>
      </c>
      <c r="U60" s="20">
        <f t="shared" si="5"/>
        <v>0.5999888061789892</v>
      </c>
      <c r="V60" s="21">
        <v>214400</v>
      </c>
      <c r="W60" s="22" t="s">
        <v>77</v>
      </c>
      <c r="X60" s="41" t="s">
        <v>207</v>
      </c>
    </row>
    <row r="61" spans="1:24" ht="34.9" customHeight="1" x14ac:dyDescent="0.25">
      <c r="A61" s="17">
        <v>97</v>
      </c>
      <c r="B61" s="17">
        <v>11</v>
      </c>
      <c r="C61" s="36" t="s">
        <v>54</v>
      </c>
      <c r="D61" s="15" t="s">
        <v>14</v>
      </c>
      <c r="E61" s="9">
        <v>594</v>
      </c>
      <c r="F61" s="10" t="s">
        <v>143</v>
      </c>
      <c r="G61" s="11" t="s">
        <v>85</v>
      </c>
      <c r="H61" s="12">
        <v>22</v>
      </c>
      <c r="I61" s="14">
        <v>25</v>
      </c>
      <c r="J61" s="13">
        <f t="shared" ref="J61:J63" si="6">(H61+I61)/2</f>
        <v>23.5</v>
      </c>
      <c r="K61" s="12">
        <v>13</v>
      </c>
      <c r="L61" s="12">
        <v>15</v>
      </c>
      <c r="M61" s="13">
        <f t="shared" ref="M61:M63" si="7">(K61+L61)/2</f>
        <v>14</v>
      </c>
      <c r="N61" s="12">
        <v>1</v>
      </c>
      <c r="O61" s="12">
        <v>1</v>
      </c>
      <c r="P61" s="13">
        <f t="shared" ref="P61:P63" si="8">(N61+O61)/2</f>
        <v>1</v>
      </c>
      <c r="Q61" s="14">
        <f t="shared" si="3"/>
        <v>36</v>
      </c>
      <c r="R61" s="14">
        <f>Tabulka1[[#This Row],[1.1 H2]]+Tabulka1[[#This Row],[1.2 H2]]+Tabulka1[[#This Row],[1.3 H2]]</f>
        <v>41</v>
      </c>
      <c r="S61" s="43">
        <f t="shared" ref="S61:S63" si="9">(Q61+R61)/2</f>
        <v>38.5</v>
      </c>
      <c r="T61" s="19">
        <v>380000</v>
      </c>
      <c r="U61" s="20">
        <f t="shared" ref="U61:U63" si="10">V61/T61</f>
        <v>0.6</v>
      </c>
      <c r="V61" s="21">
        <v>228000</v>
      </c>
      <c r="W61" s="22" t="s">
        <v>77</v>
      </c>
      <c r="X61" s="41" t="s">
        <v>207</v>
      </c>
    </row>
    <row r="62" spans="1:24" ht="34.9" customHeight="1" x14ac:dyDescent="0.25">
      <c r="A62" s="17">
        <v>98</v>
      </c>
      <c r="B62" s="17">
        <v>8</v>
      </c>
      <c r="C62" s="36" t="s">
        <v>66</v>
      </c>
      <c r="D62" s="15" t="s">
        <v>14</v>
      </c>
      <c r="E62" s="9">
        <v>2516</v>
      </c>
      <c r="F62" s="10" t="s">
        <v>141</v>
      </c>
      <c r="G62" s="11" t="s">
        <v>83</v>
      </c>
      <c r="H62" s="12">
        <v>20</v>
      </c>
      <c r="I62" s="12">
        <v>22</v>
      </c>
      <c r="J62" s="13">
        <f t="shared" si="6"/>
        <v>21</v>
      </c>
      <c r="K62" s="12">
        <v>15</v>
      </c>
      <c r="L62" s="12">
        <v>17</v>
      </c>
      <c r="M62" s="13">
        <f t="shared" si="7"/>
        <v>16</v>
      </c>
      <c r="N62" s="12">
        <v>1</v>
      </c>
      <c r="O62" s="12">
        <v>1</v>
      </c>
      <c r="P62" s="13">
        <f t="shared" si="8"/>
        <v>1</v>
      </c>
      <c r="Q62" s="14">
        <f t="shared" si="3"/>
        <v>36</v>
      </c>
      <c r="R62" s="14">
        <f>Tabulka1[[#This Row],[1.1 H2]]+Tabulka1[[#This Row],[1.2 H2]]+Tabulka1[[#This Row],[1.3 H2]]</f>
        <v>40</v>
      </c>
      <c r="S62" s="43">
        <f t="shared" si="9"/>
        <v>38</v>
      </c>
      <c r="T62" s="19">
        <v>347800</v>
      </c>
      <c r="U62" s="20">
        <f t="shared" si="10"/>
        <v>0.59976998274870619</v>
      </c>
      <c r="V62" s="21">
        <v>208600</v>
      </c>
      <c r="W62" s="22" t="s">
        <v>77</v>
      </c>
      <c r="X62" s="41" t="s">
        <v>207</v>
      </c>
    </row>
    <row r="63" spans="1:24" ht="34.9" customHeight="1" x14ac:dyDescent="0.25">
      <c r="A63" s="17">
        <v>99</v>
      </c>
      <c r="B63" s="17">
        <v>9</v>
      </c>
      <c r="C63" s="36" t="s">
        <v>51</v>
      </c>
      <c r="D63" s="15" t="s">
        <v>14</v>
      </c>
      <c r="E63" s="9">
        <v>2428</v>
      </c>
      <c r="F63" s="10" t="s">
        <v>142</v>
      </c>
      <c r="G63" s="11" t="s">
        <v>84</v>
      </c>
      <c r="H63" s="12">
        <v>16</v>
      </c>
      <c r="I63" s="12">
        <v>16</v>
      </c>
      <c r="J63" s="13">
        <f t="shared" si="6"/>
        <v>16</v>
      </c>
      <c r="K63" s="12">
        <v>15</v>
      </c>
      <c r="L63" s="12">
        <v>12</v>
      </c>
      <c r="M63" s="13">
        <f t="shared" si="7"/>
        <v>13.5</v>
      </c>
      <c r="N63" s="12">
        <v>1</v>
      </c>
      <c r="O63" s="12">
        <v>1</v>
      </c>
      <c r="P63" s="13">
        <f t="shared" si="8"/>
        <v>1</v>
      </c>
      <c r="Q63" s="12">
        <f t="shared" si="3"/>
        <v>32</v>
      </c>
      <c r="R63" s="12">
        <f>Tabulka1[[#This Row],[1.1 H2]]+Tabulka1[[#This Row],[1.2 H2]]+Tabulka1[[#This Row],[1.3 H2]]</f>
        <v>29</v>
      </c>
      <c r="S63" s="43">
        <f t="shared" si="9"/>
        <v>30.5</v>
      </c>
      <c r="T63" s="19">
        <v>830000</v>
      </c>
      <c r="U63" s="20">
        <f t="shared" si="10"/>
        <v>0.6</v>
      </c>
      <c r="V63" s="21">
        <v>498000</v>
      </c>
      <c r="W63" s="22" t="s">
        <v>77</v>
      </c>
      <c r="X63" s="41" t="s">
        <v>207</v>
      </c>
    </row>
    <row r="64" spans="1:24" x14ac:dyDescent="0.25">
      <c r="A64" t="s">
        <v>40</v>
      </c>
      <c r="B64" s="44">
        <f>SUBTOTAL(103,Tabulka1[Pořadové číslo žádosti])</f>
        <v>61</v>
      </c>
      <c r="C64" s="8"/>
      <c r="D64" s="3"/>
      <c r="E64" s="4"/>
      <c r="F64" s="5"/>
      <c r="G64" s="8"/>
      <c r="H64" s="2"/>
      <c r="I64" s="2"/>
      <c r="J64" s="1"/>
      <c r="K64" s="2"/>
      <c r="L64" s="2"/>
      <c r="M64" s="1"/>
      <c r="N64" s="2"/>
      <c r="O64" s="2"/>
      <c r="P64" s="1"/>
      <c r="Q64" s="2"/>
      <c r="R64" s="2"/>
      <c r="S64" s="1"/>
      <c r="T64" s="46">
        <f>SUBTOTAL(109,Tabulka1[Celkové uznatelné náklady projektu])</f>
        <v>44786283</v>
      </c>
      <c r="U64" s="1"/>
      <c r="V64" s="45">
        <f>SUBTOTAL(109,Tabulka1[Výše požadované dotace])</f>
        <v>23524500</v>
      </c>
      <c r="W64" s="3"/>
      <c r="X64" s="3"/>
    </row>
  </sheetData>
  <mergeCells count="1">
    <mergeCell ref="A1:D1"/>
  </mergeCells>
  <pageMargins left="0.7" right="0.7" top="0.78740157499999996" bottom="0.78740157499999996" header="0.3" footer="0.3"/>
  <pageSetup paperSize="9" scale="5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Škáva Adam</cp:lastModifiedBy>
  <cp:lastPrinted>2020-04-08T14:58:41Z</cp:lastPrinted>
  <dcterms:created xsi:type="dcterms:W3CDTF">2018-01-02T10:15:05Z</dcterms:created>
  <dcterms:modified xsi:type="dcterms:W3CDTF">2020-08-05T06:55:05Z</dcterms:modified>
</cp:coreProperties>
</file>