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sk_jurakova3151\OneDrive - Moravskoslezský kraj\Plocha\RK + ZK\Listy akcí final\"/>
    </mc:Choice>
  </mc:AlternateContent>
  <xr:revisionPtr revIDLastSave="466" documentId="13_ncr:1_{DC2190A4-98AC-4DEB-9C41-F233ED114CD7}" xr6:coauthVersionLast="44" xr6:coauthVersionMax="45" xr10:uidLastSave="{5DB41ED5-399A-48B0-8904-54896D185CBE}"/>
  <bookViews>
    <workbookView xWindow="-120" yWindow="-120" windowWidth="29040" windowHeight="15840" tabRatio="914" firstSheet="1" activeTab="1" xr2:uid="{E510E962-0F90-463F-8DD8-9036D002E16D}"/>
  </bookViews>
  <sheets>
    <sheet name="Akce úvěru ČS-stav 2021 k 26_4" sheetId="6" r:id="rId1"/>
    <sheet name="Příloha č. 3" sheetId="11" r:id="rId2"/>
  </sheets>
  <externalReferences>
    <externalReference r:id="rId3"/>
  </externalReferences>
  <definedNames>
    <definedName name="_xlnm._FilterDatabase" localSheetId="0" hidden="1">'Akce úvěru ČS-stav 2021 k 26_4'!$A$3:$F$9</definedName>
    <definedName name="_xlnm._FilterDatabase" localSheetId="1" hidden="1">'Příloha č. 3'!$A$3:$F$9</definedName>
    <definedName name="kurz">[1]rozhodnutí!$N$31</definedName>
    <definedName name="_xlnm.Print_Titles" localSheetId="0">'Akce úvěru ČS-stav 2021 k 26_4'!$2:$4</definedName>
    <definedName name="_xlnm.Print_Titles" localSheetId="1">'Příloha č. 3'!$2:$4</definedName>
    <definedName name="_xlnm.Print_Area" localSheetId="0">'Akce úvěru ČS-stav 2021 k 26_4'!$A$1:$F$61</definedName>
    <definedName name="_xlnm.Print_Area" localSheetId="1">'Příloha č. 3'!$A$1:$F$83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0" i="11" l="1"/>
  <c r="B80" i="11"/>
  <c r="F79" i="11"/>
  <c r="E80" i="11"/>
  <c r="D80" i="11"/>
  <c r="C80" i="11"/>
  <c r="E81" i="11" l="1"/>
  <c r="B78" i="11"/>
  <c r="B81" i="11" s="1"/>
  <c r="F77" i="11"/>
  <c r="F76" i="11"/>
  <c r="F75" i="11"/>
  <c r="E73" i="11"/>
  <c r="D73" i="11"/>
  <c r="C73" i="11"/>
  <c r="B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E50" i="11"/>
  <c r="D50" i="11"/>
  <c r="C50" i="11"/>
  <c r="B50" i="11"/>
  <c r="F49" i="11"/>
  <c r="F48" i="11"/>
  <c r="F47" i="11"/>
  <c r="F46" i="11"/>
  <c r="F50" i="11" s="1"/>
  <c r="E44" i="11"/>
  <c r="D44" i="11"/>
  <c r="C44" i="11"/>
  <c r="B44" i="11"/>
  <c r="F43" i="11"/>
  <c r="F42" i="11"/>
  <c r="F44" i="11" s="1"/>
  <c r="F41" i="11"/>
  <c r="E39" i="11"/>
  <c r="D39" i="11"/>
  <c r="C39" i="11"/>
  <c r="B39" i="11"/>
  <c r="F38" i="11"/>
  <c r="F37" i="11"/>
  <c r="F39" i="11" s="1"/>
  <c r="F36" i="11"/>
  <c r="D32" i="11"/>
  <c r="C32" i="11"/>
  <c r="B32" i="11"/>
  <c r="E31" i="11"/>
  <c r="D31" i="11"/>
  <c r="C31" i="11"/>
  <c r="B31" i="11"/>
  <c r="F30" i="11"/>
  <c r="F29" i="11"/>
  <c r="F28" i="11"/>
  <c r="F31" i="11" s="1"/>
  <c r="E26" i="11"/>
  <c r="E32" i="11" s="1"/>
  <c r="D26" i="11"/>
  <c r="C26" i="11"/>
  <c r="B26" i="11"/>
  <c r="F25" i="11"/>
  <c r="F24" i="11"/>
  <c r="F23" i="11"/>
  <c r="F26" i="11" s="1"/>
  <c r="F18" i="11"/>
  <c r="E18" i="11"/>
  <c r="D18" i="11"/>
  <c r="C18" i="11"/>
  <c r="B18" i="11"/>
  <c r="F17" i="11"/>
  <c r="E15" i="11"/>
  <c r="D15" i="11"/>
  <c r="C15" i="11"/>
  <c r="B15" i="11"/>
  <c r="F14" i="11"/>
  <c r="F13" i="11"/>
  <c r="F12" i="11"/>
  <c r="F11" i="11"/>
  <c r="E9" i="11"/>
  <c r="E19" i="11" s="1"/>
  <c r="E83" i="11" s="1"/>
  <c r="D9" i="11"/>
  <c r="D19" i="11" s="1"/>
  <c r="C9" i="11"/>
  <c r="B9" i="11"/>
  <c r="B19" i="11" s="1"/>
  <c r="F8" i="11"/>
  <c r="F9" i="11" s="1"/>
  <c r="F7" i="11"/>
  <c r="F19" i="11" l="1"/>
  <c r="C19" i="11"/>
  <c r="C83" i="11" s="1"/>
  <c r="F15" i="11"/>
  <c r="B83" i="11"/>
  <c r="D81" i="11"/>
  <c r="D83" i="11"/>
  <c r="F73" i="11"/>
  <c r="C81" i="11"/>
  <c r="F32" i="11"/>
  <c r="F78" i="11"/>
  <c r="F81" i="11" l="1"/>
  <c r="F83" i="11" s="1"/>
  <c r="E54" i="6" l="1"/>
  <c r="D54" i="6"/>
  <c r="C54" i="6"/>
  <c r="B53" i="6"/>
  <c r="F53" i="6" s="1"/>
  <c r="F52" i="6"/>
  <c r="F51" i="6"/>
  <c r="F50" i="6"/>
  <c r="E48" i="6"/>
  <c r="D48" i="6"/>
  <c r="C48" i="6"/>
  <c r="B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E32" i="6"/>
  <c r="D32" i="6"/>
  <c r="C32" i="6"/>
  <c r="F31" i="6"/>
  <c r="B30" i="6"/>
  <c r="F30" i="6" s="1"/>
  <c r="F29" i="6"/>
  <c r="F28" i="6"/>
  <c r="E26" i="6"/>
  <c r="D26" i="6"/>
  <c r="C26" i="6"/>
  <c r="B26" i="6"/>
  <c r="F25" i="6"/>
  <c r="F24" i="6"/>
  <c r="F23" i="6"/>
  <c r="F22" i="6"/>
  <c r="F21" i="6"/>
  <c r="E19" i="6"/>
  <c r="D19" i="6"/>
  <c r="C19" i="6"/>
  <c r="B19" i="6"/>
  <c r="F18" i="6"/>
  <c r="F19" i="6" s="1"/>
  <c r="F17" i="6"/>
  <c r="E12" i="6"/>
  <c r="D12" i="6"/>
  <c r="C12" i="6"/>
  <c r="B12" i="6"/>
  <c r="F11" i="6"/>
  <c r="F12" i="6" s="1"/>
  <c r="E9" i="6"/>
  <c r="D9" i="6"/>
  <c r="D13" i="6" s="1"/>
  <c r="C9" i="6"/>
  <c r="C13" i="6" s="1"/>
  <c r="B9" i="6"/>
  <c r="F8" i="6"/>
  <c r="F7" i="6"/>
  <c r="B54" i="6" l="1"/>
  <c r="B13" i="6"/>
  <c r="F26" i="6"/>
  <c r="F48" i="6"/>
  <c r="E55" i="6"/>
  <c r="E13" i="6"/>
  <c r="E57" i="6" s="1"/>
  <c r="F9" i="6"/>
  <c r="F13" i="6" s="1"/>
  <c r="D55" i="6"/>
  <c r="D57" i="6" s="1"/>
  <c r="C55" i="6"/>
  <c r="C57" i="6" s="1"/>
  <c r="F54" i="6"/>
  <c r="F32" i="6"/>
  <c r="B32" i="6"/>
  <c r="B55" i="6" s="1"/>
  <c r="B57" i="6" l="1"/>
  <c r="F55" i="6"/>
  <c r="F57" i="6" s="1"/>
  <c r="F62" i="6" s="1"/>
</calcChain>
</file>

<file path=xl/sharedStrings.xml><?xml version="1.0" encoding="utf-8"?>
<sst xmlns="http://schemas.openxmlformats.org/spreadsheetml/2006/main" count="142" uniqueCount="85">
  <si>
    <t>v tis. Kč</t>
  </si>
  <si>
    <t>Název akce</t>
  </si>
  <si>
    <t>AKCE SPOLUFINANCOVANÉ Z EVROPSKÝCH FINANČNÍCH ZDROJŮ</t>
  </si>
  <si>
    <t>ODVĚTVÍ DOPRAVY:</t>
  </si>
  <si>
    <t>ODVĚTVÍ DOPRAVY CELKEM</t>
  </si>
  <si>
    <t>ODVĚTVÍ KULTURY:</t>
  </si>
  <si>
    <t>ODVĚTVÍ KULTURY CELKEM</t>
  </si>
  <si>
    <t>ODVĚTVÍ SOCIÁLNÍCH VĚCÍ:</t>
  </si>
  <si>
    <t>Rekonstrukce a výstavba Domova Březiny</t>
  </si>
  <si>
    <t>Zateplení a stavební úpravy správní budovy, pavilonu E a F Domova Březiny</t>
  </si>
  <si>
    <t>ODVĚTVÍ SOCIÁLNÍCH VĚCÍ CELKEM</t>
  </si>
  <si>
    <t>ODVĚTVÍ ŠKOLSTVÍ:</t>
  </si>
  <si>
    <t>ODVĚTVÍ ŠKOLSTVÍ CELKEM</t>
  </si>
  <si>
    <t>ODVĚTVÍ ZDRAVOTNICTVÍ:</t>
  </si>
  <si>
    <t>ODVĚTVÍ ZDRAVOTNICTVÍ CELKEM</t>
  </si>
  <si>
    <t>CELKEM ZA AKCE SPOLUFINANCOVANÉ Z EVROPSKÝCH FINANČNÍCH ZDROJŮ</t>
  </si>
  <si>
    <t>REPRODUKCE MAJETKU KRAJE VYJMA AKCÍ SPOLUFINANCOVANÝCH Z EVROPSKÝCH FINANČNÍCH ZDROJŮ</t>
  </si>
  <si>
    <t>Letiště Leoše Janáčka Ostrava, výstavba odbavovací plochy APN S3</t>
  </si>
  <si>
    <t>Rekonstrukce vzletové a přistávací dráhy a navazujících provozních ploch Letiště Leoše Janáčka Ostrava - projektová dokumentace</t>
  </si>
  <si>
    <t>Novostavba Moravskoslezské vědecké knihovny (Moravskoslezská vědecká knihovna v Ostravě, příspěvková organizace)</t>
  </si>
  <si>
    <t>Přístavba Domu umění - Galerie 21. století (Galerie výtvarného umění v Ostravě, příspěvková organizace)</t>
  </si>
  <si>
    <t>Zámek Nová Horka - dobudování infrastruktury (Muzeum Novojičínska, příspěvková organizace)</t>
  </si>
  <si>
    <t>Zámek Bruntál - revitalizace objektu (Muzeum v Bruntále, příspěvková organizace)</t>
  </si>
  <si>
    <t>Chráněné bydlení Hynaisova (Fontána, příspěvková organizace, Hlučín)</t>
  </si>
  <si>
    <t>Rekonstrukce budovy a spojovací chodby Máchova (Domov Duha, příspěvková organizace, Nový Jičín)</t>
  </si>
  <si>
    <t>Výstavba domova pro seniory a domova se zvláštním režimem Kopřivnice</t>
  </si>
  <si>
    <t>Rekonstrukce elektroinstalace (Mendelovo gymnázium, Opava, příspěvková organizace)</t>
  </si>
  <si>
    <t>Sportovní areál na ul. Komenského, Opava (Mendelovo gymnázium, Opava, příspěvková organizace)</t>
  </si>
  <si>
    <t>Rekonstrukce objektu na ul .B. Němcové, Opava (Střední odborné učiliště stavební, Opava, příspěvková organizace)</t>
  </si>
  <si>
    <t>Rekonstrukce objektů Polského gymnázia (Polské gymnázium - Polskie Gimnazjum im. Juliusza Słowackiego, Český Těšín, příspěvková organizace)</t>
  </si>
  <si>
    <t>Rekultivace vnitrobloku a zpevněné plochy (Polské gymnázium - Polskie Gimnazjum im. Juliusza Słowackiego, Český Těšín, příspěvková organizace)</t>
  </si>
  <si>
    <t>Rekonstrukce budovy na ulici Praskova čp. 411 v Opavě (Základní škola, Opava, Havlíčkova 1, příspěvková organizace)</t>
  </si>
  <si>
    <t>Demolice budov a výstavba sportoviště (Střední průmyslová škola a Obchodní akademie, Bruntál, příspěvková organizace)</t>
  </si>
  <si>
    <t>Rekonstrukce školní kuchyně a výdejny (Základní škola, Ostrava - Poruba, Čkalovova 942, příspěvková organizace)</t>
  </si>
  <si>
    <t>Stavební úpravy části školy pro potřeby Vzdělávacího a výcvikového střediska a umístění sídla Správy silnic MSK v Ostravě-Zábřeh (Střední škola stavební a dřevozpracující, Ostrava, příspěvková organizace)</t>
  </si>
  <si>
    <t>Vybudování dílen pro praktické vyučování (Střední odborná škola, Frýdek-Místek, příspěvková organizace)</t>
  </si>
  <si>
    <t>Modernizace Školního statku v Opavě (Školní statek, Opava, příspěvková organizace)</t>
  </si>
  <si>
    <t>Rekonstrukce elektroinstalace hlavní budovy školy (Slezské gymnázium, Opava, příspěvková organizace)</t>
  </si>
  <si>
    <t>Rekonstrukce objektu SŠ a domova mládeže (Střední škola společného stravování, Ostrava-Hrabůvka, příspěvková organizace)</t>
  </si>
  <si>
    <t>Rekonstrukce cvičné stávající kuchyně v prostorách Tyršova 34, Opava (Základní škola, Opava, Havlíčkova 1, příspěvková organizace)</t>
  </si>
  <si>
    <t>Přístavba a nástavba rehabilitace (Nemocnice Třinec, příspěvková organizace)</t>
  </si>
  <si>
    <t>Pavilon L - stavební úpravy (Slezská nemocnice v Opavě, příspěvková organizace)</t>
  </si>
  <si>
    <t>Nemocnice Havířov - ČOV (Nemocnice s poliklinikou Havířov, příspěvková organizace)</t>
  </si>
  <si>
    <t>Rekonstrukce elektroinstalace Orlová (Nemocnice s poliklinikou Karviná-Ráj, příspěvková organizace)</t>
  </si>
  <si>
    <t>CELKEM ZA AKCE REPRODUKCE MAJETKU KRAJE VYJMA AKCÍ SPOLUFINANCOVANÝCH Z EVROPSKÝCH FINANČNÍCH ZDROJŮ</t>
  </si>
  <si>
    <t>CELKEM</t>
  </si>
  <si>
    <t>Celkem</t>
  </si>
  <si>
    <t>Novostavba objektu depozitáře (Muzeum v Bruntále, příspěvková organizace)</t>
  </si>
  <si>
    <t>ODVĚTVÍ ÚZEMNÍHO PLÁNOVÁNÍ A STAVEBNÍHO ŘÁDU:</t>
  </si>
  <si>
    <t>ODVĚTVÍ ÚZEMNÍHO PLÁNOVÁNÍ A STAVEBNÍHO ŘÁDU CELKEM</t>
  </si>
  <si>
    <t>Digitálně technická mapa Moravskoslezského kraje</t>
  </si>
  <si>
    <t>Pozn. Žlutě jsou označeny akce, které nebyly uvedeny v příloze k rozpočtu 2021, jelikož čerpání úvěru bylo plánováno v pozdějších letech.</t>
  </si>
  <si>
    <t>je závazkováno</t>
  </si>
  <si>
    <t>Nákup budov a pozemků v Opavě (Sírius, příspěvková organizace, Opava)</t>
  </si>
  <si>
    <t>Modře je označena akce schválená v ZK 17.3.</t>
  </si>
  <si>
    <t>Financováno z úvěru ČS</t>
  </si>
  <si>
    <t>v mat. EP ZK 17.12.</t>
  </si>
  <si>
    <t>PŘEHLED AKCÍ FINANCOVANÝCH Z ÚVĚRU ČESKÉ SPOŘITELNY, a.s. - aktuální stav</t>
  </si>
  <si>
    <t>Využití objektu v Bílé (Vzdělávací a sportovní centrum, Bílá, příspěvková organizace)</t>
  </si>
  <si>
    <t>Rekonstrukce objektu na ul. B. Němcové, Opava (Střední odborné učiliště stavební, Opava, příspěvková organizace)</t>
  </si>
  <si>
    <t>AKCE SPOLUFINANCOVANÉ Z EVROPSKÝCH FINANČNÍCH ZDROJŮ REALIZOVANÉ KRAJEM</t>
  </si>
  <si>
    <t>AKCE SPOLUFINANCOVANÉ Z EVROPSKÝCH FINANČNÍCH ZDROJŮ REALIZOVANÉ PŘÍSPĚVKOVÝMI ORGANIZACEMI KRAJE</t>
  </si>
  <si>
    <t>Snížení energetické náročnosti budov v areálu drobnochovu Školního statku Opava na ulici Statková využitím OZE</t>
  </si>
  <si>
    <t>Snížení energetické náročnosti budov Masarykové střední školy zemědělské a Vyšší odborné školy v Opavě využitím OZE a KVET</t>
  </si>
  <si>
    <t>Snížení energetické náročnosti budovy v hlavním areálu Školního statku Opava na ulici Englišova</t>
  </si>
  <si>
    <t>Snížení energetické náročnosti budov v areálu Slezské nemocnice v Opavě využitím OZE u vedlejších budov</t>
  </si>
  <si>
    <t>Snížení energetické náročnosti budov v areálu Slezské nemocnice v Opavě využitím OZE a KVET u hlavních budov - hlavní budova II</t>
  </si>
  <si>
    <t>Snížení energetické náročnosti budov v areálu Slezské nemocnice v Opavě využitím OZE a KVET u hlavních budov - hlavní budova I</t>
  </si>
  <si>
    <t>CELKEM ZA AKCE SPOLUFINANCOVANÉ Z EVROPSKÝCH FINANČNÍCH ZDROJŮ REALIZOVANÉ KRAJEM</t>
  </si>
  <si>
    <t>CELKEM ZA AKCE SPOLUFINANCOVANÉ Z EVROPSKÝCH FINANČNÍCH ZDROJŮ REALIZOVANÉ PŘÍSPĚVKOVÝMI ORGANIZACEMI KRAJE</t>
  </si>
  <si>
    <t>Zeleně jsou označeny akce přeplánované v RK 26.4.</t>
  </si>
  <si>
    <t>Rekonstrukce školního dvora (Matiční gymnázium, Ostrava, příspěvková organizace)</t>
  </si>
  <si>
    <t>Vybavení rekonstruovaných objektů Polského gymnázia (Polské gymnázium - Polskie Gimnazjum im. Juliusza Słowackiego, Český Těšín, příspěvková organizace)</t>
  </si>
  <si>
    <t>Stavební úpravy tělocvičny (Střední škola průmyslová, Krnov, příspěvková organiazce)</t>
  </si>
  <si>
    <t>Rekonstrukce střechy a zateplení fasády (Gymnázium Třinec, příspěvková organizace)</t>
  </si>
  <si>
    <t>Rekonstrukce střechy budov dílen (Střední průmyslová škola, Ostrava - Vítkovice, příspěvková organizace)</t>
  </si>
  <si>
    <t>Přístavba tělocvičny (Gymnázium, Třinec, příspěvková organizace)</t>
  </si>
  <si>
    <t>Rekonstrukce silnice III/47811, II/478 Ostrava, ulice Mitrovická (Správa silnic Moravskoslezského kraje, příspěvková organizace)</t>
  </si>
  <si>
    <t>Energetické úspory v ZŠ Čkalovova</t>
  </si>
  <si>
    <t>Energetické úspory v ZUŠ L. Janáčka Havířov</t>
  </si>
  <si>
    <t>Energetické úspory ve VOŠ zdravotnická Ostrava</t>
  </si>
  <si>
    <t>Energetické úspory v ZUŠ Klimkovice</t>
  </si>
  <si>
    <t>Rekonstrukce vzletové a přistávací dráhy a navazujících provozních ploch Letiště Leoše Janáčka Ostrava</t>
  </si>
  <si>
    <t>Pavilon F - stavební úpravy 1.NP pro rehabilitaci (Slezská nemocnice v Opavě, příspěvková organizace)</t>
  </si>
  <si>
    <t xml:space="preserve">PŘEHLED AKCÍ FINANCOVANÝCH Z ÚVĚRU ČESKÉ SPOŘITELNY, a. 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</si>
</sst>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2"/>
      <name val="Tahoma"/>
      <family val="2"/>
      <charset val="238"/>
    </font>
    <font>
      <b/>
      <sz val="12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Tahoma"/>
      <family val="2"/>
      <charset val="238"/>
    </font>
    <font>
      <sz val="10"/>
      <color theme="1"/>
      <name val="Tahoma"/>
      <family val="2"/>
      <charset val="238"/>
    </font>
    <font>
      <b/>
      <sz val="8"/>
      <color theme="1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8"/>
      <name val="Tahoma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Tahoma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1"/>
      <name val="Tahoma"/>
      <family val="2"/>
      <charset val="238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8"/>
      <color indexed="8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>
      <alignment wrapText="1"/>
    </xf>
    <xf numFmtId="0" fontId="11" fillId="0" borderId="0"/>
  </cellStyleXfs>
  <cellXfs count="67">
    <xf numFmtId="0" fontId="0" fillId="0" borderId="0" xfId="0"/>
    <xf numFmtId="0" fontId="4" fillId="0" borderId="0" xfId="1" applyFont="1" applyAlignment="1">
      <alignment vertical="center"/>
    </xf>
    <xf numFmtId="3" fontId="5" fillId="0" borderId="0" xfId="0" applyNumberFormat="1" applyFont="1"/>
    <xf numFmtId="3" fontId="6" fillId="0" borderId="0" xfId="0" applyNumberFormat="1" applyFont="1" applyAlignment="1">
      <alignment horizontal="right"/>
    </xf>
    <xf numFmtId="0" fontId="5" fillId="0" borderId="0" xfId="0" applyFont="1"/>
    <xf numFmtId="3" fontId="7" fillId="2" borderId="8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3" fontId="4" fillId="0" borderId="13" xfId="0" applyNumberFormat="1" applyFont="1" applyBorder="1" applyAlignment="1">
      <alignment vertical="center" wrapText="1"/>
    </xf>
    <xf numFmtId="3" fontId="4" fillId="2" borderId="15" xfId="0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3" fontId="7" fillId="2" borderId="13" xfId="1" applyNumberFormat="1" applyFont="1" applyFill="1" applyBorder="1" applyAlignment="1">
      <alignment horizontal="left" vertical="center" wrapText="1"/>
    </xf>
    <xf numFmtId="3" fontId="7" fillId="2" borderId="14" xfId="1" applyNumberFormat="1" applyFont="1" applyFill="1" applyBorder="1" applyAlignment="1">
      <alignment horizontal="right" vertical="center" wrapText="1"/>
    </xf>
    <xf numFmtId="3" fontId="7" fillId="2" borderId="15" xfId="1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3" fontId="7" fillId="2" borderId="16" xfId="1" applyNumberFormat="1" applyFont="1" applyFill="1" applyBorder="1" applyAlignment="1">
      <alignment horizontal="left" vertical="center" wrapText="1"/>
    </xf>
    <xf numFmtId="3" fontId="7" fillId="2" borderId="17" xfId="1" applyNumberFormat="1" applyFont="1" applyFill="1" applyBorder="1" applyAlignment="1">
      <alignment horizontal="right" vertical="center" wrapText="1"/>
    </xf>
    <xf numFmtId="3" fontId="7" fillId="2" borderId="18" xfId="1" applyNumberFormat="1" applyFont="1" applyFill="1" applyBorder="1" applyAlignment="1">
      <alignment horizontal="right" vertical="center" wrapText="1"/>
    </xf>
    <xf numFmtId="3" fontId="7" fillId="0" borderId="11" xfId="1" applyNumberFormat="1" applyFont="1" applyBorder="1" applyAlignment="1">
      <alignment horizontal="left" vertical="center" wrapText="1"/>
    </xf>
    <xf numFmtId="3" fontId="7" fillId="0" borderId="19" xfId="1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vertical="center" wrapText="1"/>
    </xf>
    <xf numFmtId="3" fontId="17" fillId="0" borderId="14" xfId="1" applyNumberFormat="1" applyFont="1" applyBorder="1" applyAlignment="1">
      <alignment horizontal="right" vertical="center" wrapText="1"/>
    </xf>
    <xf numFmtId="3" fontId="17" fillId="0" borderId="13" xfId="1" applyNumberFormat="1" applyFont="1" applyBorder="1" applyAlignment="1">
      <alignment vertical="center" wrapText="1"/>
    </xf>
    <xf numFmtId="3" fontId="16" fillId="0" borderId="14" xfId="0" applyNumberFormat="1" applyFont="1" applyBorder="1" applyAlignment="1">
      <alignment horizontal="right" vertical="center" wrapText="1"/>
    </xf>
    <xf numFmtId="3" fontId="4" fillId="0" borderId="13" xfId="1" applyNumberFormat="1" applyFont="1" applyBorder="1" applyAlignment="1">
      <alignment vertical="center" wrapText="1"/>
    </xf>
    <xf numFmtId="3" fontId="4" fillId="0" borderId="14" xfId="1" applyNumberFormat="1" applyFont="1" applyBorder="1" applyAlignment="1">
      <alignment horizontal="right" vertical="center" wrapText="1"/>
    </xf>
    <xf numFmtId="4" fontId="5" fillId="0" borderId="0" xfId="0" applyNumberFormat="1" applyFont="1"/>
    <xf numFmtId="1" fontId="7" fillId="0" borderId="6" xfId="1" applyNumberFormat="1" applyFont="1" applyFill="1" applyBorder="1" applyAlignment="1">
      <alignment horizontal="center" vertical="center" wrapText="1"/>
    </xf>
    <xf numFmtId="1" fontId="7" fillId="0" borderId="7" xfId="1" applyNumberFormat="1" applyFont="1" applyFill="1" applyBorder="1" applyAlignment="1">
      <alignment horizontal="center" vertical="center" wrapText="1"/>
    </xf>
    <xf numFmtId="3" fontId="4" fillId="0" borderId="14" xfId="0" applyNumberFormat="1" applyFont="1" applyFill="1" applyBorder="1" applyAlignment="1">
      <alignment vertical="center"/>
    </xf>
    <xf numFmtId="3" fontId="17" fillId="0" borderId="14" xfId="1" applyNumberFormat="1" applyFont="1" applyFill="1" applyBorder="1" applyAlignment="1">
      <alignment horizontal="right" vertical="center" wrapText="1"/>
    </xf>
    <xf numFmtId="3" fontId="16" fillId="0" borderId="14" xfId="0" applyNumberFormat="1" applyFont="1" applyFill="1" applyBorder="1" applyAlignment="1">
      <alignment horizontal="right" vertical="center" wrapText="1"/>
    </xf>
    <xf numFmtId="3" fontId="4" fillId="0" borderId="14" xfId="1" applyNumberFormat="1" applyFont="1" applyFill="1" applyBorder="1" applyAlignment="1">
      <alignment horizontal="right" vertical="center" wrapText="1"/>
    </xf>
    <xf numFmtId="3" fontId="7" fillId="0" borderId="24" xfId="1" applyNumberFormat="1" applyFont="1" applyBorder="1" applyAlignment="1">
      <alignment horizontal="right" vertical="center" wrapText="1"/>
    </xf>
    <xf numFmtId="3" fontId="17" fillId="3" borderId="13" xfId="1" applyNumberFormat="1" applyFont="1" applyFill="1" applyBorder="1" applyAlignment="1">
      <alignment vertical="center" wrapText="1"/>
    </xf>
    <xf numFmtId="3" fontId="17" fillId="3" borderId="14" xfId="1" applyNumberFormat="1" applyFont="1" applyFill="1" applyBorder="1" applyAlignment="1">
      <alignment horizontal="right" vertical="center" wrapText="1"/>
    </xf>
    <xf numFmtId="0" fontId="5" fillId="4" borderId="0" xfId="0" applyFont="1" applyFill="1" applyAlignment="1">
      <alignment vertical="center"/>
    </xf>
    <xf numFmtId="3" fontId="4" fillId="3" borderId="13" xfId="0" applyNumberFormat="1" applyFont="1" applyFill="1" applyBorder="1" applyAlignment="1">
      <alignment vertical="center" wrapText="1"/>
    </xf>
    <xf numFmtId="3" fontId="4" fillId="3" borderId="1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0" fillId="0" borderId="0" xfId="0" applyFont="1"/>
    <xf numFmtId="3" fontId="4" fillId="5" borderId="13" xfId="1" applyNumberFormat="1" applyFont="1" applyFill="1" applyBorder="1" applyAlignment="1">
      <alignment vertical="center" wrapText="1"/>
    </xf>
    <xf numFmtId="3" fontId="17" fillId="5" borderId="14" xfId="1" applyNumberFormat="1" applyFont="1" applyFill="1" applyBorder="1" applyAlignment="1">
      <alignment horizontal="right" vertical="center" wrapText="1"/>
    </xf>
    <xf numFmtId="3" fontId="7" fillId="0" borderId="0" xfId="1" applyNumberFormat="1" applyFont="1" applyBorder="1" applyAlignment="1">
      <alignment horizontal="right" vertical="center" wrapText="1"/>
    </xf>
    <xf numFmtId="3" fontId="4" fillId="0" borderId="13" xfId="0" applyNumberFormat="1" applyFont="1" applyFill="1" applyBorder="1" applyAlignment="1">
      <alignment vertical="center" wrapText="1"/>
    </xf>
    <xf numFmtId="3" fontId="17" fillId="0" borderId="13" xfId="1" applyNumberFormat="1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3" fontId="4" fillId="0" borderId="13" xfId="1" applyNumberFormat="1" applyFont="1" applyFill="1" applyBorder="1" applyAlignment="1">
      <alignment vertical="center" wrapText="1"/>
    </xf>
    <xf numFmtId="3" fontId="17" fillId="6" borderId="14" xfId="1" applyNumberFormat="1" applyFont="1" applyFill="1" applyBorder="1" applyAlignment="1">
      <alignment horizontal="right" vertical="center" wrapText="1"/>
    </xf>
    <xf numFmtId="0" fontId="5" fillId="0" borderId="0" xfId="0" applyFont="1" applyFill="1"/>
    <xf numFmtId="0" fontId="13" fillId="0" borderId="0" xfId="0" applyFont="1" applyFill="1" applyAlignment="1">
      <alignment vertical="center"/>
    </xf>
    <xf numFmtId="3" fontId="1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8" fillId="2" borderId="9" xfId="1" applyNumberFormat="1" applyFont="1" applyFill="1" applyBorder="1" applyAlignment="1">
      <alignment horizontal="center" vertical="center" wrapText="1"/>
    </xf>
    <xf numFmtId="3" fontId="12" fillId="2" borderId="2" xfId="2" applyNumberFormat="1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3" fontId="6" fillId="0" borderId="11" xfId="0" applyNumberFormat="1" applyFont="1" applyBorder="1" applyAlignment="1">
      <alignment horizontal="left" vertical="center" wrapText="1"/>
    </xf>
    <xf numFmtId="3" fontId="14" fillId="0" borderId="0" xfId="0" applyNumberFormat="1" applyFont="1" applyBorder="1" applyAlignment="1">
      <alignment horizontal="left" vertical="center" wrapText="1"/>
    </xf>
    <xf numFmtId="3" fontId="14" fillId="0" borderId="12" xfId="0" applyNumberFormat="1" applyFont="1" applyBorder="1" applyAlignment="1">
      <alignment horizontal="left" vertical="center" wrapText="1"/>
    </xf>
    <xf numFmtId="3" fontId="6" fillId="0" borderId="20" xfId="0" applyNumberFormat="1" applyFont="1" applyBorder="1" applyAlignment="1">
      <alignment horizontal="left" vertical="center" wrapText="1"/>
    </xf>
    <xf numFmtId="3" fontId="6" fillId="0" borderId="21" xfId="0" applyNumberFormat="1" applyFont="1" applyBorder="1" applyAlignment="1">
      <alignment horizontal="left" vertical="center" wrapText="1"/>
    </xf>
    <xf numFmtId="3" fontId="6" fillId="0" borderId="22" xfId="0" applyNumberFormat="1" applyFont="1" applyBorder="1" applyAlignment="1">
      <alignment horizontal="left" vertical="center" wrapText="1"/>
    </xf>
  </cellXfs>
  <cellStyles count="3">
    <cellStyle name="Normální" xfId="0" builtinId="0"/>
    <cellStyle name="Normální 2 2" xfId="1" xr:uid="{2FD7E0ED-A6F3-4323-BD8D-0DE1FB05DE6C}"/>
    <cellStyle name="Normální 3 2" xfId="2" xr:uid="{1546D617-F3ED-4C02-B632-C84EE5B4B4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skraj.sharepoint.com/Users/stankova2598/AppData/Local/Microsoft/Windows/INetCache/Content.Outlook/P53HJRV8/ORJ14_P&#345;ehled%20projekt&#367;%202014-2020_n&#225;vrh%202020_nov&#25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ýdaje dle STAVU"/>
      <sheetName val="Výdaje podle odvětví"/>
      <sheetName val="Příjmy podle odvětví"/>
      <sheetName val="ZÁLOHOVÉ PROJEKTY"/>
      <sheetName val="rozhodnutí"/>
      <sheetName val="rekapitulace"/>
      <sheetName val="Projekty P.O."/>
      <sheetName val="Udržitelnost podle odvětví"/>
      <sheetName val="List1"/>
      <sheetName val="neinvestiční projekty"/>
      <sheetName val="usnesení"/>
    </sheetNames>
    <sheetDataSet>
      <sheetData sheetId="0" refreshError="1"/>
      <sheetData sheetId="1"/>
      <sheetData sheetId="2" refreshError="1"/>
      <sheetData sheetId="3"/>
      <sheetData sheetId="4">
        <row r="31">
          <cell r="N31">
            <v>25.54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58906-AF4F-481D-A206-830E262E1EF2}">
  <sheetPr>
    <tabColor rgb="FF92D050"/>
    <pageSetUpPr fitToPage="1"/>
  </sheetPr>
  <dimension ref="A1:G62"/>
  <sheetViews>
    <sheetView view="pageBreakPreview" topLeftCell="A2" zoomScaleNormal="100" zoomScaleSheetLayoutView="100" workbookViewId="0">
      <pane ySplit="3" topLeftCell="A14" activePane="bottomLeft" state="frozen"/>
      <selection activeCell="A2" sqref="A2"/>
      <selection pane="bottomLeft" activeCell="A64" sqref="A64"/>
    </sheetView>
  </sheetViews>
  <sheetFormatPr defaultColWidth="9.140625" defaultRowHeight="12.75" x14ac:dyDescent="0.2"/>
  <cols>
    <col min="1" max="1" width="50.7109375" style="4" customWidth="1"/>
    <col min="2" max="6" width="12.7109375" style="25" customWidth="1"/>
    <col min="7" max="16384" width="9.140625" style="4"/>
  </cols>
  <sheetData>
    <row r="1" spans="1:7" s="1" customFormat="1" ht="23.25" customHeight="1" x14ac:dyDescent="0.25">
      <c r="A1" s="50" t="s">
        <v>57</v>
      </c>
      <c r="B1" s="51"/>
      <c r="C1" s="51"/>
      <c r="D1" s="51"/>
      <c r="E1" s="51"/>
      <c r="F1" s="51"/>
    </row>
    <row r="2" spans="1:7" ht="13.5" thickBot="1" x14ac:dyDescent="0.25">
      <c r="A2" s="2"/>
      <c r="B2" s="2"/>
      <c r="C2" s="2"/>
      <c r="D2" s="2"/>
      <c r="E2" s="2"/>
      <c r="F2" s="3" t="s">
        <v>0</v>
      </c>
    </row>
    <row r="3" spans="1:7" ht="24.6" customHeight="1" x14ac:dyDescent="0.2">
      <c r="A3" s="52" t="s">
        <v>1</v>
      </c>
      <c r="B3" s="54" t="s">
        <v>55</v>
      </c>
      <c r="C3" s="55"/>
      <c r="D3" s="55"/>
      <c r="E3" s="55"/>
      <c r="F3" s="56"/>
    </row>
    <row r="4" spans="1:7" ht="24.6" customHeight="1" thickBot="1" x14ac:dyDescent="0.25">
      <c r="A4" s="53"/>
      <c r="B4" s="26">
        <v>2021</v>
      </c>
      <c r="C4" s="26">
        <v>2022</v>
      </c>
      <c r="D4" s="26">
        <v>2023</v>
      </c>
      <c r="E4" s="27">
        <v>2024</v>
      </c>
      <c r="F4" s="5" t="s">
        <v>46</v>
      </c>
    </row>
    <row r="5" spans="1:7" s="6" customFormat="1" ht="21" customHeight="1" x14ac:dyDescent="0.25">
      <c r="A5" s="57" t="s">
        <v>2</v>
      </c>
      <c r="B5" s="58"/>
      <c r="C5" s="58"/>
      <c r="D5" s="58"/>
      <c r="E5" s="59"/>
      <c r="F5" s="60"/>
    </row>
    <row r="6" spans="1:7" s="13" customFormat="1" ht="18" customHeight="1" x14ac:dyDescent="0.25">
      <c r="A6" s="61" t="s">
        <v>7</v>
      </c>
      <c r="B6" s="62"/>
      <c r="C6" s="62"/>
      <c r="D6" s="62"/>
      <c r="E6" s="62"/>
      <c r="F6" s="63"/>
    </row>
    <row r="7" spans="1:7" s="9" customFormat="1" ht="15" customHeight="1" x14ac:dyDescent="0.25">
      <c r="A7" s="7" t="s">
        <v>8</v>
      </c>
      <c r="B7" s="28">
        <v>74216</v>
      </c>
      <c r="C7" s="28">
        <v>45300</v>
      </c>
      <c r="D7" s="28">
        <v>61744</v>
      </c>
      <c r="E7" s="28">
        <v>0</v>
      </c>
      <c r="F7" s="8">
        <f>SUM(B7:E7)</f>
        <v>181260</v>
      </c>
    </row>
    <row r="8" spans="1:7" s="9" customFormat="1" ht="21" x14ac:dyDescent="0.25">
      <c r="A8" s="7" t="s">
        <v>9</v>
      </c>
      <c r="B8" s="28">
        <v>35734</v>
      </c>
      <c r="C8" s="28">
        <v>25770</v>
      </c>
      <c r="D8" s="28">
        <v>0</v>
      </c>
      <c r="E8" s="28">
        <v>0</v>
      </c>
      <c r="F8" s="8">
        <f>SUM(B8:E8)</f>
        <v>61504</v>
      </c>
    </row>
    <row r="9" spans="1:7" s="6" customFormat="1" ht="15" customHeight="1" x14ac:dyDescent="0.25">
      <c r="A9" s="10" t="s">
        <v>10</v>
      </c>
      <c r="B9" s="11">
        <f t="shared" ref="B9:F9" si="0">SUM(B7:B8)</f>
        <v>109950</v>
      </c>
      <c r="C9" s="11">
        <f t="shared" si="0"/>
        <v>71070</v>
      </c>
      <c r="D9" s="11">
        <f t="shared" si="0"/>
        <v>61744</v>
      </c>
      <c r="E9" s="11">
        <f t="shared" si="0"/>
        <v>0</v>
      </c>
      <c r="F9" s="12">
        <f t="shared" si="0"/>
        <v>242764</v>
      </c>
    </row>
    <row r="10" spans="1:7" s="13" customFormat="1" ht="18" customHeight="1" x14ac:dyDescent="0.25">
      <c r="A10" s="61" t="s">
        <v>48</v>
      </c>
      <c r="B10" s="62"/>
      <c r="C10" s="62"/>
      <c r="D10" s="62"/>
      <c r="E10" s="62"/>
      <c r="F10" s="63"/>
    </row>
    <row r="11" spans="1:7" s="9" customFormat="1" ht="15" customHeight="1" x14ac:dyDescent="0.25">
      <c r="A11" s="36" t="s">
        <v>50</v>
      </c>
      <c r="B11" s="37">
        <v>0</v>
      </c>
      <c r="C11" s="37">
        <v>15000</v>
      </c>
      <c r="D11" s="37">
        <v>20915</v>
      </c>
      <c r="E11" s="37">
        <v>0</v>
      </c>
      <c r="F11" s="8">
        <f>SUM(B11:E11)</f>
        <v>35915</v>
      </c>
      <c r="G11" s="9" t="s">
        <v>56</v>
      </c>
    </row>
    <row r="12" spans="1:7" s="6" customFormat="1" ht="15" customHeight="1" thickBot="1" x14ac:dyDescent="0.3">
      <c r="A12" s="10" t="s">
        <v>49</v>
      </c>
      <c r="B12" s="11">
        <f t="shared" ref="B12:F12" si="1">SUM(B11:B11)</f>
        <v>0</v>
      </c>
      <c r="C12" s="11">
        <f t="shared" si="1"/>
        <v>15000</v>
      </c>
      <c r="D12" s="11">
        <f t="shared" si="1"/>
        <v>20915</v>
      </c>
      <c r="E12" s="11">
        <f t="shared" si="1"/>
        <v>0</v>
      </c>
      <c r="F12" s="12">
        <f t="shared" si="1"/>
        <v>35915</v>
      </c>
    </row>
    <row r="13" spans="1:7" s="6" customFormat="1" ht="25.5" customHeight="1" thickBot="1" x14ac:dyDescent="0.3">
      <c r="A13" s="14" t="s">
        <v>15</v>
      </c>
      <c r="B13" s="15">
        <f t="shared" ref="B13:F13" si="2">B9+B12</f>
        <v>109950</v>
      </c>
      <c r="C13" s="15">
        <f t="shared" si="2"/>
        <v>86070</v>
      </c>
      <c r="D13" s="15">
        <f t="shared" si="2"/>
        <v>82659</v>
      </c>
      <c r="E13" s="15">
        <f t="shared" si="2"/>
        <v>0</v>
      </c>
      <c r="F13" s="16">
        <f t="shared" si="2"/>
        <v>278679</v>
      </c>
    </row>
    <row r="14" spans="1:7" s="6" customFormat="1" ht="24" customHeight="1" thickBot="1" x14ac:dyDescent="0.3">
      <c r="A14" s="17"/>
      <c r="B14" s="42"/>
      <c r="C14" s="42"/>
      <c r="D14" s="42"/>
      <c r="E14" s="42"/>
      <c r="F14" s="32"/>
    </row>
    <row r="15" spans="1:7" s="6" customFormat="1" ht="21" customHeight="1" x14ac:dyDescent="0.25">
      <c r="A15" s="57" t="s">
        <v>16</v>
      </c>
      <c r="B15" s="58"/>
      <c r="C15" s="58"/>
      <c r="D15" s="58"/>
      <c r="E15" s="59"/>
      <c r="F15" s="60"/>
    </row>
    <row r="16" spans="1:7" ht="18" customHeight="1" x14ac:dyDescent="0.2">
      <c r="A16" s="61" t="s">
        <v>3</v>
      </c>
      <c r="B16" s="62"/>
      <c r="C16" s="62"/>
      <c r="D16" s="62"/>
      <c r="E16" s="62"/>
      <c r="F16" s="63"/>
    </row>
    <row r="17" spans="1:7" s="13" customFormat="1" ht="15" customHeight="1" x14ac:dyDescent="0.25">
      <c r="A17" s="19" t="s">
        <v>17</v>
      </c>
      <c r="B17" s="29">
        <v>1800</v>
      </c>
      <c r="C17" s="29">
        <v>130000</v>
      </c>
      <c r="D17" s="29">
        <v>0</v>
      </c>
      <c r="E17" s="20">
        <v>0</v>
      </c>
      <c r="F17" s="8">
        <f t="shared" ref="F17:F18" si="3">SUM(B17:E17)</f>
        <v>131800</v>
      </c>
      <c r="G17" s="35"/>
    </row>
    <row r="18" spans="1:7" s="13" customFormat="1" ht="24" customHeight="1" x14ac:dyDescent="0.25">
      <c r="A18" s="19" t="s">
        <v>18</v>
      </c>
      <c r="B18" s="29">
        <v>50000</v>
      </c>
      <c r="C18" s="29">
        <v>76000</v>
      </c>
      <c r="D18" s="29">
        <v>0</v>
      </c>
      <c r="E18" s="20">
        <v>0</v>
      </c>
      <c r="F18" s="8">
        <f t="shared" si="3"/>
        <v>126000</v>
      </c>
      <c r="G18" s="35"/>
    </row>
    <row r="19" spans="1:7" s="6" customFormat="1" ht="15" customHeight="1" x14ac:dyDescent="0.25">
      <c r="A19" s="10" t="s">
        <v>4</v>
      </c>
      <c r="B19" s="11">
        <f t="shared" ref="B19:F19" si="4">SUM(B17:B18)</f>
        <v>51800</v>
      </c>
      <c r="C19" s="11">
        <f t="shared" si="4"/>
        <v>206000</v>
      </c>
      <c r="D19" s="11">
        <f t="shared" si="4"/>
        <v>0</v>
      </c>
      <c r="E19" s="11">
        <f t="shared" si="4"/>
        <v>0</v>
      </c>
      <c r="F19" s="12">
        <f t="shared" si="4"/>
        <v>257800</v>
      </c>
    </row>
    <row r="20" spans="1:7" s="13" customFormat="1" ht="18" customHeight="1" x14ac:dyDescent="0.25">
      <c r="A20" s="64" t="s">
        <v>5</v>
      </c>
      <c r="B20" s="65"/>
      <c r="C20" s="65"/>
      <c r="D20" s="65"/>
      <c r="E20" s="65"/>
      <c r="F20" s="66"/>
    </row>
    <row r="21" spans="1:7" s="13" customFormat="1" ht="24" customHeight="1" x14ac:dyDescent="0.25">
      <c r="A21" s="21" t="s">
        <v>19</v>
      </c>
      <c r="B21" s="30">
        <v>17174</v>
      </c>
      <c r="C21" s="30">
        <v>50000</v>
      </c>
      <c r="D21" s="30">
        <v>50000</v>
      </c>
      <c r="E21" s="22">
        <v>382334</v>
      </c>
      <c r="F21" s="8">
        <f t="shared" ref="F21:F25" si="5">SUM(B21:E21)</f>
        <v>499508</v>
      </c>
      <c r="G21" s="35"/>
    </row>
    <row r="22" spans="1:7" s="13" customFormat="1" ht="24" customHeight="1" x14ac:dyDescent="0.25">
      <c r="A22" s="21" t="s">
        <v>20</v>
      </c>
      <c r="B22" s="29">
        <v>2760</v>
      </c>
      <c r="C22" s="29">
        <v>9940</v>
      </c>
      <c r="D22" s="29">
        <v>60448</v>
      </c>
      <c r="E22" s="20">
        <v>220000</v>
      </c>
      <c r="F22" s="8">
        <f t="shared" si="5"/>
        <v>293148</v>
      </c>
      <c r="G22" s="35"/>
    </row>
    <row r="23" spans="1:7" s="13" customFormat="1" ht="24" customHeight="1" x14ac:dyDescent="0.25">
      <c r="A23" s="21" t="s">
        <v>21</v>
      </c>
      <c r="B23" s="29">
        <v>35215</v>
      </c>
      <c r="C23" s="29">
        <v>0</v>
      </c>
      <c r="D23" s="29">
        <v>0</v>
      </c>
      <c r="E23" s="20">
        <v>0</v>
      </c>
      <c r="F23" s="8">
        <f t="shared" si="5"/>
        <v>35215</v>
      </c>
      <c r="G23" s="38"/>
    </row>
    <row r="24" spans="1:7" s="13" customFormat="1" ht="24" customHeight="1" x14ac:dyDescent="0.25">
      <c r="A24" s="21" t="s">
        <v>22</v>
      </c>
      <c r="B24" s="29">
        <v>45000</v>
      </c>
      <c r="C24" s="29">
        <v>50000</v>
      </c>
      <c r="D24" s="29">
        <v>0</v>
      </c>
      <c r="E24" s="20">
        <v>0</v>
      </c>
      <c r="F24" s="8">
        <f t="shared" si="5"/>
        <v>95000</v>
      </c>
      <c r="G24" s="35"/>
    </row>
    <row r="25" spans="1:7" s="13" customFormat="1" ht="24" customHeight="1" x14ac:dyDescent="0.25">
      <c r="A25" s="33" t="s">
        <v>47</v>
      </c>
      <c r="B25" s="34">
        <v>0</v>
      </c>
      <c r="C25" s="34">
        <v>0</v>
      </c>
      <c r="D25" s="34">
        <v>30000</v>
      </c>
      <c r="E25" s="34">
        <v>65000</v>
      </c>
      <c r="F25" s="8">
        <f t="shared" si="5"/>
        <v>95000</v>
      </c>
      <c r="G25" s="35" t="s">
        <v>52</v>
      </c>
    </row>
    <row r="26" spans="1:7" s="6" customFormat="1" ht="15" customHeight="1" x14ac:dyDescent="0.25">
      <c r="A26" s="10" t="s">
        <v>6</v>
      </c>
      <c r="B26" s="11">
        <f t="shared" ref="B26:E26" si="6">SUM(B21:B25)</f>
        <v>100149</v>
      </c>
      <c r="C26" s="11">
        <f t="shared" si="6"/>
        <v>109940</v>
      </c>
      <c r="D26" s="11">
        <f t="shared" si="6"/>
        <v>140448</v>
      </c>
      <c r="E26" s="11">
        <f t="shared" si="6"/>
        <v>667334</v>
      </c>
      <c r="F26" s="12">
        <f>SUM(F21:F25)</f>
        <v>1017871</v>
      </c>
    </row>
    <row r="27" spans="1:7" s="13" customFormat="1" ht="18" customHeight="1" x14ac:dyDescent="0.25">
      <c r="A27" s="64" t="s">
        <v>7</v>
      </c>
      <c r="B27" s="65"/>
      <c r="C27" s="65"/>
      <c r="D27" s="65"/>
      <c r="E27" s="65"/>
      <c r="F27" s="66"/>
    </row>
    <row r="28" spans="1:7" s="13" customFormat="1" ht="15" customHeight="1" x14ac:dyDescent="0.25">
      <c r="A28" s="21" t="s">
        <v>23</v>
      </c>
      <c r="B28" s="30">
        <v>10000</v>
      </c>
      <c r="C28" s="30">
        <v>0</v>
      </c>
      <c r="D28" s="30">
        <v>0</v>
      </c>
      <c r="E28" s="22">
        <v>0</v>
      </c>
      <c r="F28" s="8">
        <f t="shared" ref="F28:F31" si="7">SUM(B28:E28)</f>
        <v>10000</v>
      </c>
      <c r="G28" s="38"/>
    </row>
    <row r="29" spans="1:7" s="13" customFormat="1" ht="24" customHeight="1" x14ac:dyDescent="0.25">
      <c r="A29" s="19" t="s">
        <v>24</v>
      </c>
      <c r="B29" s="29">
        <v>30452</v>
      </c>
      <c r="C29" s="29">
        <v>62206</v>
      </c>
      <c r="D29" s="29">
        <v>25698</v>
      </c>
      <c r="E29" s="20">
        <v>0</v>
      </c>
      <c r="F29" s="8">
        <f t="shared" si="7"/>
        <v>118356</v>
      </c>
      <c r="G29" s="35"/>
    </row>
    <row r="30" spans="1:7" s="13" customFormat="1" ht="15" customHeight="1" x14ac:dyDescent="0.25">
      <c r="A30" s="23" t="s">
        <v>25</v>
      </c>
      <c r="B30" s="29">
        <f>60500+68500</f>
        <v>129000</v>
      </c>
      <c r="C30" s="29">
        <v>166000</v>
      </c>
      <c r="D30" s="29">
        <v>0</v>
      </c>
      <c r="E30" s="20">
        <v>0</v>
      </c>
      <c r="F30" s="8">
        <f t="shared" si="7"/>
        <v>295000</v>
      </c>
      <c r="G30" s="35"/>
    </row>
    <row r="31" spans="1:7" s="13" customFormat="1" ht="24" customHeight="1" x14ac:dyDescent="0.25">
      <c r="A31" s="40" t="s">
        <v>53</v>
      </c>
      <c r="B31" s="41">
        <v>7800</v>
      </c>
      <c r="C31" s="41">
        <v>5700</v>
      </c>
      <c r="D31" s="41">
        <v>0</v>
      </c>
      <c r="E31" s="41">
        <v>0</v>
      </c>
      <c r="F31" s="8">
        <f t="shared" si="7"/>
        <v>13500</v>
      </c>
      <c r="G31" s="35"/>
    </row>
    <row r="32" spans="1:7" s="6" customFormat="1" ht="15" customHeight="1" x14ac:dyDescent="0.25">
      <c r="A32" s="10" t="s">
        <v>10</v>
      </c>
      <c r="B32" s="11">
        <f t="shared" ref="B32:F32" si="8">SUM(B28:B31)</f>
        <v>177252</v>
      </c>
      <c r="C32" s="11">
        <f t="shared" si="8"/>
        <v>233906</v>
      </c>
      <c r="D32" s="11">
        <f t="shared" si="8"/>
        <v>25698</v>
      </c>
      <c r="E32" s="11">
        <f t="shared" si="8"/>
        <v>0</v>
      </c>
      <c r="F32" s="12">
        <f t="shared" si="8"/>
        <v>436856</v>
      </c>
    </row>
    <row r="33" spans="1:7" s="13" customFormat="1" ht="18" customHeight="1" x14ac:dyDescent="0.25">
      <c r="A33" s="64" t="s">
        <v>11</v>
      </c>
      <c r="B33" s="65"/>
      <c r="C33" s="65"/>
      <c r="D33" s="65"/>
      <c r="E33" s="65"/>
      <c r="F33" s="66"/>
    </row>
    <row r="34" spans="1:7" s="13" customFormat="1" ht="24" customHeight="1" x14ac:dyDescent="0.25">
      <c r="A34" s="21" t="s">
        <v>26</v>
      </c>
      <c r="B34" s="29">
        <v>15000</v>
      </c>
      <c r="C34" s="29">
        <v>15000</v>
      </c>
      <c r="D34" s="29">
        <v>0</v>
      </c>
      <c r="E34" s="20">
        <v>0</v>
      </c>
      <c r="F34" s="8">
        <f t="shared" ref="F34:F47" si="9">SUM(B34:E34)</f>
        <v>30000</v>
      </c>
      <c r="G34" s="35"/>
    </row>
    <row r="35" spans="1:7" s="13" customFormat="1" ht="24" customHeight="1" x14ac:dyDescent="0.25">
      <c r="A35" s="21" t="s">
        <v>27</v>
      </c>
      <c r="B35" s="29">
        <v>5500</v>
      </c>
      <c r="C35" s="29">
        <v>25000</v>
      </c>
      <c r="D35" s="29">
        <v>0</v>
      </c>
      <c r="E35" s="20">
        <v>0</v>
      </c>
      <c r="F35" s="8">
        <f t="shared" si="9"/>
        <v>30500</v>
      </c>
      <c r="G35" s="35"/>
    </row>
    <row r="36" spans="1:7" s="13" customFormat="1" ht="24" customHeight="1" x14ac:dyDescent="0.25">
      <c r="A36" s="21" t="s">
        <v>28</v>
      </c>
      <c r="B36" s="29">
        <v>52090</v>
      </c>
      <c r="C36" s="29">
        <v>0</v>
      </c>
      <c r="D36" s="29">
        <v>0</v>
      </c>
      <c r="E36" s="20">
        <v>0</v>
      </c>
      <c r="F36" s="8">
        <f t="shared" si="9"/>
        <v>52090</v>
      </c>
    </row>
    <row r="37" spans="1:7" s="13" customFormat="1" ht="31.5" x14ac:dyDescent="0.25">
      <c r="A37" s="21" t="s">
        <v>29</v>
      </c>
      <c r="B37" s="47">
        <v>31098</v>
      </c>
      <c r="C37" s="47">
        <v>19500</v>
      </c>
      <c r="D37" s="47">
        <v>0</v>
      </c>
      <c r="E37" s="20">
        <v>0</v>
      </c>
      <c r="F37" s="8">
        <f t="shared" si="9"/>
        <v>50598</v>
      </c>
      <c r="G37" s="35"/>
    </row>
    <row r="38" spans="1:7" s="13" customFormat="1" ht="31.5" x14ac:dyDescent="0.25">
      <c r="A38" s="21" t="s">
        <v>30</v>
      </c>
      <c r="B38" s="29">
        <v>5500</v>
      </c>
      <c r="C38" s="29">
        <v>0</v>
      </c>
      <c r="D38" s="29">
        <v>0</v>
      </c>
      <c r="E38" s="20">
        <v>0</v>
      </c>
      <c r="F38" s="8">
        <f t="shared" si="9"/>
        <v>5500</v>
      </c>
    </row>
    <row r="39" spans="1:7" s="13" customFormat="1" ht="24" customHeight="1" x14ac:dyDescent="0.25">
      <c r="A39" s="21" t="s">
        <v>31</v>
      </c>
      <c r="B39" s="29">
        <v>62571</v>
      </c>
      <c r="C39" s="29">
        <v>113428</v>
      </c>
      <c r="D39" s="29">
        <v>0</v>
      </c>
      <c r="E39" s="20">
        <v>0</v>
      </c>
      <c r="F39" s="8">
        <f t="shared" si="9"/>
        <v>175999</v>
      </c>
      <c r="G39" s="35"/>
    </row>
    <row r="40" spans="1:7" s="13" customFormat="1" ht="24" customHeight="1" x14ac:dyDescent="0.25">
      <c r="A40" s="21" t="s">
        <v>32</v>
      </c>
      <c r="B40" s="29">
        <v>51000</v>
      </c>
      <c r="C40" s="29">
        <v>0</v>
      </c>
      <c r="D40" s="29">
        <v>0</v>
      </c>
      <c r="E40" s="20">
        <v>0</v>
      </c>
      <c r="F40" s="8">
        <f t="shared" si="9"/>
        <v>51000</v>
      </c>
    </row>
    <row r="41" spans="1:7" s="13" customFormat="1" ht="24" customHeight="1" x14ac:dyDescent="0.25">
      <c r="A41" s="21" t="s">
        <v>33</v>
      </c>
      <c r="B41" s="29">
        <v>15000</v>
      </c>
      <c r="C41" s="29">
        <v>0</v>
      </c>
      <c r="D41" s="29">
        <v>0</v>
      </c>
      <c r="E41" s="20">
        <v>0</v>
      </c>
      <c r="F41" s="8">
        <f t="shared" si="9"/>
        <v>15000</v>
      </c>
    </row>
    <row r="42" spans="1:7" s="13" customFormat="1" ht="34.5" customHeight="1" x14ac:dyDescent="0.25">
      <c r="A42" s="21" t="s">
        <v>34</v>
      </c>
      <c r="B42" s="29">
        <v>38000</v>
      </c>
      <c r="C42" s="29">
        <v>0</v>
      </c>
      <c r="D42" s="29">
        <v>0</v>
      </c>
      <c r="E42" s="20">
        <v>0</v>
      </c>
      <c r="F42" s="8">
        <f t="shared" si="9"/>
        <v>38000</v>
      </c>
    </row>
    <row r="43" spans="1:7" s="13" customFormat="1" ht="24" customHeight="1" x14ac:dyDescent="0.25">
      <c r="A43" s="21" t="s">
        <v>35</v>
      </c>
      <c r="B43" s="29">
        <v>22700</v>
      </c>
      <c r="C43" s="29">
        <v>500</v>
      </c>
      <c r="D43" s="29">
        <v>0</v>
      </c>
      <c r="E43" s="20">
        <v>0</v>
      </c>
      <c r="F43" s="8">
        <f t="shared" si="9"/>
        <v>23200</v>
      </c>
      <c r="G43" s="35"/>
    </row>
    <row r="44" spans="1:7" s="13" customFormat="1" ht="24" customHeight="1" x14ac:dyDescent="0.25">
      <c r="A44" s="21" t="s">
        <v>36</v>
      </c>
      <c r="B44" s="29">
        <v>30200</v>
      </c>
      <c r="C44" s="29">
        <v>0</v>
      </c>
      <c r="D44" s="29">
        <v>0</v>
      </c>
      <c r="E44" s="20">
        <v>0</v>
      </c>
      <c r="F44" s="8">
        <f t="shared" si="9"/>
        <v>30200</v>
      </c>
    </row>
    <row r="45" spans="1:7" s="13" customFormat="1" ht="24" customHeight="1" x14ac:dyDescent="0.25">
      <c r="A45" s="21" t="s">
        <v>37</v>
      </c>
      <c r="B45" s="47">
        <v>40000</v>
      </c>
      <c r="C45" s="47">
        <v>0</v>
      </c>
      <c r="D45" s="29">
        <v>0</v>
      </c>
      <c r="E45" s="20">
        <v>0</v>
      </c>
      <c r="F45" s="8">
        <f t="shared" si="9"/>
        <v>40000</v>
      </c>
      <c r="G45" s="35"/>
    </row>
    <row r="46" spans="1:7" s="13" customFormat="1" ht="24" customHeight="1" x14ac:dyDescent="0.25">
      <c r="A46" s="23" t="s">
        <v>38</v>
      </c>
      <c r="B46" s="29">
        <v>30000</v>
      </c>
      <c r="C46" s="29">
        <v>21139</v>
      </c>
      <c r="D46" s="29">
        <v>0</v>
      </c>
      <c r="E46" s="20">
        <v>0</v>
      </c>
      <c r="F46" s="8">
        <f t="shared" si="9"/>
        <v>51139</v>
      </c>
      <c r="G46" s="35"/>
    </row>
    <row r="47" spans="1:7" s="13" customFormat="1" ht="24" customHeight="1" x14ac:dyDescent="0.25">
      <c r="A47" s="21" t="s">
        <v>39</v>
      </c>
      <c r="B47" s="29">
        <v>6200</v>
      </c>
      <c r="C47" s="29">
        <v>0</v>
      </c>
      <c r="D47" s="29">
        <v>0</v>
      </c>
      <c r="E47" s="20">
        <v>0</v>
      </c>
      <c r="F47" s="8">
        <f t="shared" si="9"/>
        <v>6200</v>
      </c>
    </row>
    <row r="48" spans="1:7" s="6" customFormat="1" ht="15" customHeight="1" x14ac:dyDescent="0.25">
      <c r="A48" s="10" t="s">
        <v>12</v>
      </c>
      <c r="B48" s="11">
        <f t="shared" ref="B48:F48" si="10">SUM(B34:B47)</f>
        <v>404859</v>
      </c>
      <c r="C48" s="11">
        <f t="shared" si="10"/>
        <v>194567</v>
      </c>
      <c r="D48" s="11">
        <f t="shared" si="10"/>
        <v>0</v>
      </c>
      <c r="E48" s="11">
        <f t="shared" si="10"/>
        <v>0</v>
      </c>
      <c r="F48" s="12">
        <f t="shared" si="10"/>
        <v>599426</v>
      </c>
    </row>
    <row r="49" spans="1:7" s="13" customFormat="1" ht="18" customHeight="1" x14ac:dyDescent="0.25">
      <c r="A49" s="64" t="s">
        <v>13</v>
      </c>
      <c r="B49" s="65"/>
      <c r="C49" s="65"/>
      <c r="D49" s="65"/>
      <c r="E49" s="65"/>
      <c r="F49" s="66"/>
    </row>
    <row r="50" spans="1:7" s="13" customFormat="1" ht="24" customHeight="1" x14ac:dyDescent="0.25">
      <c r="A50" s="21" t="s">
        <v>40</v>
      </c>
      <c r="B50" s="31">
        <v>41000</v>
      </c>
      <c r="C50" s="31">
        <v>0</v>
      </c>
      <c r="D50" s="31">
        <v>0</v>
      </c>
      <c r="E50" s="24">
        <v>0</v>
      </c>
      <c r="F50" s="8">
        <f t="shared" ref="F50:F53" si="11">SUM(B50:E50)</f>
        <v>41000</v>
      </c>
    </row>
    <row r="51" spans="1:7" s="13" customFormat="1" ht="24" customHeight="1" x14ac:dyDescent="0.25">
      <c r="A51" s="21" t="s">
        <v>41</v>
      </c>
      <c r="B51" s="29">
        <v>115000</v>
      </c>
      <c r="C51" s="29">
        <v>69416</v>
      </c>
      <c r="D51" s="29">
        <v>0</v>
      </c>
      <c r="E51" s="20">
        <v>0</v>
      </c>
      <c r="F51" s="8">
        <f t="shared" si="11"/>
        <v>184416</v>
      </c>
      <c r="G51" s="35"/>
    </row>
    <row r="52" spans="1:7" s="13" customFormat="1" ht="24" customHeight="1" x14ac:dyDescent="0.25">
      <c r="A52" s="21" t="s">
        <v>42</v>
      </c>
      <c r="B52" s="29">
        <v>3500</v>
      </c>
      <c r="C52" s="29">
        <v>15500</v>
      </c>
      <c r="D52" s="29">
        <v>0</v>
      </c>
      <c r="E52" s="20">
        <v>0</v>
      </c>
      <c r="F52" s="8">
        <f t="shared" si="11"/>
        <v>19000</v>
      </c>
      <c r="G52" s="35"/>
    </row>
    <row r="53" spans="1:7" s="13" customFormat="1" ht="24" customHeight="1" x14ac:dyDescent="0.25">
      <c r="A53" s="21" t="s">
        <v>43</v>
      </c>
      <c r="B53" s="29">
        <f>1000+2500</f>
        <v>3500</v>
      </c>
      <c r="C53" s="29">
        <v>30000</v>
      </c>
      <c r="D53" s="29">
        <v>0</v>
      </c>
      <c r="E53" s="20">
        <v>0</v>
      </c>
      <c r="F53" s="8">
        <f t="shared" si="11"/>
        <v>33500</v>
      </c>
      <c r="G53" s="35"/>
    </row>
    <row r="54" spans="1:7" s="6" customFormat="1" ht="15" customHeight="1" thickBot="1" x14ac:dyDescent="0.3">
      <c r="A54" s="10" t="s">
        <v>14</v>
      </c>
      <c r="B54" s="11">
        <f t="shared" ref="B54:F54" si="12">SUM(B50:B53)</f>
        <v>163000</v>
      </c>
      <c r="C54" s="11">
        <f t="shared" si="12"/>
        <v>114916</v>
      </c>
      <c r="D54" s="11">
        <f t="shared" si="12"/>
        <v>0</v>
      </c>
      <c r="E54" s="11">
        <f t="shared" si="12"/>
        <v>0</v>
      </c>
      <c r="F54" s="12">
        <f t="shared" si="12"/>
        <v>277916</v>
      </c>
    </row>
    <row r="55" spans="1:7" s="6" customFormat="1" ht="25.5" customHeight="1" thickBot="1" x14ac:dyDescent="0.3">
      <c r="A55" s="14" t="s">
        <v>44</v>
      </c>
      <c r="B55" s="15">
        <f>B54+B48+B32+B26+B19</f>
        <v>897060</v>
      </c>
      <c r="C55" s="15">
        <f>C54+C48+C32+C26+C19</f>
        <v>859329</v>
      </c>
      <c r="D55" s="15">
        <f>D54+D48+D32+D26+D19</f>
        <v>166146</v>
      </c>
      <c r="E55" s="15">
        <f>E54+E48+E32+E26+E19</f>
        <v>667334</v>
      </c>
      <c r="F55" s="16">
        <f>F54+F48+F32+F26+F19</f>
        <v>2589869</v>
      </c>
    </row>
    <row r="56" spans="1:7" s="6" customFormat="1" ht="13.5" thickBot="1" x14ac:dyDescent="0.3">
      <c r="A56" s="17"/>
      <c r="B56" s="42"/>
      <c r="C56" s="42"/>
      <c r="D56" s="42"/>
      <c r="E56" s="42"/>
      <c r="F56" s="18"/>
    </row>
    <row r="57" spans="1:7" s="6" customFormat="1" ht="21" customHeight="1" thickBot="1" x14ac:dyDescent="0.3">
      <c r="A57" s="14" t="s">
        <v>45</v>
      </c>
      <c r="B57" s="15">
        <f>SUM(B13,B55)</f>
        <v>1007010</v>
      </c>
      <c r="C57" s="15">
        <f t="shared" ref="C57:F57" si="13">SUM(C13,C55)</f>
        <v>945399</v>
      </c>
      <c r="D57" s="15">
        <f t="shared" si="13"/>
        <v>248805</v>
      </c>
      <c r="E57" s="15">
        <f t="shared" si="13"/>
        <v>667334</v>
      </c>
      <c r="F57" s="16">
        <f t="shared" si="13"/>
        <v>2868548</v>
      </c>
    </row>
    <row r="59" spans="1:7" x14ac:dyDescent="0.2">
      <c r="A59" s="39" t="s">
        <v>51</v>
      </c>
    </row>
    <row r="60" spans="1:7" x14ac:dyDescent="0.2">
      <c r="A60" s="39" t="s">
        <v>54</v>
      </c>
    </row>
    <row r="61" spans="1:7" x14ac:dyDescent="0.2">
      <c r="A61" s="39" t="s">
        <v>70</v>
      </c>
    </row>
    <row r="62" spans="1:7" x14ac:dyDescent="0.2">
      <c r="F62" s="2">
        <f>3000000-F57</f>
        <v>131452</v>
      </c>
    </row>
  </sheetData>
  <mergeCells count="12">
    <mergeCell ref="A49:F49"/>
    <mergeCell ref="A10:F10"/>
    <mergeCell ref="A15:F15"/>
    <mergeCell ref="A16:F16"/>
    <mergeCell ref="A20:F20"/>
    <mergeCell ref="A27:F27"/>
    <mergeCell ref="A33:F33"/>
    <mergeCell ref="A1:F1"/>
    <mergeCell ref="A3:A4"/>
    <mergeCell ref="B3:F3"/>
    <mergeCell ref="A5:F5"/>
    <mergeCell ref="A6:F6"/>
  </mergeCells>
  <pageMargins left="0.39370078740157483" right="0.39370078740157483" top="0.78740157480314965" bottom="0.39370078740157483" header="0.31496062992125984" footer="0.11811023622047245"/>
  <pageSetup paperSize="9" scale="83" firstPageNumber="8" fitToHeight="0" orientation="portrait" r:id="rId1"/>
  <headerFooter>
    <oddFooter>&amp;C&amp;"Tahoma,Obyčejné"&amp;10&amp;P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01252-B2C6-4F8B-86D7-727DA73FEA43}">
  <sheetPr>
    <pageSetUpPr fitToPage="1"/>
  </sheetPr>
  <dimension ref="A1:G88"/>
  <sheetViews>
    <sheetView tabSelected="1" zoomScaleNormal="100" zoomScaleSheetLayoutView="100" workbookViewId="0">
      <pane ySplit="4" topLeftCell="A65" activePane="bottomLeft" state="frozen"/>
      <selection pane="bottomLeft" activeCell="G82" sqref="G82"/>
    </sheetView>
  </sheetViews>
  <sheetFormatPr defaultColWidth="9.140625" defaultRowHeight="12.75" x14ac:dyDescent="0.2"/>
  <cols>
    <col min="1" max="1" width="50.7109375" style="4" customWidth="1"/>
    <col min="2" max="6" width="12.7109375" style="25" customWidth="1"/>
    <col min="7" max="16384" width="9.140625" style="4"/>
  </cols>
  <sheetData>
    <row r="1" spans="1:6" s="1" customFormat="1" ht="23.25" customHeight="1" x14ac:dyDescent="0.25">
      <c r="A1" s="50" t="s">
        <v>84</v>
      </c>
      <c r="B1" s="51"/>
      <c r="C1" s="51"/>
      <c r="D1" s="51"/>
      <c r="E1" s="51"/>
      <c r="F1" s="51"/>
    </row>
    <row r="2" spans="1:6" ht="13.5" thickBot="1" x14ac:dyDescent="0.25">
      <c r="A2" s="2"/>
      <c r="B2" s="2"/>
      <c r="C2" s="2"/>
      <c r="D2" s="2"/>
      <c r="E2" s="2"/>
      <c r="F2" s="3" t="s">
        <v>0</v>
      </c>
    </row>
    <row r="3" spans="1:6" ht="24.6" customHeight="1" x14ac:dyDescent="0.2">
      <c r="A3" s="52" t="s">
        <v>1</v>
      </c>
      <c r="B3" s="54" t="s">
        <v>55</v>
      </c>
      <c r="C3" s="55"/>
      <c r="D3" s="55"/>
      <c r="E3" s="55"/>
      <c r="F3" s="56"/>
    </row>
    <row r="4" spans="1:6" ht="24.6" customHeight="1" thickBot="1" x14ac:dyDescent="0.25">
      <c r="A4" s="53"/>
      <c r="B4" s="26">
        <v>2021</v>
      </c>
      <c r="C4" s="26">
        <v>2022</v>
      </c>
      <c r="D4" s="26">
        <v>2023</v>
      </c>
      <c r="E4" s="27">
        <v>2024</v>
      </c>
      <c r="F4" s="5" t="s">
        <v>46</v>
      </c>
    </row>
    <row r="5" spans="1:6" s="6" customFormat="1" ht="21" customHeight="1" x14ac:dyDescent="0.25">
      <c r="A5" s="57" t="s">
        <v>60</v>
      </c>
      <c r="B5" s="58"/>
      <c r="C5" s="58"/>
      <c r="D5" s="58"/>
      <c r="E5" s="59"/>
      <c r="F5" s="60"/>
    </row>
    <row r="6" spans="1:6" s="13" customFormat="1" ht="18" customHeight="1" x14ac:dyDescent="0.25">
      <c r="A6" s="61" t="s">
        <v>7</v>
      </c>
      <c r="B6" s="62"/>
      <c r="C6" s="62"/>
      <c r="D6" s="62"/>
      <c r="E6" s="62"/>
      <c r="F6" s="63"/>
    </row>
    <row r="7" spans="1:6" s="9" customFormat="1" ht="15" customHeight="1" x14ac:dyDescent="0.25">
      <c r="A7" s="7" t="s">
        <v>8</v>
      </c>
      <c r="B7" s="28">
        <v>46471</v>
      </c>
      <c r="C7" s="28">
        <v>66735</v>
      </c>
      <c r="D7" s="28">
        <v>64910</v>
      </c>
      <c r="E7" s="28">
        <v>0</v>
      </c>
      <c r="F7" s="8">
        <f>SUM(B7:E7)</f>
        <v>178116</v>
      </c>
    </row>
    <row r="8" spans="1:6" s="9" customFormat="1" ht="24" customHeight="1" x14ac:dyDescent="0.25">
      <c r="A8" s="7" t="s">
        <v>9</v>
      </c>
      <c r="B8" s="28">
        <v>7525</v>
      </c>
      <c r="C8" s="28">
        <v>19984</v>
      </c>
      <c r="D8" s="28">
        <v>33995</v>
      </c>
      <c r="E8" s="28">
        <v>0</v>
      </c>
      <c r="F8" s="8">
        <f>SUM(B8:E8)</f>
        <v>61504</v>
      </c>
    </row>
    <row r="9" spans="1:6" s="6" customFormat="1" ht="15" customHeight="1" x14ac:dyDescent="0.25">
      <c r="A9" s="10" t="s">
        <v>10</v>
      </c>
      <c r="B9" s="11">
        <f t="shared" ref="B9:F9" si="0">SUM(B7:B8)</f>
        <v>53996</v>
      </c>
      <c r="C9" s="11">
        <f t="shared" si="0"/>
        <v>86719</v>
      </c>
      <c r="D9" s="11">
        <f t="shared" si="0"/>
        <v>98905</v>
      </c>
      <c r="E9" s="11">
        <f t="shared" si="0"/>
        <v>0</v>
      </c>
      <c r="F9" s="12">
        <f t="shared" si="0"/>
        <v>239620</v>
      </c>
    </row>
    <row r="10" spans="1:6" s="13" customFormat="1" ht="18" customHeight="1" x14ac:dyDescent="0.25">
      <c r="A10" s="61" t="s">
        <v>11</v>
      </c>
      <c r="B10" s="62"/>
      <c r="C10" s="62"/>
      <c r="D10" s="62"/>
      <c r="E10" s="62"/>
      <c r="F10" s="63"/>
    </row>
    <row r="11" spans="1:6" s="9" customFormat="1" ht="15" customHeight="1" x14ac:dyDescent="0.25">
      <c r="A11" s="43" t="s">
        <v>78</v>
      </c>
      <c r="B11" s="28">
        <v>0</v>
      </c>
      <c r="C11" s="28">
        <v>26810</v>
      </c>
      <c r="D11" s="28">
        <v>0</v>
      </c>
      <c r="E11" s="28">
        <v>0</v>
      </c>
      <c r="F11" s="8">
        <f>SUM(B11:E11)</f>
        <v>26810</v>
      </c>
    </row>
    <row r="12" spans="1:6" s="9" customFormat="1" ht="15" customHeight="1" x14ac:dyDescent="0.25">
      <c r="A12" s="43" t="s">
        <v>79</v>
      </c>
      <c r="B12" s="28">
        <v>0</v>
      </c>
      <c r="C12" s="28">
        <v>19097</v>
      </c>
      <c r="D12" s="28">
        <v>0</v>
      </c>
      <c r="E12" s="28">
        <v>0</v>
      </c>
      <c r="F12" s="8">
        <f>SUM(B12:E12)</f>
        <v>19097</v>
      </c>
    </row>
    <row r="13" spans="1:6" s="9" customFormat="1" ht="15" customHeight="1" x14ac:dyDescent="0.25">
      <c r="A13" s="43" t="s">
        <v>80</v>
      </c>
      <c r="B13" s="28">
        <v>0</v>
      </c>
      <c r="C13" s="28">
        <v>38128</v>
      </c>
      <c r="D13" s="28">
        <v>0</v>
      </c>
      <c r="E13" s="28">
        <v>0</v>
      </c>
      <c r="F13" s="8">
        <f>SUM(B13:E13)</f>
        <v>38128</v>
      </c>
    </row>
    <row r="14" spans="1:6" s="9" customFormat="1" ht="15" customHeight="1" x14ac:dyDescent="0.25">
      <c r="A14" s="43" t="s">
        <v>81</v>
      </c>
      <c r="B14" s="28">
        <v>0</v>
      </c>
      <c r="C14" s="28">
        <v>10963</v>
      </c>
      <c r="D14" s="28">
        <v>0</v>
      </c>
      <c r="E14" s="28">
        <v>0</v>
      </c>
      <c r="F14" s="8">
        <f>SUM(B14:E14)</f>
        <v>10963</v>
      </c>
    </row>
    <row r="15" spans="1:6" s="6" customFormat="1" ht="15" customHeight="1" x14ac:dyDescent="0.25">
      <c r="A15" s="10" t="s">
        <v>12</v>
      </c>
      <c r="B15" s="11">
        <f>SUM(B11:B14)</f>
        <v>0</v>
      </c>
      <c r="C15" s="11">
        <f t="shared" ref="C15:F15" si="1">SUM(C11:C14)</f>
        <v>94998</v>
      </c>
      <c r="D15" s="11">
        <f t="shared" si="1"/>
        <v>0</v>
      </c>
      <c r="E15" s="11">
        <f t="shared" si="1"/>
        <v>0</v>
      </c>
      <c r="F15" s="12">
        <f t="shared" si="1"/>
        <v>94998</v>
      </c>
    </row>
    <row r="16" spans="1:6" s="13" customFormat="1" ht="18" customHeight="1" x14ac:dyDescent="0.25">
      <c r="A16" s="61" t="s">
        <v>48</v>
      </c>
      <c r="B16" s="62"/>
      <c r="C16" s="62"/>
      <c r="D16" s="62"/>
      <c r="E16" s="62"/>
      <c r="F16" s="63"/>
    </row>
    <row r="17" spans="1:6" s="9" customFormat="1" ht="15" customHeight="1" x14ac:dyDescent="0.25">
      <c r="A17" s="43" t="s">
        <v>50</v>
      </c>
      <c r="B17" s="28">
        <v>0</v>
      </c>
      <c r="C17" s="28">
        <v>7543</v>
      </c>
      <c r="D17" s="28">
        <v>28670</v>
      </c>
      <c r="E17" s="28">
        <v>0</v>
      </c>
      <c r="F17" s="8">
        <f>SUM(B17:E17)</f>
        <v>36213</v>
      </c>
    </row>
    <row r="18" spans="1:6" s="6" customFormat="1" ht="15" customHeight="1" thickBot="1" x14ac:dyDescent="0.3">
      <c r="A18" s="10" t="s">
        <v>49</v>
      </c>
      <c r="B18" s="11">
        <f t="shared" ref="B18:F18" si="2">SUM(B17:B17)</f>
        <v>0</v>
      </c>
      <c r="C18" s="11">
        <f t="shared" si="2"/>
        <v>7543</v>
      </c>
      <c r="D18" s="11">
        <f t="shared" si="2"/>
        <v>28670</v>
      </c>
      <c r="E18" s="11">
        <f t="shared" si="2"/>
        <v>0</v>
      </c>
      <c r="F18" s="12">
        <f t="shared" si="2"/>
        <v>36213</v>
      </c>
    </row>
    <row r="19" spans="1:6" s="6" customFormat="1" ht="25.5" customHeight="1" thickBot="1" x14ac:dyDescent="0.3">
      <c r="A19" s="14" t="s">
        <v>68</v>
      </c>
      <c r="B19" s="15">
        <f>B9+B15+B18</f>
        <v>53996</v>
      </c>
      <c r="C19" s="15">
        <f t="shared" ref="C19:F19" si="3">C9+C15+C18</f>
        <v>189260</v>
      </c>
      <c r="D19" s="15">
        <f t="shared" si="3"/>
        <v>127575</v>
      </c>
      <c r="E19" s="15">
        <f t="shared" si="3"/>
        <v>0</v>
      </c>
      <c r="F19" s="16">
        <f t="shared" si="3"/>
        <v>370831</v>
      </c>
    </row>
    <row r="20" spans="1:6" s="6" customFormat="1" ht="24" customHeight="1" thickBot="1" x14ac:dyDescent="0.3">
      <c r="A20" s="17"/>
      <c r="B20" s="42"/>
      <c r="C20" s="42"/>
      <c r="D20" s="42"/>
      <c r="E20" s="42"/>
      <c r="F20" s="32"/>
    </row>
    <row r="21" spans="1:6" s="6" customFormat="1" ht="21" customHeight="1" x14ac:dyDescent="0.25">
      <c r="A21" s="57" t="s">
        <v>61</v>
      </c>
      <c r="B21" s="58"/>
      <c r="C21" s="58"/>
      <c r="D21" s="58"/>
      <c r="E21" s="59"/>
      <c r="F21" s="60"/>
    </row>
    <row r="22" spans="1:6" s="13" customFormat="1" ht="18" customHeight="1" x14ac:dyDescent="0.25">
      <c r="A22" s="61" t="s">
        <v>11</v>
      </c>
      <c r="B22" s="62"/>
      <c r="C22" s="62"/>
      <c r="D22" s="62"/>
      <c r="E22" s="62"/>
      <c r="F22" s="63"/>
    </row>
    <row r="23" spans="1:6" s="9" customFormat="1" ht="24" customHeight="1" x14ac:dyDescent="0.25">
      <c r="A23" s="43" t="s">
        <v>62</v>
      </c>
      <c r="B23" s="28">
        <v>0</v>
      </c>
      <c r="C23" s="28">
        <v>2898</v>
      </c>
      <c r="D23" s="28">
        <v>0</v>
      </c>
      <c r="E23" s="28">
        <v>0</v>
      </c>
      <c r="F23" s="8">
        <f>SUM(B23:E23)</f>
        <v>2898</v>
      </c>
    </row>
    <row r="24" spans="1:6" s="9" customFormat="1" ht="24" customHeight="1" x14ac:dyDescent="0.25">
      <c r="A24" s="43" t="s">
        <v>63</v>
      </c>
      <c r="B24" s="28">
        <v>0</v>
      </c>
      <c r="C24" s="28">
        <v>19624</v>
      </c>
      <c r="D24" s="28">
        <v>0</v>
      </c>
      <c r="E24" s="28">
        <v>0</v>
      </c>
      <c r="F24" s="8">
        <f>SUM(B24:E24)</f>
        <v>19624</v>
      </c>
    </row>
    <row r="25" spans="1:6" s="9" customFormat="1" ht="24" customHeight="1" x14ac:dyDescent="0.25">
      <c r="A25" s="43" t="s">
        <v>64</v>
      </c>
      <c r="B25" s="28">
        <v>0</v>
      </c>
      <c r="C25" s="28">
        <v>7371</v>
      </c>
      <c r="D25" s="28">
        <v>0</v>
      </c>
      <c r="E25" s="28">
        <v>0</v>
      </c>
      <c r="F25" s="8">
        <f>SUM(B25:E25)</f>
        <v>7371</v>
      </c>
    </row>
    <row r="26" spans="1:6" s="6" customFormat="1" ht="15" customHeight="1" x14ac:dyDescent="0.25">
      <c r="A26" s="10" t="s">
        <v>12</v>
      </c>
      <c r="B26" s="11">
        <f>SUM(B23:B25)</f>
        <v>0</v>
      </c>
      <c r="C26" s="11">
        <f t="shared" ref="C26:E26" si="4">SUM(C23:C25)</f>
        <v>29893</v>
      </c>
      <c r="D26" s="11">
        <f t="shared" si="4"/>
        <v>0</v>
      </c>
      <c r="E26" s="11">
        <f t="shared" si="4"/>
        <v>0</v>
      </c>
      <c r="F26" s="12">
        <f>SUM(F23:F25)</f>
        <v>29893</v>
      </c>
    </row>
    <row r="27" spans="1:6" s="13" customFormat="1" ht="18" customHeight="1" x14ac:dyDescent="0.25">
      <c r="A27" s="61" t="s">
        <v>13</v>
      </c>
      <c r="B27" s="62"/>
      <c r="C27" s="62"/>
      <c r="D27" s="62"/>
      <c r="E27" s="62"/>
      <c r="F27" s="63"/>
    </row>
    <row r="28" spans="1:6" s="9" customFormat="1" ht="24" customHeight="1" x14ac:dyDescent="0.25">
      <c r="A28" s="43" t="s">
        <v>67</v>
      </c>
      <c r="B28" s="28">
        <v>0</v>
      </c>
      <c r="C28" s="28">
        <v>18821</v>
      </c>
      <c r="D28" s="28">
        <v>0</v>
      </c>
      <c r="E28" s="28">
        <v>0</v>
      </c>
      <c r="F28" s="8">
        <f>SUM(B28:E28)</f>
        <v>18821</v>
      </c>
    </row>
    <row r="29" spans="1:6" s="9" customFormat="1" ht="24" customHeight="1" x14ac:dyDescent="0.25">
      <c r="A29" s="43" t="s">
        <v>66</v>
      </c>
      <c r="B29" s="28">
        <v>0</v>
      </c>
      <c r="C29" s="28">
        <v>14319</v>
      </c>
      <c r="D29" s="28">
        <v>0</v>
      </c>
      <c r="E29" s="28">
        <v>0</v>
      </c>
      <c r="F29" s="8">
        <f t="shared" ref="F29:F30" si="5">SUM(B29:E29)</f>
        <v>14319</v>
      </c>
    </row>
    <row r="30" spans="1:6" s="9" customFormat="1" ht="24" customHeight="1" x14ac:dyDescent="0.25">
      <c r="A30" s="43" t="s">
        <v>65</v>
      </c>
      <c r="B30" s="28">
        <v>0</v>
      </c>
      <c r="C30" s="28">
        <v>7079</v>
      </c>
      <c r="D30" s="28">
        <v>0</v>
      </c>
      <c r="E30" s="28">
        <v>0</v>
      </c>
      <c r="F30" s="8">
        <f t="shared" si="5"/>
        <v>7079</v>
      </c>
    </row>
    <row r="31" spans="1:6" s="6" customFormat="1" ht="15" customHeight="1" thickBot="1" x14ac:dyDescent="0.3">
      <c r="A31" s="10" t="s">
        <v>14</v>
      </c>
      <c r="B31" s="11">
        <f>SUM(B28:B30)</f>
        <v>0</v>
      </c>
      <c r="C31" s="11">
        <f t="shared" ref="C31:E31" si="6">SUM(C28:C30)</f>
        <v>40219</v>
      </c>
      <c r="D31" s="11">
        <f t="shared" si="6"/>
        <v>0</v>
      </c>
      <c r="E31" s="11">
        <f t="shared" si="6"/>
        <v>0</v>
      </c>
      <c r="F31" s="12">
        <f>SUM(F28:F30)</f>
        <v>40219</v>
      </c>
    </row>
    <row r="32" spans="1:6" s="6" customFormat="1" ht="36" customHeight="1" thickBot="1" x14ac:dyDescent="0.3">
      <c r="A32" s="14" t="s">
        <v>69</v>
      </c>
      <c r="B32" s="15">
        <f t="shared" ref="B32:F32" si="7">B26+B31</f>
        <v>0</v>
      </c>
      <c r="C32" s="15">
        <f t="shared" si="7"/>
        <v>70112</v>
      </c>
      <c r="D32" s="15">
        <f t="shared" si="7"/>
        <v>0</v>
      </c>
      <c r="E32" s="15">
        <f t="shared" si="7"/>
        <v>0</v>
      </c>
      <c r="F32" s="16">
        <f t="shared" si="7"/>
        <v>70112</v>
      </c>
    </row>
    <row r="33" spans="1:7" s="6" customFormat="1" ht="24" customHeight="1" thickBot="1" x14ac:dyDescent="0.3">
      <c r="A33" s="17"/>
      <c r="B33" s="42"/>
      <c r="C33" s="42"/>
      <c r="D33" s="42"/>
      <c r="E33" s="42"/>
      <c r="F33" s="32"/>
    </row>
    <row r="34" spans="1:7" s="6" customFormat="1" ht="21" customHeight="1" x14ac:dyDescent="0.25">
      <c r="A34" s="57" t="s">
        <v>16</v>
      </c>
      <c r="B34" s="58"/>
      <c r="C34" s="58"/>
      <c r="D34" s="58"/>
      <c r="E34" s="59"/>
      <c r="F34" s="60"/>
    </row>
    <row r="35" spans="1:7" ht="18" customHeight="1" x14ac:dyDescent="0.2">
      <c r="A35" s="61" t="s">
        <v>3</v>
      </c>
      <c r="B35" s="62"/>
      <c r="C35" s="62"/>
      <c r="D35" s="62"/>
      <c r="E35" s="62"/>
      <c r="F35" s="63"/>
      <c r="G35" s="48"/>
    </row>
    <row r="36" spans="1:7" s="13" customFormat="1" ht="15" customHeight="1" x14ac:dyDescent="0.25">
      <c r="A36" s="19" t="s">
        <v>17</v>
      </c>
      <c r="B36" s="29">
        <v>807</v>
      </c>
      <c r="C36" s="29">
        <v>130993</v>
      </c>
      <c r="D36" s="29">
        <v>277178</v>
      </c>
      <c r="E36" s="29">
        <v>0</v>
      </c>
      <c r="F36" s="8">
        <f t="shared" ref="F36:F38" si="8">SUM(B36:E36)</f>
        <v>408978</v>
      </c>
      <c r="G36" s="38"/>
    </row>
    <row r="37" spans="1:7" s="13" customFormat="1" ht="24" customHeight="1" x14ac:dyDescent="0.25">
      <c r="A37" s="19" t="s">
        <v>82</v>
      </c>
      <c r="B37" s="29">
        <v>27298</v>
      </c>
      <c r="C37" s="29">
        <v>29993</v>
      </c>
      <c r="D37" s="29">
        <v>64999</v>
      </c>
      <c r="E37" s="29">
        <v>3710</v>
      </c>
      <c r="F37" s="8">
        <f t="shared" si="8"/>
        <v>126000</v>
      </c>
      <c r="G37" s="38"/>
    </row>
    <row r="38" spans="1:7" s="13" customFormat="1" ht="24" customHeight="1" x14ac:dyDescent="0.25">
      <c r="A38" s="45" t="s">
        <v>77</v>
      </c>
      <c r="B38" s="29">
        <v>0</v>
      </c>
      <c r="C38" s="29">
        <v>0</v>
      </c>
      <c r="D38" s="29">
        <v>75300</v>
      </c>
      <c r="E38" s="29">
        <v>0</v>
      </c>
      <c r="F38" s="8">
        <f t="shared" si="8"/>
        <v>75300</v>
      </c>
      <c r="G38" s="38"/>
    </row>
    <row r="39" spans="1:7" s="6" customFormat="1" ht="15" customHeight="1" x14ac:dyDescent="0.25">
      <c r="A39" s="10" t="s">
        <v>4</v>
      </c>
      <c r="B39" s="11">
        <f>SUM(B36:B38)</f>
        <v>28105</v>
      </c>
      <c r="C39" s="11">
        <f t="shared" ref="C39:F39" si="9">SUM(C36:C38)</f>
        <v>160986</v>
      </c>
      <c r="D39" s="11">
        <f t="shared" si="9"/>
        <v>417477</v>
      </c>
      <c r="E39" s="11">
        <f t="shared" si="9"/>
        <v>3710</v>
      </c>
      <c r="F39" s="12">
        <f t="shared" si="9"/>
        <v>610278</v>
      </c>
      <c r="G39" s="49"/>
    </row>
    <row r="40" spans="1:7" s="13" customFormat="1" ht="18" customHeight="1" x14ac:dyDescent="0.25">
      <c r="A40" s="64" t="s">
        <v>5</v>
      </c>
      <c r="B40" s="65"/>
      <c r="C40" s="65"/>
      <c r="D40" s="65"/>
      <c r="E40" s="65"/>
      <c r="F40" s="66"/>
      <c r="G40" s="38"/>
    </row>
    <row r="41" spans="1:7" s="13" customFormat="1" ht="24" customHeight="1" x14ac:dyDescent="0.25">
      <c r="A41" s="44" t="s">
        <v>21</v>
      </c>
      <c r="B41" s="29">
        <v>615</v>
      </c>
      <c r="C41" s="29">
        <v>40400</v>
      </c>
      <c r="D41" s="29">
        <v>10000</v>
      </c>
      <c r="E41" s="29">
        <v>0</v>
      </c>
      <c r="F41" s="8">
        <f t="shared" ref="F41:F43" si="10">SUM(B41:E41)</f>
        <v>51015</v>
      </c>
      <c r="G41" s="38"/>
    </row>
    <row r="42" spans="1:7" s="13" customFormat="1" ht="24" customHeight="1" x14ac:dyDescent="0.25">
      <c r="A42" s="44" t="s">
        <v>22</v>
      </c>
      <c r="B42" s="29">
        <v>25000</v>
      </c>
      <c r="C42" s="29">
        <v>70000</v>
      </c>
      <c r="D42" s="29">
        <v>0</v>
      </c>
      <c r="E42" s="29">
        <v>0</v>
      </c>
      <c r="F42" s="8">
        <f t="shared" si="10"/>
        <v>95000</v>
      </c>
      <c r="G42" s="38"/>
    </row>
    <row r="43" spans="1:7" s="13" customFormat="1" ht="24" customHeight="1" x14ac:dyDescent="0.25">
      <c r="A43" s="44" t="s">
        <v>47</v>
      </c>
      <c r="B43" s="29">
        <v>0</v>
      </c>
      <c r="C43" s="29">
        <v>0</v>
      </c>
      <c r="D43" s="29">
        <v>30000</v>
      </c>
      <c r="E43" s="29">
        <v>65000</v>
      </c>
      <c r="F43" s="8">
        <f t="shared" si="10"/>
        <v>95000</v>
      </c>
      <c r="G43" s="38"/>
    </row>
    <row r="44" spans="1:7" s="6" customFormat="1" ht="15" customHeight="1" x14ac:dyDescent="0.25">
      <c r="A44" s="10" t="s">
        <v>6</v>
      </c>
      <c r="B44" s="11">
        <f>SUM(B41:B43)</f>
        <v>25615</v>
      </c>
      <c r="C44" s="11">
        <f>SUM(C41:C43)</f>
        <v>110400</v>
      </c>
      <c r="D44" s="11">
        <f>SUM(D41:D43)</f>
        <v>40000</v>
      </c>
      <c r="E44" s="11">
        <f>SUM(E41:E43)</f>
        <v>65000</v>
      </c>
      <c r="F44" s="12">
        <f>SUM(F41:F43)</f>
        <v>241015</v>
      </c>
      <c r="G44" s="49"/>
    </row>
    <row r="45" spans="1:7" s="13" customFormat="1" ht="18" customHeight="1" x14ac:dyDescent="0.25">
      <c r="A45" s="64" t="s">
        <v>7</v>
      </c>
      <c r="B45" s="65"/>
      <c r="C45" s="65"/>
      <c r="D45" s="65"/>
      <c r="E45" s="65"/>
      <c r="F45" s="66"/>
    </row>
    <row r="46" spans="1:7" s="13" customFormat="1" ht="15" customHeight="1" x14ac:dyDescent="0.25">
      <c r="A46" s="44" t="s">
        <v>23</v>
      </c>
      <c r="B46" s="30">
        <v>9000</v>
      </c>
      <c r="C46" s="30">
        <v>10000</v>
      </c>
      <c r="D46" s="30">
        <v>0</v>
      </c>
      <c r="E46" s="30">
        <v>0</v>
      </c>
      <c r="F46" s="8">
        <f t="shared" ref="F46:F49" si="11">SUM(B46:E46)</f>
        <v>19000</v>
      </c>
      <c r="G46" s="38"/>
    </row>
    <row r="47" spans="1:7" s="13" customFormat="1" ht="24" customHeight="1" x14ac:dyDescent="0.25">
      <c r="A47" s="45" t="s">
        <v>24</v>
      </c>
      <c r="B47" s="29">
        <v>15865</v>
      </c>
      <c r="C47" s="29">
        <v>82731</v>
      </c>
      <c r="D47" s="29">
        <v>19761</v>
      </c>
      <c r="E47" s="29">
        <v>0</v>
      </c>
      <c r="F47" s="8">
        <f t="shared" si="11"/>
        <v>118357</v>
      </c>
      <c r="G47" s="38"/>
    </row>
    <row r="48" spans="1:7" s="13" customFormat="1" ht="15" customHeight="1" x14ac:dyDescent="0.25">
      <c r="A48" s="46" t="s">
        <v>25</v>
      </c>
      <c r="B48" s="29">
        <v>52961</v>
      </c>
      <c r="C48" s="29">
        <v>130000</v>
      </c>
      <c r="D48" s="29">
        <v>112039</v>
      </c>
      <c r="E48" s="29">
        <v>0</v>
      </c>
      <c r="F48" s="8">
        <f t="shared" si="11"/>
        <v>295000</v>
      </c>
      <c r="G48" s="38"/>
    </row>
    <row r="49" spans="1:7" s="13" customFormat="1" ht="24" customHeight="1" x14ac:dyDescent="0.25">
      <c r="A49" s="46" t="s">
        <v>53</v>
      </c>
      <c r="B49" s="29">
        <v>7800</v>
      </c>
      <c r="C49" s="29">
        <v>5700</v>
      </c>
      <c r="D49" s="29">
        <v>0</v>
      </c>
      <c r="E49" s="29">
        <v>0</v>
      </c>
      <c r="F49" s="8">
        <f t="shared" si="11"/>
        <v>13500</v>
      </c>
      <c r="G49" s="38"/>
    </row>
    <row r="50" spans="1:7" s="6" customFormat="1" ht="15" customHeight="1" x14ac:dyDescent="0.25">
      <c r="A50" s="10" t="s">
        <v>10</v>
      </c>
      <c r="B50" s="11">
        <f t="shared" ref="B50:F50" si="12">SUM(B46:B49)</f>
        <v>85626</v>
      </c>
      <c r="C50" s="11">
        <f t="shared" si="12"/>
        <v>228431</v>
      </c>
      <c r="D50" s="11">
        <f t="shared" si="12"/>
        <v>131800</v>
      </c>
      <c r="E50" s="11">
        <f t="shared" si="12"/>
        <v>0</v>
      </c>
      <c r="F50" s="12">
        <f t="shared" si="12"/>
        <v>445857</v>
      </c>
      <c r="G50" s="49"/>
    </row>
    <row r="51" spans="1:7" s="13" customFormat="1" ht="18" customHeight="1" x14ac:dyDescent="0.25">
      <c r="A51" s="64" t="s">
        <v>11</v>
      </c>
      <c r="B51" s="65"/>
      <c r="C51" s="65"/>
      <c r="D51" s="65"/>
      <c r="E51" s="65"/>
      <c r="F51" s="66"/>
      <c r="G51" s="38"/>
    </row>
    <row r="52" spans="1:7" s="13" customFormat="1" ht="24" customHeight="1" x14ac:dyDescent="0.25">
      <c r="A52" s="46" t="s">
        <v>26</v>
      </c>
      <c r="B52" s="31">
        <v>45000</v>
      </c>
      <c r="C52" s="29">
        <v>0</v>
      </c>
      <c r="D52" s="29">
        <v>0</v>
      </c>
      <c r="E52" s="29">
        <v>0</v>
      </c>
      <c r="F52" s="8">
        <f t="shared" ref="F52:F72" si="13">SUM(B52:E52)</f>
        <v>45000</v>
      </c>
      <c r="G52" s="38"/>
    </row>
    <row r="53" spans="1:7" s="13" customFormat="1" ht="24" customHeight="1" x14ac:dyDescent="0.25">
      <c r="A53" s="46" t="s">
        <v>27</v>
      </c>
      <c r="B53" s="31">
        <v>0</v>
      </c>
      <c r="C53" s="29">
        <v>5500</v>
      </c>
      <c r="D53" s="29">
        <v>25000</v>
      </c>
      <c r="E53" s="29">
        <v>0</v>
      </c>
      <c r="F53" s="8">
        <f t="shared" si="13"/>
        <v>30500</v>
      </c>
      <c r="G53" s="38"/>
    </row>
    <row r="54" spans="1:7" s="13" customFormat="1" ht="24" customHeight="1" x14ac:dyDescent="0.25">
      <c r="A54" s="46" t="s">
        <v>59</v>
      </c>
      <c r="B54" s="31">
        <v>2090</v>
      </c>
      <c r="C54" s="29">
        <v>0</v>
      </c>
      <c r="D54" s="29">
        <v>26000</v>
      </c>
      <c r="E54" s="29">
        <v>27610</v>
      </c>
      <c r="F54" s="8">
        <f t="shared" si="13"/>
        <v>55700</v>
      </c>
      <c r="G54" s="38"/>
    </row>
    <row r="55" spans="1:7" s="13" customFormat="1" ht="31.5" x14ac:dyDescent="0.25">
      <c r="A55" s="46" t="s">
        <v>29</v>
      </c>
      <c r="B55" s="31">
        <v>31098</v>
      </c>
      <c r="C55" s="29">
        <v>19500</v>
      </c>
      <c r="D55" s="29">
        <v>0</v>
      </c>
      <c r="E55" s="29">
        <v>0</v>
      </c>
      <c r="F55" s="8">
        <f t="shared" si="13"/>
        <v>50598</v>
      </c>
      <c r="G55" s="38"/>
    </row>
    <row r="56" spans="1:7" s="13" customFormat="1" ht="31.5" x14ac:dyDescent="0.25">
      <c r="A56" s="46" t="s">
        <v>30</v>
      </c>
      <c r="B56" s="31">
        <v>5500</v>
      </c>
      <c r="C56" s="29">
        <v>0</v>
      </c>
      <c r="D56" s="29">
        <v>0</v>
      </c>
      <c r="E56" s="29">
        <v>0</v>
      </c>
      <c r="F56" s="8">
        <f t="shared" si="13"/>
        <v>5500</v>
      </c>
      <c r="G56" s="38"/>
    </row>
    <row r="57" spans="1:7" s="13" customFormat="1" ht="24" customHeight="1" x14ac:dyDescent="0.25">
      <c r="A57" s="46" t="s">
        <v>31</v>
      </c>
      <c r="B57" s="31">
        <v>20571</v>
      </c>
      <c r="C57" s="29">
        <v>113428</v>
      </c>
      <c r="D57" s="29">
        <v>42000</v>
      </c>
      <c r="E57" s="29">
        <v>0</v>
      </c>
      <c r="F57" s="8">
        <f t="shared" si="13"/>
        <v>175999</v>
      </c>
      <c r="G57" s="38"/>
    </row>
    <row r="58" spans="1:7" s="13" customFormat="1" ht="24" customHeight="1" x14ac:dyDescent="0.25">
      <c r="A58" s="46" t="s">
        <v>32</v>
      </c>
      <c r="B58" s="31">
        <v>51000</v>
      </c>
      <c r="C58" s="29">
        <v>0</v>
      </c>
      <c r="D58" s="29">
        <v>0</v>
      </c>
      <c r="E58" s="29">
        <v>0</v>
      </c>
      <c r="F58" s="8">
        <f t="shared" si="13"/>
        <v>51000</v>
      </c>
      <c r="G58" s="38"/>
    </row>
    <row r="59" spans="1:7" s="13" customFormat="1" ht="24" customHeight="1" x14ac:dyDescent="0.25">
      <c r="A59" s="46" t="s">
        <v>33</v>
      </c>
      <c r="B59" s="31">
        <v>3300</v>
      </c>
      <c r="C59" s="29">
        <v>0</v>
      </c>
      <c r="D59" s="29">
        <v>0</v>
      </c>
      <c r="E59" s="29">
        <v>0</v>
      </c>
      <c r="F59" s="8">
        <f t="shared" si="13"/>
        <v>3300</v>
      </c>
      <c r="G59" s="38"/>
    </row>
    <row r="60" spans="1:7" s="13" customFormat="1" ht="34.5" customHeight="1" x14ac:dyDescent="0.25">
      <c r="A60" s="46" t="s">
        <v>34</v>
      </c>
      <c r="B60" s="31">
        <v>10000</v>
      </c>
      <c r="C60" s="29">
        <v>28000</v>
      </c>
      <c r="D60" s="29">
        <v>0</v>
      </c>
      <c r="E60" s="29">
        <v>0</v>
      </c>
      <c r="F60" s="8">
        <f t="shared" si="13"/>
        <v>38000</v>
      </c>
      <c r="G60" s="38"/>
    </row>
    <row r="61" spans="1:7" s="13" customFormat="1" ht="24" customHeight="1" x14ac:dyDescent="0.25">
      <c r="A61" s="46" t="s">
        <v>35</v>
      </c>
      <c r="B61" s="31">
        <v>27200</v>
      </c>
      <c r="C61" s="29">
        <v>500</v>
      </c>
      <c r="D61" s="29">
        <v>0</v>
      </c>
      <c r="E61" s="29">
        <v>0</v>
      </c>
      <c r="F61" s="8">
        <f t="shared" si="13"/>
        <v>27700</v>
      </c>
      <c r="G61" s="38"/>
    </row>
    <row r="62" spans="1:7" s="13" customFormat="1" ht="24" customHeight="1" x14ac:dyDescent="0.25">
      <c r="A62" s="46" t="s">
        <v>36</v>
      </c>
      <c r="B62" s="31">
        <v>25700</v>
      </c>
      <c r="C62" s="29">
        <v>0</v>
      </c>
      <c r="D62" s="29">
        <v>0</v>
      </c>
      <c r="E62" s="29">
        <v>0</v>
      </c>
      <c r="F62" s="8">
        <f t="shared" si="13"/>
        <v>25700</v>
      </c>
      <c r="G62" s="38"/>
    </row>
    <row r="63" spans="1:7" s="13" customFormat="1" ht="24" customHeight="1" x14ac:dyDescent="0.25">
      <c r="A63" s="46" t="s">
        <v>37</v>
      </c>
      <c r="B63" s="31">
        <v>40000</v>
      </c>
      <c r="C63" s="29">
        <v>0</v>
      </c>
      <c r="D63" s="29">
        <v>0</v>
      </c>
      <c r="E63" s="29">
        <v>0</v>
      </c>
      <c r="F63" s="8">
        <f t="shared" si="13"/>
        <v>40000</v>
      </c>
      <c r="G63" s="38"/>
    </row>
    <row r="64" spans="1:7" s="13" customFormat="1" ht="24" customHeight="1" x14ac:dyDescent="0.25">
      <c r="A64" s="46" t="s">
        <v>38</v>
      </c>
      <c r="B64" s="31">
        <v>500</v>
      </c>
      <c r="C64" s="29">
        <v>50639</v>
      </c>
      <c r="D64" s="29">
        <v>0</v>
      </c>
      <c r="E64" s="29">
        <v>0</v>
      </c>
      <c r="F64" s="8">
        <f t="shared" si="13"/>
        <v>51139</v>
      </c>
      <c r="G64" s="38"/>
    </row>
    <row r="65" spans="1:7" s="13" customFormat="1" ht="24" customHeight="1" x14ac:dyDescent="0.25">
      <c r="A65" s="46" t="s">
        <v>39</v>
      </c>
      <c r="B65" s="31">
        <v>6200</v>
      </c>
      <c r="C65" s="29">
        <v>0</v>
      </c>
      <c r="D65" s="29">
        <v>0</v>
      </c>
      <c r="E65" s="29">
        <v>0</v>
      </c>
      <c r="F65" s="8">
        <f t="shared" si="13"/>
        <v>6200</v>
      </c>
    </row>
    <row r="66" spans="1:7" s="13" customFormat="1" ht="24" customHeight="1" x14ac:dyDescent="0.25">
      <c r="A66" s="46" t="s">
        <v>58</v>
      </c>
      <c r="B66" s="31">
        <v>11065</v>
      </c>
      <c r="C66" s="29">
        <v>0</v>
      </c>
      <c r="D66" s="29">
        <v>100000</v>
      </c>
      <c r="E66" s="29">
        <v>100000</v>
      </c>
      <c r="F66" s="8">
        <f t="shared" si="13"/>
        <v>211065</v>
      </c>
    </row>
    <row r="67" spans="1:7" s="13" customFormat="1" ht="24" customHeight="1" x14ac:dyDescent="0.25">
      <c r="A67" s="44" t="s">
        <v>71</v>
      </c>
      <c r="B67" s="31">
        <v>1500</v>
      </c>
      <c r="C67" s="29">
        <v>12850</v>
      </c>
      <c r="D67" s="29">
        <v>0</v>
      </c>
      <c r="E67" s="29">
        <v>0</v>
      </c>
      <c r="F67" s="8">
        <f t="shared" si="13"/>
        <v>14350</v>
      </c>
    </row>
    <row r="68" spans="1:7" s="13" customFormat="1" ht="34.5" customHeight="1" x14ac:dyDescent="0.25">
      <c r="A68" s="44" t="s">
        <v>72</v>
      </c>
      <c r="B68" s="29">
        <v>0</v>
      </c>
      <c r="C68" s="29">
        <v>11420</v>
      </c>
      <c r="D68" s="29">
        <v>0</v>
      </c>
      <c r="E68" s="29">
        <v>0</v>
      </c>
      <c r="F68" s="8">
        <f t="shared" si="13"/>
        <v>11420</v>
      </c>
    </row>
    <row r="69" spans="1:7" s="13" customFormat="1" ht="15" customHeight="1" x14ac:dyDescent="0.25">
      <c r="A69" s="44" t="s">
        <v>76</v>
      </c>
      <c r="B69" s="29">
        <v>0</v>
      </c>
      <c r="C69" s="29">
        <v>60500</v>
      </c>
      <c r="D69" s="29">
        <v>0</v>
      </c>
      <c r="E69" s="29">
        <v>0</v>
      </c>
      <c r="F69" s="8">
        <f t="shared" si="13"/>
        <v>60500</v>
      </c>
    </row>
    <row r="70" spans="1:7" s="13" customFormat="1" ht="24" customHeight="1" x14ac:dyDescent="0.25">
      <c r="A70" s="44" t="s">
        <v>73</v>
      </c>
      <c r="B70" s="29">
        <v>9120</v>
      </c>
      <c r="C70" s="29">
        <v>0</v>
      </c>
      <c r="D70" s="29">
        <v>0</v>
      </c>
      <c r="E70" s="29">
        <v>0</v>
      </c>
      <c r="F70" s="8">
        <f t="shared" si="13"/>
        <v>9120</v>
      </c>
    </row>
    <row r="71" spans="1:7" s="13" customFormat="1" ht="24" customHeight="1" x14ac:dyDescent="0.25">
      <c r="A71" s="44" t="s">
        <v>74</v>
      </c>
      <c r="B71" s="29">
        <v>1500</v>
      </c>
      <c r="C71" s="29">
        <v>20000</v>
      </c>
      <c r="D71" s="29">
        <v>0</v>
      </c>
      <c r="E71" s="29">
        <v>0</v>
      </c>
      <c r="F71" s="8">
        <f t="shared" si="13"/>
        <v>21500</v>
      </c>
    </row>
    <row r="72" spans="1:7" s="13" customFormat="1" ht="24" customHeight="1" x14ac:dyDescent="0.25">
      <c r="A72" s="44" t="s">
        <v>75</v>
      </c>
      <c r="B72" s="29">
        <v>23000</v>
      </c>
      <c r="C72" s="29">
        <v>0</v>
      </c>
      <c r="D72" s="29">
        <v>0</v>
      </c>
      <c r="E72" s="29">
        <v>0</v>
      </c>
      <c r="F72" s="8">
        <f t="shared" si="13"/>
        <v>23000</v>
      </c>
    </row>
    <row r="73" spans="1:7" s="6" customFormat="1" ht="15" customHeight="1" x14ac:dyDescent="0.25">
      <c r="A73" s="10" t="s">
        <v>12</v>
      </c>
      <c r="B73" s="11">
        <f>SUM(B52:B72)</f>
        <v>314344</v>
      </c>
      <c r="C73" s="11">
        <f>SUM(C52:C72)</f>
        <v>322337</v>
      </c>
      <c r="D73" s="11">
        <f>SUM(D52:D72)</f>
        <v>193000</v>
      </c>
      <c r="E73" s="11">
        <f>SUM(E52:E72)</f>
        <v>127610</v>
      </c>
      <c r="F73" s="12">
        <f>SUM(F52:F72)</f>
        <v>957291</v>
      </c>
    </row>
    <row r="74" spans="1:7" s="13" customFormat="1" ht="18" customHeight="1" x14ac:dyDescent="0.25">
      <c r="A74" s="64" t="s">
        <v>13</v>
      </c>
      <c r="B74" s="65"/>
      <c r="C74" s="65"/>
      <c r="D74" s="65"/>
      <c r="E74" s="65"/>
      <c r="F74" s="66"/>
    </row>
    <row r="75" spans="1:7" s="13" customFormat="1" ht="24" customHeight="1" x14ac:dyDescent="0.25">
      <c r="A75" s="21" t="s">
        <v>40</v>
      </c>
      <c r="B75" s="31">
        <v>41000</v>
      </c>
      <c r="C75" s="31">
        <v>0</v>
      </c>
      <c r="D75" s="31">
        <v>0</v>
      </c>
      <c r="E75" s="31">
        <v>0</v>
      </c>
      <c r="F75" s="8">
        <f t="shared" ref="F75:F79" si="14">SUM(B75:E75)</f>
        <v>41000</v>
      </c>
      <c r="G75" s="38"/>
    </row>
    <row r="76" spans="1:7" s="13" customFormat="1" ht="24" customHeight="1" x14ac:dyDescent="0.25">
      <c r="A76" s="21" t="s">
        <v>41</v>
      </c>
      <c r="B76" s="29">
        <v>15000</v>
      </c>
      <c r="C76" s="29">
        <v>119416</v>
      </c>
      <c r="D76" s="29">
        <v>50000</v>
      </c>
      <c r="E76" s="29">
        <v>0</v>
      </c>
      <c r="F76" s="8">
        <f t="shared" si="14"/>
        <v>184416</v>
      </c>
      <c r="G76" s="38"/>
    </row>
    <row r="77" spans="1:7" s="13" customFormat="1" ht="24" customHeight="1" x14ac:dyDescent="0.25">
      <c r="A77" s="21" t="s">
        <v>42</v>
      </c>
      <c r="B77" s="29">
        <v>2000</v>
      </c>
      <c r="C77" s="29">
        <v>22000</v>
      </c>
      <c r="D77" s="29">
        <v>0</v>
      </c>
      <c r="E77" s="29">
        <v>0</v>
      </c>
      <c r="F77" s="8">
        <f t="shared" si="14"/>
        <v>24000</v>
      </c>
      <c r="G77" s="38"/>
    </row>
    <row r="78" spans="1:7" s="13" customFormat="1" ht="24" customHeight="1" x14ac:dyDescent="0.25">
      <c r="A78" s="21" t="s">
        <v>43</v>
      </c>
      <c r="B78" s="29">
        <f>1000+2500</f>
        <v>3500</v>
      </c>
      <c r="C78" s="29">
        <v>30000</v>
      </c>
      <c r="D78" s="29">
        <v>0</v>
      </c>
      <c r="E78" s="29">
        <v>0</v>
      </c>
      <c r="F78" s="8">
        <f t="shared" si="14"/>
        <v>33500</v>
      </c>
      <c r="G78" s="38"/>
    </row>
    <row r="79" spans="1:7" s="13" customFormat="1" ht="24" customHeight="1" x14ac:dyDescent="0.25">
      <c r="A79" s="44" t="s">
        <v>83</v>
      </c>
      <c r="B79" s="29">
        <v>21700</v>
      </c>
      <c r="C79" s="29">
        <v>0</v>
      </c>
      <c r="D79" s="29">
        <v>0</v>
      </c>
      <c r="E79" s="29">
        <v>0</v>
      </c>
      <c r="F79" s="8">
        <f t="shared" si="14"/>
        <v>21700</v>
      </c>
      <c r="G79" s="38"/>
    </row>
    <row r="80" spans="1:7" s="6" customFormat="1" ht="15" customHeight="1" thickBot="1" x14ac:dyDescent="0.3">
      <c r="A80" s="10" t="s">
        <v>14</v>
      </c>
      <c r="B80" s="11">
        <f>SUM(B75:B79)</f>
        <v>83200</v>
      </c>
      <c r="C80" s="11">
        <f>SUM(C75:C79)</f>
        <v>171416</v>
      </c>
      <c r="D80" s="11">
        <f>SUM(D75:D79)</f>
        <v>50000</v>
      </c>
      <c r="E80" s="11">
        <f>SUM(E75:E79)</f>
        <v>0</v>
      </c>
      <c r="F80" s="12">
        <f>SUM(F75:F79)</f>
        <v>304616</v>
      </c>
      <c r="G80" s="49"/>
    </row>
    <row r="81" spans="1:7" s="6" customFormat="1" ht="25.5" customHeight="1" thickBot="1" x14ac:dyDescent="0.3">
      <c r="A81" s="14" t="s">
        <v>44</v>
      </c>
      <c r="B81" s="15">
        <f>B80+B73+B50+B44+B39</f>
        <v>536890</v>
      </c>
      <c r="C81" s="15">
        <f>C80+C73+C50+C44+C39</f>
        <v>993570</v>
      </c>
      <c r="D81" s="15">
        <f>D80+D73+D50+D44+D39</f>
        <v>832277</v>
      </c>
      <c r="E81" s="15">
        <f>E80+E73+E50+E44+E39</f>
        <v>196320</v>
      </c>
      <c r="F81" s="16">
        <f>F80+F73+F50+F44+F39</f>
        <v>2559057</v>
      </c>
      <c r="G81" s="49"/>
    </row>
    <row r="82" spans="1:7" s="6" customFormat="1" ht="13.5" thickBot="1" x14ac:dyDescent="0.3">
      <c r="A82" s="17"/>
      <c r="B82" s="42"/>
      <c r="C82" s="42"/>
      <c r="D82" s="42"/>
      <c r="E82" s="42"/>
      <c r="F82" s="18"/>
    </row>
    <row r="83" spans="1:7" s="6" customFormat="1" ht="21" customHeight="1" thickBot="1" x14ac:dyDescent="0.3">
      <c r="A83" s="14" t="s">
        <v>45</v>
      </c>
      <c r="B83" s="15">
        <f>SUM(B19,B32,B81)</f>
        <v>590886</v>
      </c>
      <c r="C83" s="15">
        <f>SUM(C19,C32,C81)</f>
        <v>1252942</v>
      </c>
      <c r="D83" s="15">
        <f>SUM(D19,D32,D81)</f>
        <v>959852</v>
      </c>
      <c r="E83" s="15">
        <f>SUM(E19,E32,E81)</f>
        <v>196320</v>
      </c>
      <c r="F83" s="16">
        <f>SUM(F19,F32,F81)</f>
        <v>3000000</v>
      </c>
    </row>
    <row r="85" spans="1:7" x14ac:dyDescent="0.2">
      <c r="A85" s="39"/>
    </row>
    <row r="86" spans="1:7" x14ac:dyDescent="0.2">
      <c r="A86" s="39"/>
    </row>
    <row r="87" spans="1:7" x14ac:dyDescent="0.2">
      <c r="A87" s="39"/>
    </row>
    <row r="88" spans="1:7" x14ac:dyDescent="0.2">
      <c r="A88" s="39"/>
    </row>
  </sheetData>
  <mergeCells count="16">
    <mergeCell ref="A10:F10"/>
    <mergeCell ref="A1:F1"/>
    <mergeCell ref="A3:A4"/>
    <mergeCell ref="B3:F3"/>
    <mergeCell ref="A5:F5"/>
    <mergeCell ref="A6:F6"/>
    <mergeCell ref="A40:F40"/>
    <mergeCell ref="A45:F45"/>
    <mergeCell ref="A51:F51"/>
    <mergeCell ref="A74:F74"/>
    <mergeCell ref="A16:F16"/>
    <mergeCell ref="A21:F21"/>
    <mergeCell ref="A22:F22"/>
    <mergeCell ref="A27:F27"/>
    <mergeCell ref="A34:F34"/>
    <mergeCell ref="A35:F35"/>
  </mergeCells>
  <pageMargins left="0.39370078740157483" right="0.39370078740157483" top="0.78740157480314965" bottom="0.39370078740157483" header="0.31496062992125984" footer="0.11811023622047245"/>
  <pageSetup paperSize="9" scale="83" firstPageNumber="8" fitToHeight="0" orientation="portrait" r:id="rId1"/>
  <headerFooter>
    <oddHeader>&amp;LPříloha č. 3</oddHeader>
    <oddFooter>&amp;C&amp;"Tahoma,Obyčejné"&amp;10&amp;P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DC91112C812004A86A7A47EF0ECF984" ma:contentTypeVersion="2" ma:contentTypeDescription="Vytvoří nový dokument" ma:contentTypeScope="" ma:versionID="757d603a91b1496a3772e53783b41161">
  <xsd:schema xmlns:xsd="http://www.w3.org/2001/XMLSchema" xmlns:xs="http://www.w3.org/2001/XMLSchema" xmlns:p="http://schemas.microsoft.com/office/2006/metadata/properties" xmlns:ns2="44666790-3ecc-4f9d-97ec-48c473ad5b35" targetNamespace="http://schemas.microsoft.com/office/2006/metadata/properties" ma:root="true" ma:fieldsID="0a6fc1f08b037d943755c2e22f2fde1f" ns2:_="">
    <xsd:import namespace="44666790-3ecc-4f9d-97ec-48c473ad5b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666790-3ecc-4f9d-97ec-48c473ad5b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2C7A7A-E8B5-40F1-ACF1-3E183AD24F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DC204E-AD15-426C-89D6-682A767764CB}">
  <ds:schemaRefs>
    <ds:schemaRef ds:uri="44666790-3ecc-4f9d-97ec-48c473ad5b35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997A9FE-33B8-4975-A873-EA5E9D73BC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666790-3ecc-4f9d-97ec-48c473ad5b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Akce úvěru ČS-stav 2021 k 26_4</vt:lpstr>
      <vt:lpstr>Příloha č. 3</vt:lpstr>
      <vt:lpstr>'Akce úvěru ČS-stav 2021 k 26_4'!Názvy_tisku</vt:lpstr>
      <vt:lpstr>'Příloha č. 3'!Názvy_tisku</vt:lpstr>
      <vt:lpstr>'Akce úvěru ČS-stav 2021 k 26_4'!Oblast_tisku</vt:lpstr>
      <vt:lpstr>'Příloha č. 3'!Oblast_tisku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Metelka Tomáš</dc:creator>
  <cp:lastModifiedBy>Juráková Renata</cp:lastModifiedBy>
  <cp:lastPrinted>2021-05-21T06:47:58Z</cp:lastPrinted>
  <dcterms:created xsi:type="dcterms:W3CDTF">2021-03-12T13:37:06Z</dcterms:created>
  <dcterms:modified xsi:type="dcterms:W3CDTF">2021-05-24T07:01:02Z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0x010100EDC91112C812004A86A7A47EF0ECF984</vt:lpwstr>
  </property>
</Properties>
</file>