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skraj-my.sharepoint.com/personal/jana_bartoskova_msk_cz/Documents/_N_Bartoskova/_N_Regionální rozvoj/POV/POV 2022/Vyhodnocení/RK/"/>
    </mc:Choice>
  </mc:AlternateContent>
  <xr:revisionPtr revIDLastSave="413" documentId="6_{EB9C9652-8289-4BCD-A941-1DD8F938C31F}" xr6:coauthVersionLast="46" xr6:coauthVersionMax="46" xr10:uidLastSave="{497CC366-34D5-4C80-8251-13AC87B2F7B0}"/>
  <bookViews>
    <workbookView xWindow="-120" yWindow="-120" windowWidth="29040" windowHeight="15840" xr2:uid="{00000000-000D-0000-FFFF-FFFF00000000}"/>
  </bookViews>
  <sheets>
    <sheet name="DT3" sheetId="1" r:id="rId1"/>
  </sheets>
  <definedNames>
    <definedName name="_xlnm._FilterDatabase" localSheetId="0" hidden="1">'DT3'!$A$3:$R$19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20" i="1" l="1"/>
  <c r="P20" i="1"/>
  <c r="M20" i="1"/>
  <c r="L20" i="1"/>
  <c r="J20" i="1"/>
  <c r="N4" i="1"/>
  <c r="O4" i="1" s="1"/>
  <c r="K4" i="1"/>
  <c r="N15" i="1" l="1"/>
  <c r="O15" i="1" s="1"/>
  <c r="N13" i="1"/>
  <c r="O13" i="1" s="1"/>
  <c r="N6" i="1"/>
  <c r="O6" i="1" s="1"/>
  <c r="N16" i="1"/>
  <c r="O16" i="1" s="1"/>
  <c r="N9" i="1"/>
  <c r="O9" i="1" s="1"/>
  <c r="N7" i="1"/>
  <c r="O7" i="1" s="1"/>
  <c r="N17" i="1"/>
  <c r="O17" i="1" s="1"/>
  <c r="N5" i="1"/>
  <c r="O5" i="1" s="1"/>
  <c r="K15" i="1"/>
  <c r="K13" i="1"/>
  <c r="K6" i="1"/>
  <c r="K16" i="1"/>
  <c r="K9" i="1"/>
  <c r="K7" i="1"/>
  <c r="K17" i="1"/>
  <c r="K5" i="1"/>
  <c r="N12" i="1" l="1"/>
  <c r="O12" i="1" s="1"/>
  <c r="K12" i="1"/>
  <c r="N11" i="1"/>
  <c r="O11" i="1" s="1"/>
  <c r="K11" i="1"/>
  <c r="N19" i="1" l="1"/>
  <c r="O19" i="1" s="1"/>
  <c r="K19" i="1"/>
  <c r="N18" i="1" l="1"/>
  <c r="O18" i="1" s="1"/>
  <c r="K18" i="1"/>
  <c r="N8" i="1" l="1"/>
  <c r="O8" i="1" s="1"/>
  <c r="K8" i="1"/>
  <c r="N10" i="1" l="1"/>
  <c r="O10" i="1" s="1"/>
  <c r="K10" i="1"/>
  <c r="N14" i="1"/>
  <c r="O14" i="1" s="1"/>
  <c r="K14" i="1"/>
</calcChain>
</file>

<file path=xl/sharedStrings.xml><?xml version="1.0" encoding="utf-8"?>
<sst xmlns="http://schemas.openxmlformats.org/spreadsheetml/2006/main" count="127" uniqueCount="98">
  <si>
    <t>Pořadí</t>
  </si>
  <si>
    <t>Právní forma</t>
  </si>
  <si>
    <t>IČ</t>
  </si>
  <si>
    <t>Adresa žadatele</t>
  </si>
  <si>
    <t>Název projektu</t>
  </si>
  <si>
    <t>Celkové uznatelné náklady projektu (Kč)</t>
  </si>
  <si>
    <t>Podíl žadatele na uznatelných nákladech projektu (%)</t>
  </si>
  <si>
    <t>Podíl žadatele na uznatelných nákladech projektu (Kč)</t>
  </si>
  <si>
    <t>Podíl dotace na uznatelných nákladech projektu (%)</t>
  </si>
  <si>
    <t>Dotace (Kč)</t>
  </si>
  <si>
    <t>obec</t>
  </si>
  <si>
    <t>Žadatel</t>
  </si>
  <si>
    <t>Kontrola % dotace</t>
  </si>
  <si>
    <t>Podíl dotace na uznatelných nákladech projektu (Kč)</t>
  </si>
  <si>
    <t>Dotace neinvestiční (Kč)</t>
  </si>
  <si>
    <t>Celkem</t>
  </si>
  <si>
    <t>poznámka</t>
  </si>
  <si>
    <t>Pořadové číslo žádosti</t>
  </si>
  <si>
    <t>číslo smlouvy</t>
  </si>
  <si>
    <t>Nabytí účinnosti smlouvy</t>
  </si>
  <si>
    <t>1. splátka dotace</t>
  </si>
  <si>
    <t>1. splátka dotace vyplacení</t>
  </si>
  <si>
    <t>ZV předloženo</t>
  </si>
  <si>
    <t>2. splátka dotace</t>
  </si>
  <si>
    <t>2. splátka dotace vyplacení</t>
  </si>
  <si>
    <t>Skutečně čerpáno celkem</t>
  </si>
  <si>
    <t>Úspora</t>
  </si>
  <si>
    <t>Maximální časová použitelnost dotace od - do</t>
  </si>
  <si>
    <t>1.1.-31.12.2022</t>
  </si>
  <si>
    <t>obec Ropice</t>
  </si>
  <si>
    <t>obec Řeka</t>
  </si>
  <si>
    <t xml:space="preserve">Obec Řeka - pořízení senzorů IoT </t>
  </si>
  <si>
    <t>Obec Ropice - pořízení senzorů IoT</t>
  </si>
  <si>
    <t>Ropice 110, 739 56 Ropice</t>
  </si>
  <si>
    <t>70305587</t>
  </si>
  <si>
    <t>00576891</t>
  </si>
  <si>
    <t>Řeka 73, 739 55 Smilovice</t>
  </si>
  <si>
    <t>Datum podání žádosti</t>
  </si>
  <si>
    <t>Čas podání žádosti</t>
  </si>
  <si>
    <t>Pořízení senzorů internetu věcí (Internet of Things, IoT) pro Město Klimkovice</t>
  </si>
  <si>
    <t>město Klimkovice</t>
  </si>
  <si>
    <t>město</t>
  </si>
  <si>
    <t>00298051</t>
  </si>
  <si>
    <t>Lidická 1, 742 83 Klimkovice</t>
  </si>
  <si>
    <t>obec Soběšovice</t>
  </si>
  <si>
    <t>Pořízení senzorů a radaru v Soběšovicích</t>
  </si>
  <si>
    <t>00576981</t>
  </si>
  <si>
    <t>Soběšovice 10, 739 38 Soběšovice</t>
  </si>
  <si>
    <t>obec Třanovice</t>
  </si>
  <si>
    <t>Pořízení IoT technologie v obci Třanovice</t>
  </si>
  <si>
    <t>Třanovice 250, 739 53 Třanovice</t>
  </si>
  <si>
    <t>00576921</t>
  </si>
  <si>
    <t>obec Střítež</t>
  </si>
  <si>
    <t>00576913</t>
  </si>
  <si>
    <t>Střítež 118, 739 59 Střítež</t>
  </si>
  <si>
    <t>Chytrá obec Střítež - pořízení senzorů</t>
  </si>
  <si>
    <t>obec Komorní Lhotka</t>
  </si>
  <si>
    <t>Pořízení hladinoměrů a informačních čidel v obci Komorní Lhotka.</t>
  </si>
  <si>
    <t>obec Štěpánkovice</t>
  </si>
  <si>
    <t xml:space="preserve">Instalace senzorů v obci Štěpánkovice - Neinvestiční dotace pro obce na pořízení IoT senzorů </t>
  </si>
  <si>
    <t>00300756</t>
  </si>
  <si>
    <t>Slezská 520, 747 28 Štěpánkovice</t>
  </si>
  <si>
    <t>00494232</t>
  </si>
  <si>
    <t>Komorní Lhotka 27, 739 53 Komorní Lhotka</t>
  </si>
  <si>
    <t>obec Horní Tošanovice</t>
  </si>
  <si>
    <t>00576883</t>
  </si>
  <si>
    <t>Pořízení IoT technologie v obci Horní Tošanovice</t>
  </si>
  <si>
    <t xml:space="preserve"> Horní Tošanovice 129, 739 53  Horní Tošanovice </t>
  </si>
  <si>
    <t>Pořízení senzorů na dálkové odečty spotřeby energie</t>
  </si>
  <si>
    <t>Náměstí 9, 742 66 Štramberk</t>
  </si>
  <si>
    <t>00298468</t>
  </si>
  <si>
    <t>město Štramberk</t>
  </si>
  <si>
    <t>obec Lhotka</t>
  </si>
  <si>
    <t>město Budišov nad Budišovkou</t>
  </si>
  <si>
    <t>obec Třemešná</t>
  </si>
  <si>
    <t>Sdílené informace v obci Třemešná</t>
  </si>
  <si>
    <t>00296414</t>
  </si>
  <si>
    <t xml:space="preserve">Třemešná 304, 793 82 Třemešná </t>
  </si>
  <si>
    <t>00299898</t>
  </si>
  <si>
    <t>Halaškovo náměstí 2, 747 87 Budišov nad Budišovkou</t>
  </si>
  <si>
    <t>SmartBnB</t>
  </si>
  <si>
    <t>Chytré technologie ve Lhotce</t>
  </si>
  <si>
    <t>00296864</t>
  </si>
  <si>
    <t>Lhotka 89, 739 47 Lhotka</t>
  </si>
  <si>
    <t>obec Hodslavice</t>
  </si>
  <si>
    <t>IoT Hodslavice - rychlostní senzory</t>
  </si>
  <si>
    <t>obec Vřesina</t>
  </si>
  <si>
    <t>Měření hlukové zátěže z dopravy ve Vřesině</t>
  </si>
  <si>
    <t>obec Holčovice</t>
  </si>
  <si>
    <t>IT senzory pro chytré Holčovice</t>
  </si>
  <si>
    <t>Obec Hodslavice 211/, 74271 Hodslavice,</t>
  </si>
  <si>
    <t>00297917</t>
  </si>
  <si>
    <t xml:space="preserve"> Hlavní 24, 74285 Vřesina</t>
  </si>
  <si>
    <t>00298581</t>
  </si>
  <si>
    <t xml:space="preserve"> Holčovice 44, 79371 Holčovice</t>
  </si>
  <si>
    <t>00295990</t>
  </si>
  <si>
    <t>"Podpora obnovy a rozvoje venkova Moravskoslezského kraje 2022" DT 3 - poskytnutí dotací</t>
  </si>
  <si>
    <t>Příloha č.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</si>
</sst>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i/>
      <sz val="10"/>
      <name val="Tahoma"/>
      <family val="2"/>
      <charset val="238"/>
    </font>
    <font>
      <sz val="10"/>
      <name val="Tahoma"/>
      <family val="2"/>
      <charset val="238"/>
    </font>
    <font>
      <b/>
      <sz val="10"/>
      <name val="Tahoma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2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rgb="FFFF000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49" fontId="1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10" fontId="1" fillId="2" borderId="1" xfId="0" applyNumberFormat="1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3" fontId="1" fillId="2" borderId="2" xfId="0" applyNumberFormat="1" applyFont="1" applyFill="1" applyBorder="1" applyAlignment="1">
      <alignment horizontal="center" vertical="center" wrapText="1"/>
    </xf>
    <xf numFmtId="3" fontId="3" fillId="2" borderId="4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5" fillId="0" borderId="0" xfId="0" applyFont="1"/>
    <xf numFmtId="3" fontId="2" fillId="0" borderId="3" xfId="0" applyNumberFormat="1" applyFont="1" applyFill="1" applyBorder="1" applyAlignment="1">
      <alignment horizontal="right" vertical="center"/>
    </xf>
    <xf numFmtId="0" fontId="6" fillId="0" borderId="3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/>
    </xf>
    <xf numFmtId="49" fontId="3" fillId="2" borderId="4" xfId="0" applyNumberFormat="1" applyFont="1" applyFill="1" applyBorder="1" applyAlignment="1">
      <alignment horizontal="center" vertical="center" wrapText="1"/>
    </xf>
    <xf numFmtId="14" fontId="0" fillId="0" borderId="3" xfId="0" applyNumberFormat="1" applyFill="1" applyBorder="1" applyAlignment="1">
      <alignment horizontal="center" vertical="center"/>
    </xf>
    <xf numFmtId="0" fontId="3" fillId="0" borderId="5" xfId="0" applyFont="1" applyBorder="1" applyAlignment="1">
      <alignment horizontal="left" vertical="center" wrapText="1"/>
    </xf>
    <xf numFmtId="0" fontId="4" fillId="0" borderId="9" xfId="0" applyFont="1" applyBorder="1"/>
    <xf numFmtId="4" fontId="4" fillId="0" borderId="6" xfId="0" applyNumberFormat="1" applyFont="1" applyBorder="1"/>
    <xf numFmtId="0" fontId="4" fillId="0" borderId="10" xfId="0" applyFont="1" applyBorder="1"/>
    <xf numFmtId="3" fontId="4" fillId="0" borderId="5" xfId="0" applyNumberFormat="1" applyFont="1" applyBorder="1"/>
    <xf numFmtId="0" fontId="4" fillId="0" borderId="7" xfId="0" applyFont="1" applyBorder="1"/>
    <xf numFmtId="14" fontId="2" fillId="0" borderId="7" xfId="0" applyNumberFormat="1" applyFont="1" applyBorder="1" applyAlignment="1">
      <alignment horizontal="center" vertical="center"/>
    </xf>
    <xf numFmtId="0" fontId="0" fillId="0" borderId="8" xfId="0" applyBorder="1"/>
    <xf numFmtId="14" fontId="2" fillId="3" borderId="3" xfId="0" applyNumberFormat="1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 shrinkToFit="1"/>
    </xf>
    <xf numFmtId="0" fontId="2" fillId="3" borderId="3" xfId="0" applyFont="1" applyFill="1" applyBorder="1" applyAlignment="1">
      <alignment horizontal="center" vertical="center" wrapText="1"/>
    </xf>
    <xf numFmtId="49" fontId="2" fillId="3" borderId="3" xfId="0" applyNumberFormat="1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left" vertical="center" wrapText="1"/>
    </xf>
    <xf numFmtId="3" fontId="2" fillId="3" borderId="3" xfId="0" applyNumberFormat="1" applyFont="1" applyFill="1" applyBorder="1" applyAlignment="1">
      <alignment horizontal="right" vertical="center"/>
    </xf>
    <xf numFmtId="10" fontId="2" fillId="3" borderId="3" xfId="0" applyNumberFormat="1" applyFont="1" applyFill="1" applyBorder="1" applyAlignment="1">
      <alignment horizontal="center" vertical="center" wrapText="1"/>
    </xf>
    <xf numFmtId="10" fontId="2" fillId="3" borderId="3" xfId="0" applyNumberFormat="1" applyFont="1" applyFill="1" applyBorder="1" applyAlignment="1">
      <alignment horizontal="center" vertical="center"/>
    </xf>
    <xf numFmtId="14" fontId="4" fillId="3" borderId="3" xfId="0" applyNumberFormat="1" applyFont="1" applyFill="1" applyBorder="1" applyAlignment="1">
      <alignment horizontal="center" vertical="center"/>
    </xf>
    <xf numFmtId="14" fontId="0" fillId="3" borderId="3" xfId="0" applyNumberForma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/>
    </xf>
    <xf numFmtId="14" fontId="2" fillId="3" borderId="3" xfId="0" applyNumberFormat="1" applyFont="1" applyFill="1" applyBorder="1" applyAlignment="1">
      <alignment horizontal="center" vertical="center" wrapText="1" shrinkToFit="1"/>
    </xf>
    <xf numFmtId="21" fontId="2" fillId="3" borderId="3" xfId="0" applyNumberFormat="1" applyFont="1" applyFill="1" applyBorder="1" applyAlignment="1">
      <alignment horizontal="center" vertical="center" wrapText="1" shrinkToFit="1"/>
    </xf>
    <xf numFmtId="0" fontId="2" fillId="0" borderId="3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20"/>
  <sheetViews>
    <sheetView tabSelected="1" zoomScale="65" zoomScaleNormal="65" workbookViewId="0">
      <selection activeCell="AI3" sqref="AI3"/>
    </sheetView>
  </sheetViews>
  <sheetFormatPr defaultRowHeight="15" x14ac:dyDescent="0.25"/>
  <cols>
    <col min="2" max="4" width="11.5703125" customWidth="1"/>
    <col min="5" max="5" width="27.42578125" customWidth="1"/>
    <col min="6" max="6" width="14.140625" customWidth="1"/>
    <col min="7" max="7" width="13.85546875" customWidth="1"/>
    <col min="8" max="8" width="36.42578125" customWidth="1"/>
    <col min="9" max="9" width="36.28515625" customWidth="1"/>
    <col min="10" max="10" width="16" customWidth="1"/>
    <col min="11" max="11" width="12.7109375" customWidth="1"/>
    <col min="12" max="12" width="13.7109375" customWidth="1"/>
    <col min="13" max="13" width="15.42578125" customWidth="1"/>
    <col min="14" max="14" width="13.85546875" customWidth="1"/>
    <col min="15" max="15" width="13.42578125" customWidth="1"/>
    <col min="16" max="16" width="15.7109375" customWidth="1"/>
    <col min="17" max="17" width="18.7109375" customWidth="1"/>
    <col min="18" max="18" width="21.7109375" customWidth="1"/>
    <col min="19" max="19" width="20.42578125" hidden="1" customWidth="1"/>
    <col min="20" max="20" width="17.5703125" hidden="1" customWidth="1"/>
    <col min="21" max="21" width="15.7109375" hidden="1" customWidth="1"/>
    <col min="22" max="22" width="15" hidden="1" customWidth="1"/>
    <col min="23" max="27" width="15.7109375" hidden="1" customWidth="1"/>
    <col min="28" max="28" width="40.140625" hidden="1" customWidth="1"/>
    <col min="29" max="29" width="0" hidden="1" customWidth="1"/>
  </cols>
  <sheetData>
    <row r="1" spans="1:28" x14ac:dyDescent="0.25">
      <c r="A1" t="s">
        <v>97</v>
      </c>
    </row>
    <row r="2" spans="1:28" ht="36.75" customHeight="1" thickBot="1" x14ac:dyDescent="0.3">
      <c r="A2" s="9" t="s">
        <v>96</v>
      </c>
    </row>
    <row r="3" spans="1:28" ht="185.25" customHeight="1" x14ac:dyDescent="0.25">
      <c r="A3" s="13" t="s">
        <v>0</v>
      </c>
      <c r="B3" s="13" t="s">
        <v>17</v>
      </c>
      <c r="C3" s="2" t="s">
        <v>37</v>
      </c>
      <c r="D3" s="2" t="s">
        <v>38</v>
      </c>
      <c r="E3" s="2" t="s">
        <v>11</v>
      </c>
      <c r="F3" s="2" t="s">
        <v>1</v>
      </c>
      <c r="G3" s="2" t="s">
        <v>2</v>
      </c>
      <c r="H3" s="2" t="s">
        <v>3</v>
      </c>
      <c r="I3" s="2" t="s">
        <v>4</v>
      </c>
      <c r="J3" s="3" t="s">
        <v>5</v>
      </c>
      <c r="K3" s="1" t="s">
        <v>6</v>
      </c>
      <c r="L3" s="4" t="s">
        <v>7</v>
      </c>
      <c r="M3" s="4" t="s">
        <v>13</v>
      </c>
      <c r="N3" s="4" t="s">
        <v>8</v>
      </c>
      <c r="O3" s="4" t="s">
        <v>12</v>
      </c>
      <c r="P3" s="5" t="s">
        <v>9</v>
      </c>
      <c r="Q3" s="6" t="s">
        <v>14</v>
      </c>
      <c r="R3" s="7" t="s">
        <v>27</v>
      </c>
      <c r="S3" s="7" t="s">
        <v>18</v>
      </c>
      <c r="T3" s="7" t="s">
        <v>19</v>
      </c>
      <c r="U3" s="7" t="s">
        <v>20</v>
      </c>
      <c r="V3" s="7" t="s">
        <v>21</v>
      </c>
      <c r="W3" s="7" t="s">
        <v>22</v>
      </c>
      <c r="X3" s="7" t="s">
        <v>23</v>
      </c>
      <c r="Y3" s="7" t="s">
        <v>24</v>
      </c>
      <c r="Z3" s="7" t="s">
        <v>25</v>
      </c>
      <c r="AA3" s="7" t="s">
        <v>26</v>
      </c>
      <c r="AB3" s="7" t="s">
        <v>16</v>
      </c>
    </row>
    <row r="4" spans="1:28" ht="54" customHeight="1" x14ac:dyDescent="0.25">
      <c r="A4" s="24">
        <v>1</v>
      </c>
      <c r="B4" s="25">
        <v>18</v>
      </c>
      <c r="C4" s="35">
        <v>44564</v>
      </c>
      <c r="D4" s="36">
        <v>0.54749999999999999</v>
      </c>
      <c r="E4" s="37" t="s">
        <v>29</v>
      </c>
      <c r="F4" s="26" t="s">
        <v>10</v>
      </c>
      <c r="G4" s="27" t="s">
        <v>34</v>
      </c>
      <c r="H4" s="26" t="s">
        <v>33</v>
      </c>
      <c r="I4" s="28" t="s">
        <v>32</v>
      </c>
      <c r="J4" s="29">
        <v>64708</v>
      </c>
      <c r="K4" s="30">
        <f t="shared" ref="K4" si="0">L4/J4</f>
        <v>0.15002781727143474</v>
      </c>
      <c r="L4" s="29">
        <v>9708</v>
      </c>
      <c r="M4" s="29">
        <v>55000</v>
      </c>
      <c r="N4" s="31">
        <f t="shared" ref="N4" si="1">M4/J4</f>
        <v>0.84997218272856523</v>
      </c>
      <c r="O4" s="31" t="str">
        <f>IF(N4&gt;85%,"chyba","ok")</f>
        <v>ok</v>
      </c>
      <c r="P4" s="29">
        <v>55000</v>
      </c>
      <c r="Q4" s="29">
        <v>55000</v>
      </c>
      <c r="R4" s="23" t="s">
        <v>28</v>
      </c>
      <c r="S4" s="32"/>
      <c r="T4" s="33"/>
      <c r="U4" s="29"/>
      <c r="V4" s="33"/>
      <c r="W4" s="33"/>
      <c r="X4" s="29"/>
      <c r="Y4" s="33"/>
      <c r="Z4" s="29"/>
      <c r="AA4" s="29"/>
      <c r="AB4" s="34"/>
    </row>
    <row r="5" spans="1:28" ht="54" customHeight="1" x14ac:dyDescent="0.25">
      <c r="A5" s="24">
        <v>2</v>
      </c>
      <c r="B5" s="25">
        <v>26</v>
      </c>
      <c r="C5" s="35">
        <v>44564</v>
      </c>
      <c r="D5" s="36">
        <v>0.65888888888888886</v>
      </c>
      <c r="E5" s="37" t="s">
        <v>30</v>
      </c>
      <c r="F5" s="26" t="s">
        <v>10</v>
      </c>
      <c r="G5" s="27" t="s">
        <v>35</v>
      </c>
      <c r="H5" s="26" t="s">
        <v>36</v>
      </c>
      <c r="I5" s="28" t="s">
        <v>31</v>
      </c>
      <c r="J5" s="29">
        <v>98185</v>
      </c>
      <c r="K5" s="30">
        <f t="shared" ref="K5:K19" si="2">L5/J5</f>
        <v>0.15058308295564496</v>
      </c>
      <c r="L5" s="29">
        <v>14785</v>
      </c>
      <c r="M5" s="29">
        <v>83400</v>
      </c>
      <c r="N5" s="31">
        <f t="shared" ref="N5:N19" si="3">M5/J5</f>
        <v>0.84941691704435507</v>
      </c>
      <c r="O5" s="31" t="str">
        <f t="shared" ref="O5:O19" si="4">IF(N5&gt;85%,"chyba","ok")</f>
        <v>ok</v>
      </c>
      <c r="P5" s="29">
        <v>83400</v>
      </c>
      <c r="Q5" s="29">
        <v>83400</v>
      </c>
      <c r="R5" s="23" t="s">
        <v>28</v>
      </c>
      <c r="S5" s="32"/>
      <c r="T5" s="33"/>
      <c r="U5" s="29"/>
      <c r="V5" s="33"/>
      <c r="W5" s="33"/>
      <c r="X5" s="29"/>
      <c r="Y5" s="33"/>
      <c r="Z5" s="29"/>
      <c r="AA5" s="29"/>
      <c r="AB5" s="34"/>
    </row>
    <row r="6" spans="1:28" ht="54" customHeight="1" x14ac:dyDescent="0.25">
      <c r="A6" s="24">
        <v>3</v>
      </c>
      <c r="B6" s="25">
        <v>39</v>
      </c>
      <c r="C6" s="35">
        <v>44566</v>
      </c>
      <c r="D6" s="36">
        <v>0.54519675925925926</v>
      </c>
      <c r="E6" s="37" t="s">
        <v>40</v>
      </c>
      <c r="F6" s="26" t="s">
        <v>41</v>
      </c>
      <c r="G6" s="27" t="s">
        <v>42</v>
      </c>
      <c r="H6" s="26" t="s">
        <v>43</v>
      </c>
      <c r="I6" s="28" t="s">
        <v>39</v>
      </c>
      <c r="J6" s="29">
        <v>118000</v>
      </c>
      <c r="K6" s="30">
        <f t="shared" si="2"/>
        <v>0.15254237288135594</v>
      </c>
      <c r="L6" s="29">
        <v>18000</v>
      </c>
      <c r="M6" s="29">
        <v>100000</v>
      </c>
      <c r="N6" s="31">
        <f t="shared" si="3"/>
        <v>0.84745762711864403</v>
      </c>
      <c r="O6" s="31" t="str">
        <f t="shared" si="4"/>
        <v>ok</v>
      </c>
      <c r="P6" s="29">
        <v>100000</v>
      </c>
      <c r="Q6" s="29">
        <v>100000</v>
      </c>
      <c r="R6" s="23" t="s">
        <v>28</v>
      </c>
      <c r="S6" s="14"/>
      <c r="T6" s="14"/>
      <c r="U6" s="10"/>
      <c r="V6" s="14"/>
      <c r="W6" s="14"/>
      <c r="X6" s="10"/>
      <c r="Y6" s="14"/>
      <c r="Z6" s="10"/>
      <c r="AA6" s="10"/>
      <c r="AB6" s="11"/>
    </row>
    <row r="7" spans="1:28" s="8" customFormat="1" ht="54" customHeight="1" x14ac:dyDescent="0.25">
      <c r="A7" s="24">
        <v>4</v>
      </c>
      <c r="B7" s="25">
        <v>42</v>
      </c>
      <c r="C7" s="35">
        <v>44566</v>
      </c>
      <c r="D7" s="36">
        <v>0.59207175925925926</v>
      </c>
      <c r="E7" s="37" t="s">
        <v>48</v>
      </c>
      <c r="F7" s="26" t="s">
        <v>10</v>
      </c>
      <c r="G7" s="27" t="s">
        <v>51</v>
      </c>
      <c r="H7" s="26" t="s">
        <v>50</v>
      </c>
      <c r="I7" s="28" t="s">
        <v>49</v>
      </c>
      <c r="J7" s="29">
        <v>56400</v>
      </c>
      <c r="K7" s="30">
        <f>L7/J7</f>
        <v>0.1524822695035461</v>
      </c>
      <c r="L7" s="29">
        <v>8600</v>
      </c>
      <c r="M7" s="29">
        <v>47800</v>
      </c>
      <c r="N7" s="31">
        <f>M7/J7</f>
        <v>0.84751773049645385</v>
      </c>
      <c r="O7" s="31" t="str">
        <f>IF(N7&gt;85%,"chyba","ok")</f>
        <v>ok</v>
      </c>
      <c r="P7" s="29">
        <v>47800</v>
      </c>
      <c r="Q7" s="29">
        <v>47800</v>
      </c>
      <c r="R7" s="23" t="s">
        <v>28</v>
      </c>
      <c r="S7" s="14"/>
      <c r="T7" s="14"/>
      <c r="U7" s="10"/>
      <c r="V7" s="14"/>
      <c r="W7" s="14"/>
      <c r="X7" s="10"/>
      <c r="Y7" s="14"/>
      <c r="Z7" s="10"/>
      <c r="AA7" s="10"/>
      <c r="AB7" s="11"/>
    </row>
    <row r="8" spans="1:28" ht="54" customHeight="1" x14ac:dyDescent="0.25">
      <c r="A8" s="24">
        <v>5</v>
      </c>
      <c r="B8" s="25">
        <v>48</v>
      </c>
      <c r="C8" s="35">
        <v>44567</v>
      </c>
      <c r="D8" s="36">
        <v>0.42541666666666672</v>
      </c>
      <c r="E8" s="37" t="s">
        <v>52</v>
      </c>
      <c r="F8" s="26" t="s">
        <v>10</v>
      </c>
      <c r="G8" s="27" t="s">
        <v>53</v>
      </c>
      <c r="H8" s="26" t="s">
        <v>54</v>
      </c>
      <c r="I8" s="28" t="s">
        <v>55</v>
      </c>
      <c r="J8" s="29">
        <v>118000</v>
      </c>
      <c r="K8" s="30">
        <f>L8/J8</f>
        <v>0.15254237288135594</v>
      </c>
      <c r="L8" s="29">
        <v>18000</v>
      </c>
      <c r="M8" s="29">
        <v>100000</v>
      </c>
      <c r="N8" s="31">
        <f>M8/J8</f>
        <v>0.84745762711864403</v>
      </c>
      <c r="O8" s="31" t="str">
        <f>IF(N8&gt;85%,"chyba","ok")</f>
        <v>ok</v>
      </c>
      <c r="P8" s="29">
        <v>100000</v>
      </c>
      <c r="Q8" s="29">
        <v>100000</v>
      </c>
      <c r="R8" s="23" t="s">
        <v>28</v>
      </c>
      <c r="S8" s="14"/>
      <c r="T8" s="14"/>
      <c r="U8" s="10"/>
      <c r="V8" s="14"/>
      <c r="W8" s="14"/>
      <c r="X8" s="10"/>
      <c r="Y8" s="14"/>
      <c r="Z8" s="10"/>
      <c r="AA8" s="10"/>
      <c r="AB8" s="11"/>
    </row>
    <row r="9" spans="1:28" ht="54" customHeight="1" x14ac:dyDescent="0.25">
      <c r="A9" s="24">
        <v>6</v>
      </c>
      <c r="B9" s="25">
        <v>50</v>
      </c>
      <c r="C9" s="35">
        <v>44567</v>
      </c>
      <c r="D9" s="36">
        <v>0.49504629629629626</v>
      </c>
      <c r="E9" s="37" t="s">
        <v>44</v>
      </c>
      <c r="F9" s="26" t="s">
        <v>10</v>
      </c>
      <c r="G9" s="27" t="s">
        <v>46</v>
      </c>
      <c r="H9" s="26" t="s">
        <v>47</v>
      </c>
      <c r="I9" s="28" t="s">
        <v>45</v>
      </c>
      <c r="J9" s="29">
        <v>131085</v>
      </c>
      <c r="K9" s="30">
        <f t="shared" si="2"/>
        <v>0.26688789716596101</v>
      </c>
      <c r="L9" s="29">
        <v>34985</v>
      </c>
      <c r="M9" s="29">
        <v>96100</v>
      </c>
      <c r="N9" s="31">
        <f t="shared" si="3"/>
        <v>0.73311210283403894</v>
      </c>
      <c r="O9" s="31" t="str">
        <f t="shared" si="4"/>
        <v>ok</v>
      </c>
      <c r="P9" s="29">
        <v>96100</v>
      </c>
      <c r="Q9" s="29">
        <v>96100</v>
      </c>
      <c r="R9" s="23" t="s">
        <v>28</v>
      </c>
      <c r="S9" s="14"/>
      <c r="T9" s="14"/>
      <c r="U9" s="10"/>
      <c r="V9" s="14"/>
      <c r="W9" s="14"/>
      <c r="X9" s="10"/>
      <c r="Y9" s="14"/>
      <c r="Z9" s="10"/>
      <c r="AA9" s="10"/>
      <c r="AB9" s="11"/>
    </row>
    <row r="10" spans="1:28" ht="54" customHeight="1" x14ac:dyDescent="0.25">
      <c r="A10" s="24">
        <v>7</v>
      </c>
      <c r="B10" s="25">
        <v>68</v>
      </c>
      <c r="C10" s="35">
        <v>44571</v>
      </c>
      <c r="D10" s="36">
        <v>0.64001157407407405</v>
      </c>
      <c r="E10" s="37" t="s">
        <v>56</v>
      </c>
      <c r="F10" s="26" t="s">
        <v>10</v>
      </c>
      <c r="G10" s="27" t="s">
        <v>62</v>
      </c>
      <c r="H10" s="26" t="s">
        <v>63</v>
      </c>
      <c r="I10" s="28" t="s">
        <v>57</v>
      </c>
      <c r="J10" s="29">
        <v>48627</v>
      </c>
      <c r="K10" s="30">
        <f t="shared" si="2"/>
        <v>0.15684701914574209</v>
      </c>
      <c r="L10" s="29">
        <v>7627</v>
      </c>
      <c r="M10" s="29">
        <v>41000</v>
      </c>
      <c r="N10" s="31">
        <f t="shared" si="3"/>
        <v>0.84315298085425794</v>
      </c>
      <c r="O10" s="31" t="str">
        <f t="shared" si="4"/>
        <v>ok</v>
      </c>
      <c r="P10" s="29">
        <v>41000</v>
      </c>
      <c r="Q10" s="29">
        <v>41000</v>
      </c>
      <c r="R10" s="23" t="s">
        <v>28</v>
      </c>
      <c r="S10" s="14"/>
      <c r="T10" s="14"/>
      <c r="U10" s="10"/>
      <c r="V10" s="14"/>
      <c r="W10" s="14"/>
      <c r="X10" s="10"/>
      <c r="Y10" s="14"/>
      <c r="Z10" s="10"/>
      <c r="AA10" s="10"/>
      <c r="AB10" s="11"/>
    </row>
    <row r="11" spans="1:28" ht="54" customHeight="1" x14ac:dyDescent="0.25">
      <c r="A11" s="24">
        <v>8</v>
      </c>
      <c r="B11" s="25">
        <v>84</v>
      </c>
      <c r="C11" s="35">
        <v>44572</v>
      </c>
      <c r="D11" s="36">
        <v>0.60081018518518514</v>
      </c>
      <c r="E11" s="37" t="s">
        <v>58</v>
      </c>
      <c r="F11" s="26" t="s">
        <v>10</v>
      </c>
      <c r="G11" s="27" t="s">
        <v>60</v>
      </c>
      <c r="H11" s="26" t="s">
        <v>61</v>
      </c>
      <c r="I11" s="28" t="s">
        <v>59</v>
      </c>
      <c r="J11" s="29">
        <v>112471</v>
      </c>
      <c r="K11" s="30">
        <f t="shared" si="2"/>
        <v>0.15000311191329321</v>
      </c>
      <c r="L11" s="29">
        <v>16871</v>
      </c>
      <c r="M11" s="29">
        <v>95600</v>
      </c>
      <c r="N11" s="31">
        <f t="shared" si="3"/>
        <v>0.84999688808670681</v>
      </c>
      <c r="O11" s="31" t="str">
        <f t="shared" si="4"/>
        <v>ok</v>
      </c>
      <c r="P11" s="29">
        <v>95600</v>
      </c>
      <c r="Q11" s="29">
        <v>95600</v>
      </c>
      <c r="R11" s="23" t="s">
        <v>28</v>
      </c>
      <c r="S11" s="14"/>
      <c r="T11" s="14"/>
      <c r="U11" s="10"/>
      <c r="V11" s="14"/>
      <c r="W11" s="14"/>
      <c r="X11" s="10"/>
      <c r="Y11" s="14"/>
      <c r="Z11" s="10"/>
      <c r="AA11" s="10"/>
      <c r="AB11" s="11"/>
    </row>
    <row r="12" spans="1:28" ht="54" customHeight="1" x14ac:dyDescent="0.25">
      <c r="A12" s="24">
        <v>9</v>
      </c>
      <c r="B12" s="25">
        <v>96</v>
      </c>
      <c r="C12" s="35">
        <v>44573</v>
      </c>
      <c r="D12" s="36">
        <v>0.50747685185185187</v>
      </c>
      <c r="E12" s="37" t="s">
        <v>64</v>
      </c>
      <c r="F12" s="26" t="s">
        <v>10</v>
      </c>
      <c r="G12" s="27" t="s">
        <v>65</v>
      </c>
      <c r="H12" s="26" t="s">
        <v>67</v>
      </c>
      <c r="I12" s="28" t="s">
        <v>66</v>
      </c>
      <c r="J12" s="29">
        <v>157160</v>
      </c>
      <c r="K12" s="30">
        <f t="shared" si="2"/>
        <v>0.36370577755153982</v>
      </c>
      <c r="L12" s="29">
        <v>57160</v>
      </c>
      <c r="M12" s="29">
        <v>100000</v>
      </c>
      <c r="N12" s="31">
        <f t="shared" si="3"/>
        <v>0.63629422244846012</v>
      </c>
      <c r="O12" s="31" t="str">
        <f t="shared" si="4"/>
        <v>ok</v>
      </c>
      <c r="P12" s="29">
        <v>100000</v>
      </c>
      <c r="Q12" s="29">
        <v>100000</v>
      </c>
      <c r="R12" s="23" t="s">
        <v>28</v>
      </c>
      <c r="S12" s="14"/>
      <c r="T12" s="14"/>
      <c r="U12" s="10"/>
      <c r="V12" s="14"/>
      <c r="W12" s="14"/>
      <c r="X12" s="10"/>
      <c r="Y12" s="14"/>
      <c r="Z12" s="10"/>
      <c r="AA12" s="10"/>
      <c r="AB12" s="11"/>
    </row>
    <row r="13" spans="1:28" ht="54" customHeight="1" x14ac:dyDescent="0.25">
      <c r="A13" s="24">
        <v>10</v>
      </c>
      <c r="B13" s="25">
        <v>102</v>
      </c>
      <c r="C13" s="35">
        <v>44573</v>
      </c>
      <c r="D13" s="36">
        <v>0.65409722222222222</v>
      </c>
      <c r="E13" s="37" t="s">
        <v>71</v>
      </c>
      <c r="F13" s="26" t="s">
        <v>41</v>
      </c>
      <c r="G13" s="27" t="s">
        <v>70</v>
      </c>
      <c r="H13" s="26" t="s">
        <v>69</v>
      </c>
      <c r="I13" s="28" t="s">
        <v>68</v>
      </c>
      <c r="J13" s="29">
        <v>117650</v>
      </c>
      <c r="K13" s="30">
        <f t="shared" si="2"/>
        <v>0.15002124946876327</v>
      </c>
      <c r="L13" s="29">
        <v>17650</v>
      </c>
      <c r="M13" s="29">
        <v>100000</v>
      </c>
      <c r="N13" s="31">
        <f t="shared" si="3"/>
        <v>0.84997875053123673</v>
      </c>
      <c r="O13" s="31" t="str">
        <f t="shared" si="4"/>
        <v>ok</v>
      </c>
      <c r="P13" s="29">
        <v>100000</v>
      </c>
      <c r="Q13" s="29">
        <v>100000</v>
      </c>
      <c r="R13" s="23" t="s">
        <v>28</v>
      </c>
      <c r="S13" s="14"/>
      <c r="T13" s="14"/>
      <c r="U13" s="10"/>
      <c r="V13" s="14"/>
      <c r="W13" s="14"/>
      <c r="X13" s="10"/>
      <c r="Y13" s="14"/>
      <c r="Z13" s="10"/>
      <c r="AA13" s="10"/>
      <c r="AB13" s="11"/>
    </row>
    <row r="14" spans="1:28" ht="54" customHeight="1" x14ac:dyDescent="0.25">
      <c r="A14" s="24">
        <v>11</v>
      </c>
      <c r="B14" s="25">
        <v>127</v>
      </c>
      <c r="C14" s="35">
        <v>44574</v>
      </c>
      <c r="D14" s="36">
        <v>0.53658564814814813</v>
      </c>
      <c r="E14" s="37" t="s">
        <v>72</v>
      </c>
      <c r="F14" s="26" t="s">
        <v>10</v>
      </c>
      <c r="G14" s="27" t="s">
        <v>82</v>
      </c>
      <c r="H14" s="26" t="s">
        <v>83</v>
      </c>
      <c r="I14" s="28" t="s">
        <v>81</v>
      </c>
      <c r="J14" s="29">
        <v>107200</v>
      </c>
      <c r="K14" s="30">
        <f>L14/J14</f>
        <v>0.15298507462686567</v>
      </c>
      <c r="L14" s="29">
        <v>16400</v>
      </c>
      <c r="M14" s="29">
        <v>90800</v>
      </c>
      <c r="N14" s="31">
        <f>M14/J14</f>
        <v>0.84701492537313428</v>
      </c>
      <c r="O14" s="31" t="str">
        <f>IF(N14&gt;85%,"chyba","ok")</f>
        <v>ok</v>
      </c>
      <c r="P14" s="29">
        <v>90800</v>
      </c>
      <c r="Q14" s="29">
        <v>90800</v>
      </c>
      <c r="R14" s="23" t="s">
        <v>28</v>
      </c>
      <c r="S14" s="14"/>
      <c r="T14" s="14"/>
      <c r="U14" s="10"/>
      <c r="V14" s="14"/>
      <c r="W14" s="14"/>
      <c r="X14" s="10"/>
      <c r="Y14" s="14"/>
      <c r="Z14" s="10"/>
      <c r="AA14" s="10"/>
      <c r="AB14" s="12"/>
    </row>
    <row r="15" spans="1:28" ht="54" customHeight="1" x14ac:dyDescent="0.25">
      <c r="A15" s="24">
        <v>12</v>
      </c>
      <c r="B15" s="25">
        <v>135</v>
      </c>
      <c r="C15" s="35">
        <v>44574</v>
      </c>
      <c r="D15" s="36">
        <v>0.65188657407407413</v>
      </c>
      <c r="E15" s="37" t="s">
        <v>74</v>
      </c>
      <c r="F15" s="26" t="s">
        <v>10</v>
      </c>
      <c r="G15" s="27" t="s">
        <v>76</v>
      </c>
      <c r="H15" s="26" t="s">
        <v>77</v>
      </c>
      <c r="I15" s="28" t="s">
        <v>75</v>
      </c>
      <c r="J15" s="29">
        <v>116500</v>
      </c>
      <c r="K15" s="30">
        <f t="shared" si="2"/>
        <v>0.15021459227467812</v>
      </c>
      <c r="L15" s="29">
        <v>17500</v>
      </c>
      <c r="M15" s="29">
        <v>99000</v>
      </c>
      <c r="N15" s="31">
        <f t="shared" si="3"/>
        <v>0.84978540772532185</v>
      </c>
      <c r="O15" s="31" t="str">
        <f t="shared" si="4"/>
        <v>ok</v>
      </c>
      <c r="P15" s="29">
        <v>99000</v>
      </c>
      <c r="Q15" s="29">
        <v>99000</v>
      </c>
      <c r="R15" s="23" t="s">
        <v>28</v>
      </c>
      <c r="S15" s="14"/>
      <c r="T15" s="14"/>
      <c r="U15" s="10"/>
      <c r="V15" s="14"/>
      <c r="W15" s="14"/>
      <c r="X15" s="10"/>
      <c r="Y15" s="14"/>
      <c r="Z15" s="10"/>
      <c r="AA15" s="10"/>
      <c r="AB15" s="11"/>
    </row>
    <row r="16" spans="1:28" ht="54" customHeight="1" x14ac:dyDescent="0.25">
      <c r="A16" s="24">
        <v>13</v>
      </c>
      <c r="B16" s="25">
        <v>140</v>
      </c>
      <c r="C16" s="35">
        <v>44575</v>
      </c>
      <c r="D16" s="36">
        <v>0.35471064814814812</v>
      </c>
      <c r="E16" s="37" t="s">
        <v>73</v>
      </c>
      <c r="F16" s="26" t="s">
        <v>41</v>
      </c>
      <c r="G16" s="27" t="s">
        <v>78</v>
      </c>
      <c r="H16" s="26" t="s">
        <v>79</v>
      </c>
      <c r="I16" s="28" t="s">
        <v>80</v>
      </c>
      <c r="J16" s="29">
        <v>117100</v>
      </c>
      <c r="K16" s="30">
        <f t="shared" si="2"/>
        <v>0.1502988898377455</v>
      </c>
      <c r="L16" s="29">
        <v>17600</v>
      </c>
      <c r="M16" s="29">
        <v>99500</v>
      </c>
      <c r="N16" s="31">
        <f t="shared" si="3"/>
        <v>0.84970111016225447</v>
      </c>
      <c r="O16" s="31" t="str">
        <f t="shared" si="4"/>
        <v>ok</v>
      </c>
      <c r="P16" s="29">
        <v>99500</v>
      </c>
      <c r="Q16" s="29">
        <v>99500</v>
      </c>
      <c r="R16" s="23" t="s">
        <v>28</v>
      </c>
      <c r="S16" s="14"/>
      <c r="T16" s="14"/>
      <c r="U16" s="10"/>
      <c r="V16" s="14"/>
      <c r="W16" s="14"/>
      <c r="X16" s="10"/>
      <c r="Y16" s="14"/>
      <c r="Z16" s="10"/>
      <c r="AA16" s="10"/>
      <c r="AB16" s="11"/>
    </row>
    <row r="17" spans="1:28" ht="54" customHeight="1" x14ac:dyDescent="0.25">
      <c r="A17" s="24">
        <v>14</v>
      </c>
      <c r="B17" s="25">
        <v>152</v>
      </c>
      <c r="C17" s="35">
        <v>44575</v>
      </c>
      <c r="D17" s="36">
        <v>0.40001157407407412</v>
      </c>
      <c r="E17" s="26" t="s">
        <v>84</v>
      </c>
      <c r="F17" s="26" t="s">
        <v>10</v>
      </c>
      <c r="G17" s="27" t="s">
        <v>91</v>
      </c>
      <c r="H17" s="26" t="s">
        <v>90</v>
      </c>
      <c r="I17" s="28" t="s">
        <v>85</v>
      </c>
      <c r="J17" s="29">
        <v>116960</v>
      </c>
      <c r="K17" s="30">
        <f t="shared" si="2"/>
        <v>0.15099179206566349</v>
      </c>
      <c r="L17" s="29">
        <v>17660</v>
      </c>
      <c r="M17" s="29">
        <v>99300</v>
      </c>
      <c r="N17" s="31">
        <f t="shared" si="3"/>
        <v>0.84900820793433651</v>
      </c>
      <c r="O17" s="31" t="str">
        <f t="shared" si="4"/>
        <v>ok</v>
      </c>
      <c r="P17" s="29">
        <v>99300</v>
      </c>
      <c r="Q17" s="29">
        <v>99300</v>
      </c>
      <c r="R17" s="23" t="s">
        <v>28</v>
      </c>
      <c r="S17" s="14"/>
      <c r="T17" s="14"/>
      <c r="U17" s="10"/>
      <c r="V17" s="14"/>
      <c r="W17" s="14"/>
      <c r="X17" s="10"/>
      <c r="Y17" s="14"/>
      <c r="Z17" s="10"/>
      <c r="AA17" s="10"/>
      <c r="AB17" s="11"/>
    </row>
    <row r="18" spans="1:28" ht="54" customHeight="1" x14ac:dyDescent="0.25">
      <c r="A18" s="24">
        <v>15</v>
      </c>
      <c r="B18" s="25">
        <v>163</v>
      </c>
      <c r="C18" s="35">
        <v>44575</v>
      </c>
      <c r="D18" s="36">
        <v>0.44783564814814819</v>
      </c>
      <c r="E18" s="26" t="s">
        <v>86</v>
      </c>
      <c r="F18" s="26" t="s">
        <v>10</v>
      </c>
      <c r="G18" s="27" t="s">
        <v>93</v>
      </c>
      <c r="H18" s="26" t="s">
        <v>92</v>
      </c>
      <c r="I18" s="28" t="s">
        <v>87</v>
      </c>
      <c r="J18" s="29">
        <v>92000</v>
      </c>
      <c r="K18" s="30">
        <f t="shared" si="2"/>
        <v>0.15</v>
      </c>
      <c r="L18" s="29">
        <v>13800</v>
      </c>
      <c r="M18" s="29">
        <v>78200</v>
      </c>
      <c r="N18" s="31">
        <f t="shared" si="3"/>
        <v>0.85</v>
      </c>
      <c r="O18" s="31" t="str">
        <f t="shared" si="4"/>
        <v>ok</v>
      </c>
      <c r="P18" s="29">
        <v>78200</v>
      </c>
      <c r="Q18" s="29">
        <v>78200</v>
      </c>
      <c r="R18" s="23" t="s">
        <v>28</v>
      </c>
      <c r="S18" s="14"/>
      <c r="T18" s="14"/>
      <c r="U18" s="10"/>
      <c r="V18" s="14"/>
      <c r="W18" s="14"/>
      <c r="X18" s="10"/>
      <c r="Y18" s="14"/>
      <c r="Z18" s="10"/>
      <c r="AA18" s="10"/>
      <c r="AB18" s="11"/>
    </row>
    <row r="19" spans="1:28" ht="54" customHeight="1" x14ac:dyDescent="0.25">
      <c r="A19" s="24">
        <v>16</v>
      </c>
      <c r="B19" s="25">
        <v>168</v>
      </c>
      <c r="C19" s="35">
        <v>44575</v>
      </c>
      <c r="D19" s="36">
        <v>0.49891203703703701</v>
      </c>
      <c r="E19" s="26" t="s">
        <v>88</v>
      </c>
      <c r="F19" s="26" t="s">
        <v>10</v>
      </c>
      <c r="G19" s="27" t="s">
        <v>95</v>
      </c>
      <c r="H19" s="26" t="s">
        <v>94</v>
      </c>
      <c r="I19" s="28" t="s">
        <v>89</v>
      </c>
      <c r="J19" s="29">
        <v>160000</v>
      </c>
      <c r="K19" s="30">
        <f t="shared" si="2"/>
        <v>0.375</v>
      </c>
      <c r="L19" s="29">
        <v>60000</v>
      </c>
      <c r="M19" s="29">
        <v>100000</v>
      </c>
      <c r="N19" s="31">
        <f t="shared" si="3"/>
        <v>0.625</v>
      </c>
      <c r="O19" s="31" t="str">
        <f t="shared" si="4"/>
        <v>ok</v>
      </c>
      <c r="P19" s="29">
        <v>100000</v>
      </c>
      <c r="Q19" s="29">
        <v>100000</v>
      </c>
      <c r="R19" s="23" t="s">
        <v>28</v>
      </c>
      <c r="S19" s="14"/>
      <c r="T19" s="14"/>
      <c r="U19" s="10"/>
      <c r="V19" s="14"/>
      <c r="W19" s="14"/>
      <c r="X19" s="10"/>
      <c r="Y19" s="14"/>
      <c r="Z19" s="10"/>
      <c r="AA19" s="10"/>
      <c r="AB19" s="11"/>
    </row>
    <row r="20" spans="1:28" ht="35.1" customHeight="1" x14ac:dyDescent="0.25">
      <c r="I20" s="15" t="s">
        <v>15</v>
      </c>
      <c r="J20" s="17">
        <f>SUM(J4:J19)</f>
        <v>1732046</v>
      </c>
      <c r="K20" s="18"/>
      <c r="L20" s="17">
        <f>SUM(L4:L19)</f>
        <v>346346</v>
      </c>
      <c r="M20" s="19">
        <f>SUM(M4:M19)</f>
        <v>1385700</v>
      </c>
      <c r="N20" s="20"/>
      <c r="O20" s="16"/>
      <c r="P20" s="19">
        <f>SUM(P4:P19)</f>
        <v>1385700</v>
      </c>
      <c r="Q20" s="19">
        <f>SUM(Q4:Q19)</f>
        <v>1385700</v>
      </c>
      <c r="R20" s="21"/>
      <c r="S20" s="22"/>
    </row>
  </sheetData>
  <autoFilter ref="A3:R19" xr:uid="{00000000-0009-0000-0000-000000000000}"/>
  <sortState xmlns:xlrd2="http://schemas.microsoft.com/office/spreadsheetml/2017/richdata2" ref="A5:S23">
    <sortCondition descending="1" ref="K5:K23"/>
  </sortState>
  <pageMargins left="0.70866141732283472" right="0.70866141732283472" top="0.78740157480314965" bottom="0.78740157480314965" header="0.31496062992125984" footer="0.31496062992125984"/>
  <pageSetup paperSize="8" scale="4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DT3</vt:lpstr>
    </vt:vector>
  </TitlesOfParts>
  <Company>KUMSK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Bartošková Jana</dc:creator>
  <cp:lastModifiedBy>Bartošková Jana</cp:lastModifiedBy>
  <cp:lastPrinted>2020-01-30T09:13:19Z</cp:lastPrinted>
  <dcterms:created xsi:type="dcterms:W3CDTF">2015-05-12T05:59:26Z</dcterms:created>
  <dcterms:modified xsi:type="dcterms:W3CDTF">2022-02-16T11:21:51Z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3ff9749-f68b-40ec-aa05-229831920469_Enabled">
    <vt:lpwstr>true</vt:lpwstr>
  </property>
  <property fmtid="{D5CDD505-2E9C-101B-9397-08002B2CF9AE}" pid="3" name="MSIP_Label_63ff9749-f68b-40ec-aa05-229831920469_SetDate">
    <vt:lpwstr>2022-01-03T12:31:54Z</vt:lpwstr>
  </property>
  <property fmtid="{D5CDD505-2E9C-101B-9397-08002B2CF9AE}" pid="4" name="MSIP_Label_63ff9749-f68b-40ec-aa05-229831920469_Method">
    <vt:lpwstr>Standard</vt:lpwstr>
  </property>
  <property fmtid="{D5CDD505-2E9C-101B-9397-08002B2CF9AE}" pid="5" name="MSIP_Label_63ff9749-f68b-40ec-aa05-229831920469_Name">
    <vt:lpwstr>Neveřejná informace</vt:lpwstr>
  </property>
  <property fmtid="{D5CDD505-2E9C-101B-9397-08002B2CF9AE}" pid="6" name="MSIP_Label_63ff9749-f68b-40ec-aa05-229831920469_SiteId">
    <vt:lpwstr>39f24d0b-aa30-4551-8e81-43c77cf1000e</vt:lpwstr>
  </property>
  <property fmtid="{D5CDD505-2E9C-101B-9397-08002B2CF9AE}" pid="7" name="MSIP_Label_63ff9749-f68b-40ec-aa05-229831920469_ActionId">
    <vt:lpwstr>34a5de22-a146-4a6a-8dd0-195961c38cd3</vt:lpwstr>
  </property>
  <property fmtid="{D5CDD505-2E9C-101B-9397-08002B2CF9AE}" pid="8" name="MSIP_Label_63ff9749-f68b-40ec-aa05-229831920469_ContentBits">
    <vt:lpwstr>2</vt:lpwstr>
  </property>
</Properties>
</file>