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skraj-my.sharepoint.com/personal/pavla_kluckova_msk_cz/Documents/ORJ 8/Informace o čerpání - materiály/ZK 2022-12-15 (RK 2022-11-28)/RK 2022-11-28/"/>
    </mc:Choice>
  </mc:AlternateContent>
  <xr:revisionPtr revIDLastSave="8" documentId="8_{D45ED024-2C09-4DEB-A4FB-A967BB55D870}" xr6:coauthVersionLast="47" xr6:coauthVersionMax="47" xr10:uidLastSave="{94136329-54F3-477C-ACBD-FAF64AE2D7D3}"/>
  <bookViews>
    <workbookView xWindow="-120" yWindow="-120" windowWidth="38640" windowHeight="21240" xr2:uid="{F317C821-1D7C-475E-B016-E281941FB466}"/>
  </bookViews>
  <sheets>
    <sheet name="EU_31_10_2022_hodnoty" sheetId="1" r:id="rId1"/>
  </sheets>
  <externalReferences>
    <externalReference r:id="rId2"/>
    <externalReference r:id="rId3"/>
  </externalReferences>
  <definedNames>
    <definedName name="_xlnm._FilterDatabase" localSheetId="0" hidden="1">EU_31_10_2022_hodnoty!$A$5:$Q$179</definedName>
    <definedName name="DF_GRID_1">#REF!</definedName>
    <definedName name="kurz">[1]rozhodnutí!$L$26</definedName>
    <definedName name="_xlnm.Print_Titles" localSheetId="0">EU_31_10_2022_hodnoty!$3:$5</definedName>
    <definedName name="SAPBEXhrIndnt" hidden="1">"Wide"</definedName>
    <definedName name="SAPsysID" hidden="1">"708C5W7SBKP804JT78WJ0JNKI"</definedName>
    <definedName name="SAPwbID" hidden="1">"ARS"</definedName>
    <definedName name="výhled">#REF!</definedName>
    <definedName name="xx">#REF!</definedName>
    <definedName name="xxxx">#REF!</definedName>
    <definedName name="Z_2558128A_4C92_4686_AA7A_E51CB07CC261_.wvu.Cols" localSheetId="0" hidden="1">EU_31_10_2022_hodnoty!#REF!</definedName>
    <definedName name="Z_2558128A_4C92_4686_AA7A_E51CB07CC261_.wvu.FilterData" localSheetId="0" hidden="1">EU_31_10_2022_hodnoty!#REF!</definedName>
    <definedName name="Z_26CFA1F4_B55C_453C_93D8_0EDCAE6A7FA7_.wvu.Cols" localSheetId="0" hidden="1">EU_31_10_2022_hodnoty!#REF!</definedName>
    <definedName name="Z_26CFA1F4_B55C_453C_93D8_0EDCAE6A7FA7_.wvu.FilterData" localSheetId="0" hidden="1">EU_31_10_2022_hodnoty!#REF!</definedName>
    <definedName name="Z_5C9D7BF8_A48B_4EA6_A784_CA525622B1FF_.wvu.Cols" localSheetId="0" hidden="1">EU_31_10_2022_hodnoty!#REF!</definedName>
    <definedName name="Z_5C9D7BF8_A48B_4EA6_A784_CA525622B1FF_.wvu.FilterData" localSheetId="0" hidden="1">EU_31_10_2022_hodnoty!#REF!</definedName>
    <definedName name="Z_60E88B7A_2EA4_474E_8887_8B41589CA8E9_.wvu.Cols" localSheetId="0" hidden="1">EU_31_10_2022_hodnoty!#REF!</definedName>
    <definedName name="Z_60E88B7A_2EA4_474E_8887_8B41589CA8E9_.wvu.FilterData" localSheetId="0" hidden="1">EU_31_10_2022_hodnoty!#REF!</definedName>
    <definedName name="Z_77628E4C_BEA3_41EF_B7EA_FBC1A3AC772F_.wvu.Cols" localSheetId="0" hidden="1">EU_31_10_2022_hodnoty!#REF!,EU_31_10_2022_hodnoty!#REF!,EU_31_10_2022_hodnoty!#REF!,EU_31_10_2022_hodnoty!#REF!</definedName>
    <definedName name="Z_77628E4C_BEA3_41EF_B7EA_FBC1A3AC772F_.wvu.FilterData" localSheetId="0" hidden="1">EU_31_10_2022_hodnoty!#REF!</definedName>
    <definedName name="Z_77628E4C_BEA3_41EF_B7EA_FBC1A3AC772F_.wvu.PrintTitles" localSheetId="0" hidden="1">EU_31_10_2022_hodnoty!#REF!</definedName>
    <definedName name="Z_797246F2_9987_450D_92B3_7C15AEDB523A_.wvu.FilterData" localSheetId="0" hidden="1">EU_31_10_2022_hodnoty!#REF!</definedName>
    <definedName name="Z_90532EE5_DDD5_4888_9E0C_2B2EA8C02FC2_.wvu.FilterData" localSheetId="0" hidden="1">EU_31_10_2022_hodnoty!#REF!</definedName>
    <definedName name="Z_AAA2DA93_3A5C_40F9_8431_21A21B070B01_.wvu.Cols" localSheetId="0" hidden="1">EU_31_10_2022_hodnoty!#REF!</definedName>
    <definedName name="Z_AAA2DA93_3A5C_40F9_8431_21A21B070B01_.wvu.FilterData" localSheetId="0" hidden="1">EU_31_10_2022_hodnoty!#REF!</definedName>
    <definedName name="Z_B0866848_37BE_4043_883C_333C6FB829B7_.wvu.Cols" localSheetId="0" hidden="1">EU_31_10_2022_hodnoty!#REF!</definedName>
    <definedName name="Z_B0866848_37BE_4043_883C_333C6FB829B7_.wvu.FilterData" localSheetId="0" hidden="1">EU_31_10_2022_hodnoty!#REF!</definedName>
    <definedName name="Z_CF9BE80B_3A49_44AA_AF5A_55521A52C81A_.wvu.Cols" localSheetId="0" hidden="1">EU_31_10_2022_hodnoty!#REF!</definedName>
    <definedName name="Z_CF9BE80B_3A49_44AA_AF5A_55521A52C81A_.wvu.FilterData" localSheetId="0" hidden="1">EU_31_10_2022_hodnoty!#REF!</definedName>
    <definedName name="Z_D5DA538F_6606_411F_8567_6B1D848D33FC_.wvu.Cols" localSheetId="0" hidden="1">EU_31_10_2022_hodnoty!#REF!</definedName>
    <definedName name="Z_D5DA538F_6606_411F_8567_6B1D848D33FC_.wvu.FilterData" localSheetId="0" hidden="1">EU_31_10_2022_hodnoty!#REF!</definedName>
    <definedName name="Z_F315F324_3692_475F_9FCD_8396EF1FD840_.wvu.Cols" localSheetId="0" hidden="1">EU_31_10_2022_hodnoty!#REF!</definedName>
    <definedName name="Z_F315F324_3692_475F_9FCD_8396EF1FD840_.wvu.FilterData" localSheetId="0" hidden="1">EU_31_10_2022_hodnoty!#REF!</definedName>
    <definedName name="Zálohovky">[2]rozhodnutí!$N$31</definedName>
    <definedName name="ZÚ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N178" i="1"/>
  <c r="N179" i="1" s="1"/>
  <c r="M178" i="1"/>
  <c r="M179" i="1" s="1"/>
  <c r="L178" i="1"/>
  <c r="L179" i="1" s="1"/>
  <c r="K178" i="1"/>
  <c r="K179" i="1" s="1"/>
  <c r="I178" i="1"/>
  <c r="J178" i="1" s="1"/>
  <c r="H178" i="1"/>
  <c r="H179" i="1" s="1"/>
  <c r="G178" i="1"/>
  <c r="G179" i="1" s="1"/>
  <c r="F178" i="1"/>
  <c r="F179" i="1" s="1"/>
  <c r="E178" i="1"/>
  <c r="J177" i="1"/>
  <c r="D177" i="1"/>
  <c r="O176" i="1"/>
  <c r="J176" i="1"/>
  <c r="D176" i="1"/>
  <c r="J175" i="1"/>
  <c r="D175" i="1"/>
  <c r="O174" i="1"/>
  <c r="O178" i="1" s="1"/>
  <c r="J174" i="1"/>
  <c r="D174" i="1"/>
  <c r="J173" i="1"/>
  <c r="D173" i="1"/>
  <c r="J172" i="1"/>
  <c r="D172" i="1"/>
  <c r="J171" i="1"/>
  <c r="D171" i="1"/>
  <c r="J170" i="1"/>
  <c r="D170" i="1"/>
  <c r="J169" i="1"/>
  <c r="D169" i="1"/>
  <c r="D178" i="1" s="1"/>
  <c r="O167" i="1"/>
  <c r="N167" i="1"/>
  <c r="M167" i="1"/>
  <c r="L167" i="1"/>
  <c r="K167" i="1"/>
  <c r="J167" i="1"/>
  <c r="I167" i="1"/>
  <c r="H167" i="1"/>
  <c r="G167" i="1"/>
  <c r="F167" i="1"/>
  <c r="E167" i="1"/>
  <c r="J166" i="1"/>
  <c r="D166" i="1"/>
  <c r="J165" i="1"/>
  <c r="D165" i="1"/>
  <c r="J164" i="1"/>
  <c r="D164" i="1"/>
  <c r="J163" i="1"/>
  <c r="D163" i="1"/>
  <c r="J162" i="1"/>
  <c r="D162" i="1"/>
  <c r="J161" i="1"/>
  <c r="D161" i="1"/>
  <c r="J160" i="1"/>
  <c r="D160" i="1"/>
  <c r="J159" i="1"/>
  <c r="D159" i="1"/>
  <c r="J158" i="1"/>
  <c r="D158" i="1"/>
  <c r="J157" i="1"/>
  <c r="D157" i="1"/>
  <c r="J156" i="1"/>
  <c r="D156" i="1"/>
  <c r="J155" i="1"/>
  <c r="D155" i="1"/>
  <c r="D167" i="1" s="1"/>
  <c r="O153" i="1"/>
  <c r="N153" i="1"/>
  <c r="M153" i="1"/>
  <c r="L153" i="1"/>
  <c r="K153" i="1"/>
  <c r="J153" i="1"/>
  <c r="I153" i="1"/>
  <c r="H153" i="1"/>
  <c r="G153" i="1"/>
  <c r="F153" i="1"/>
  <c r="E153" i="1"/>
  <c r="J152" i="1"/>
  <c r="D152" i="1"/>
  <c r="D153" i="1" s="1"/>
  <c r="O150" i="1"/>
  <c r="N150" i="1"/>
  <c r="M150" i="1"/>
  <c r="L150" i="1"/>
  <c r="K150" i="1"/>
  <c r="I150" i="1"/>
  <c r="J150" i="1" s="1"/>
  <c r="H150" i="1"/>
  <c r="G150" i="1"/>
  <c r="F150" i="1"/>
  <c r="E150" i="1"/>
  <c r="J149" i="1"/>
  <c r="D149" i="1"/>
  <c r="J148" i="1"/>
  <c r="D148" i="1"/>
  <c r="J147" i="1"/>
  <c r="D147" i="1"/>
  <c r="J146" i="1"/>
  <c r="D146" i="1"/>
  <c r="J145" i="1"/>
  <c r="D145" i="1"/>
  <c r="J144" i="1"/>
  <c r="D144" i="1"/>
  <c r="J143" i="1"/>
  <c r="D143" i="1"/>
  <c r="J142" i="1"/>
  <c r="D142" i="1"/>
  <c r="J141" i="1"/>
  <c r="D141" i="1"/>
  <c r="J140" i="1"/>
  <c r="D140" i="1"/>
  <c r="J139" i="1"/>
  <c r="D139" i="1"/>
  <c r="J138" i="1"/>
  <c r="D138" i="1"/>
  <c r="J137" i="1"/>
  <c r="D137" i="1"/>
  <c r="J136" i="1"/>
  <c r="D136" i="1"/>
  <c r="J135" i="1"/>
  <c r="D135" i="1"/>
  <c r="J134" i="1"/>
  <c r="D134" i="1"/>
  <c r="J133" i="1"/>
  <c r="D133" i="1"/>
  <c r="J132" i="1"/>
  <c r="D132" i="1"/>
  <c r="J131" i="1"/>
  <c r="D131" i="1"/>
  <c r="J130" i="1"/>
  <c r="D130" i="1"/>
  <c r="J129" i="1"/>
  <c r="D129" i="1"/>
  <c r="J128" i="1"/>
  <c r="D128" i="1"/>
  <c r="J127" i="1"/>
  <c r="D127" i="1"/>
  <c r="J126" i="1"/>
  <c r="D126" i="1"/>
  <c r="J125" i="1"/>
  <c r="D125" i="1"/>
  <c r="J124" i="1"/>
  <c r="D124" i="1"/>
  <c r="J123" i="1"/>
  <c r="D123" i="1"/>
  <c r="J122" i="1"/>
  <c r="D122" i="1"/>
  <c r="J121" i="1"/>
  <c r="D121" i="1"/>
  <c r="J120" i="1"/>
  <c r="D120" i="1"/>
  <c r="J119" i="1"/>
  <c r="D119" i="1"/>
  <c r="J118" i="1"/>
  <c r="D118" i="1"/>
  <c r="J117" i="1"/>
  <c r="D117" i="1"/>
  <c r="J116" i="1"/>
  <c r="D116" i="1"/>
  <c r="J115" i="1"/>
  <c r="D115" i="1"/>
  <c r="J114" i="1"/>
  <c r="D114" i="1"/>
  <c r="J113" i="1"/>
  <c r="D113" i="1"/>
  <c r="J112" i="1"/>
  <c r="D112" i="1"/>
  <c r="J111" i="1"/>
  <c r="D111" i="1"/>
  <c r="J110" i="1"/>
  <c r="D110" i="1"/>
  <c r="J109" i="1"/>
  <c r="D109" i="1"/>
  <c r="J108" i="1"/>
  <c r="D108" i="1"/>
  <c r="D150" i="1" s="1"/>
  <c r="O106" i="1"/>
  <c r="N106" i="1"/>
  <c r="M106" i="1"/>
  <c r="L106" i="1"/>
  <c r="K106" i="1"/>
  <c r="I106" i="1"/>
  <c r="H106" i="1"/>
  <c r="J106" i="1" s="1"/>
  <c r="G106" i="1"/>
  <c r="F106" i="1"/>
  <c r="E106" i="1"/>
  <c r="J105" i="1"/>
  <c r="D105" i="1"/>
  <c r="J104" i="1"/>
  <c r="D104" i="1"/>
  <c r="J103" i="1"/>
  <c r="D103" i="1"/>
  <c r="J102" i="1"/>
  <c r="D102" i="1"/>
  <c r="J101" i="1"/>
  <c r="D101" i="1"/>
  <c r="J100" i="1"/>
  <c r="D100" i="1"/>
  <c r="J99" i="1"/>
  <c r="D99" i="1"/>
  <c r="J98" i="1"/>
  <c r="D98" i="1"/>
  <c r="J97" i="1"/>
  <c r="D97" i="1"/>
  <c r="J96" i="1"/>
  <c r="D96" i="1"/>
  <c r="J95" i="1"/>
  <c r="D95" i="1"/>
  <c r="J94" i="1"/>
  <c r="D94" i="1"/>
  <c r="J93" i="1"/>
  <c r="D93" i="1"/>
  <c r="J92" i="1"/>
  <c r="D92" i="1"/>
  <c r="J91" i="1"/>
  <c r="D91" i="1"/>
  <c r="J90" i="1"/>
  <c r="D90" i="1"/>
  <c r="J89" i="1"/>
  <c r="D89" i="1"/>
  <c r="J88" i="1"/>
  <c r="D88" i="1"/>
  <c r="J87" i="1"/>
  <c r="D87" i="1"/>
  <c r="J86" i="1"/>
  <c r="D86" i="1"/>
  <c r="J85" i="1"/>
  <c r="D85" i="1"/>
  <c r="J84" i="1"/>
  <c r="D84" i="1"/>
  <c r="J83" i="1"/>
  <c r="D83" i="1"/>
  <c r="J82" i="1"/>
  <c r="D82" i="1"/>
  <c r="J81" i="1"/>
  <c r="D81" i="1"/>
  <c r="J80" i="1"/>
  <c r="D80" i="1"/>
  <c r="J79" i="1"/>
  <c r="D79" i="1"/>
  <c r="J78" i="1"/>
  <c r="D78" i="1"/>
  <c r="J77" i="1"/>
  <c r="D77" i="1"/>
  <c r="J76" i="1"/>
  <c r="D76" i="1"/>
  <c r="J75" i="1"/>
  <c r="D75" i="1"/>
  <c r="J74" i="1"/>
  <c r="D74" i="1"/>
  <c r="J73" i="1"/>
  <c r="D73" i="1"/>
  <c r="J72" i="1"/>
  <c r="D72" i="1"/>
  <c r="J71" i="1"/>
  <c r="D71" i="1"/>
  <c r="J70" i="1"/>
  <c r="D70" i="1"/>
  <c r="D106" i="1" s="1"/>
  <c r="N68" i="1"/>
  <c r="M68" i="1"/>
  <c r="L68" i="1"/>
  <c r="K68" i="1"/>
  <c r="I68" i="1"/>
  <c r="H68" i="1"/>
  <c r="J68" i="1" s="1"/>
  <c r="G68" i="1"/>
  <c r="F68" i="1"/>
  <c r="E68" i="1"/>
  <c r="J67" i="1"/>
  <c r="D67" i="1"/>
  <c r="J66" i="1"/>
  <c r="D66" i="1"/>
  <c r="J65" i="1"/>
  <c r="D65" i="1"/>
  <c r="J64" i="1"/>
  <c r="D64" i="1"/>
  <c r="J63" i="1"/>
  <c r="D63" i="1"/>
  <c r="J62" i="1"/>
  <c r="D62" i="1"/>
  <c r="J61" i="1"/>
  <c r="D61" i="1"/>
  <c r="J60" i="1"/>
  <c r="D60" i="1"/>
  <c r="J59" i="1"/>
  <c r="D59" i="1"/>
  <c r="O58" i="1"/>
  <c r="J58" i="1"/>
  <c r="D58" i="1"/>
  <c r="O57" i="1"/>
  <c r="O68" i="1" s="1"/>
  <c r="J57" i="1"/>
  <c r="D57" i="1"/>
  <c r="J56" i="1"/>
  <c r="D56" i="1"/>
  <c r="J55" i="1"/>
  <c r="D55" i="1"/>
  <c r="D68" i="1" s="1"/>
  <c r="J54" i="1"/>
  <c r="D54" i="1"/>
  <c r="O52" i="1"/>
  <c r="N52" i="1"/>
  <c r="M52" i="1"/>
  <c r="L52" i="1"/>
  <c r="K52" i="1"/>
  <c r="J52" i="1"/>
  <c r="I52" i="1"/>
  <c r="H52" i="1"/>
  <c r="G52" i="1"/>
  <c r="F52" i="1"/>
  <c r="E52" i="1"/>
  <c r="J51" i="1"/>
  <c r="D51" i="1"/>
  <c r="J50" i="1"/>
  <c r="D50" i="1"/>
  <c r="J49" i="1"/>
  <c r="D49" i="1"/>
  <c r="J48" i="1"/>
  <c r="D48" i="1"/>
  <c r="D52" i="1" s="1"/>
  <c r="O46" i="1"/>
  <c r="N46" i="1"/>
  <c r="M46" i="1"/>
  <c r="L46" i="1"/>
  <c r="K46" i="1"/>
  <c r="J46" i="1"/>
  <c r="I46" i="1"/>
  <c r="H46" i="1"/>
  <c r="G46" i="1"/>
  <c r="F46" i="1"/>
  <c r="E46" i="1"/>
  <c r="J45" i="1"/>
  <c r="D45" i="1"/>
  <c r="D46" i="1" s="1"/>
  <c r="O43" i="1"/>
  <c r="N43" i="1"/>
  <c r="M43" i="1"/>
  <c r="L43" i="1"/>
  <c r="K43" i="1"/>
  <c r="I43" i="1"/>
  <c r="H43" i="1"/>
  <c r="J43" i="1" s="1"/>
  <c r="G43" i="1"/>
  <c r="F43" i="1"/>
  <c r="E43" i="1"/>
  <c r="D43" i="1"/>
  <c r="J42" i="1"/>
  <c r="D42" i="1"/>
  <c r="O40" i="1"/>
  <c r="N40" i="1"/>
  <c r="M40" i="1"/>
  <c r="L40" i="1"/>
  <c r="K40" i="1"/>
  <c r="J40" i="1"/>
  <c r="I40" i="1"/>
  <c r="H40" i="1"/>
  <c r="G40" i="1"/>
  <c r="F40" i="1"/>
  <c r="E40" i="1"/>
  <c r="J39" i="1"/>
  <c r="D39" i="1"/>
  <c r="J38" i="1"/>
  <c r="D38" i="1"/>
  <c r="J37" i="1"/>
  <c r="D37" i="1"/>
  <c r="J36" i="1"/>
  <c r="D36" i="1"/>
  <c r="D40" i="1" s="1"/>
  <c r="O34" i="1"/>
  <c r="N34" i="1"/>
  <c r="M34" i="1"/>
  <c r="L34" i="1"/>
  <c r="K34" i="1"/>
  <c r="J34" i="1"/>
  <c r="I34" i="1"/>
  <c r="H34" i="1"/>
  <c r="G34" i="1"/>
  <c r="F34" i="1"/>
  <c r="E34" i="1"/>
  <c r="J33" i="1"/>
  <c r="D33" i="1"/>
  <c r="J32" i="1"/>
  <c r="D32" i="1"/>
  <c r="J31" i="1"/>
  <c r="D31" i="1"/>
  <c r="J30" i="1"/>
  <c r="D30" i="1"/>
  <c r="J29" i="1"/>
  <c r="D29" i="1"/>
  <c r="J28" i="1"/>
  <c r="D28" i="1"/>
  <c r="J27" i="1"/>
  <c r="D27" i="1"/>
  <c r="J26" i="1"/>
  <c r="D26" i="1"/>
  <c r="J25" i="1"/>
  <c r="D25" i="1"/>
  <c r="J24" i="1"/>
  <c r="D24" i="1"/>
  <c r="J23" i="1"/>
  <c r="D23" i="1"/>
  <c r="J22" i="1"/>
  <c r="D22" i="1"/>
  <c r="J21" i="1"/>
  <c r="D21" i="1"/>
  <c r="J20" i="1"/>
  <c r="D20" i="1"/>
  <c r="J19" i="1"/>
  <c r="D19" i="1"/>
  <c r="J18" i="1"/>
  <c r="D18" i="1"/>
  <c r="J17" i="1"/>
  <c r="D17" i="1"/>
  <c r="J16" i="1"/>
  <c r="D16" i="1"/>
  <c r="J15" i="1"/>
  <c r="D15" i="1"/>
  <c r="J14" i="1"/>
  <c r="D14" i="1"/>
  <c r="J13" i="1"/>
  <c r="D13" i="1"/>
  <c r="J12" i="1"/>
  <c r="D12" i="1"/>
  <c r="D34" i="1" s="1"/>
  <c r="N10" i="1"/>
  <c r="M10" i="1"/>
  <c r="L10" i="1"/>
  <c r="K10" i="1"/>
  <c r="I10" i="1"/>
  <c r="H10" i="1"/>
  <c r="G10" i="1"/>
  <c r="F10" i="1"/>
  <c r="E10" i="1"/>
  <c r="O9" i="1"/>
  <c r="O10" i="1" s="1"/>
  <c r="J9" i="1"/>
  <c r="D9" i="1"/>
  <c r="J8" i="1"/>
  <c r="D8" i="1"/>
  <c r="J7" i="1"/>
  <c r="D7" i="1"/>
  <c r="D10" i="1" s="1"/>
  <c r="E179" i="1" l="1"/>
  <c r="O179" i="1"/>
  <c r="I179" i="1"/>
  <c r="J179" i="1" s="1"/>
</calcChain>
</file>

<file path=xl/sharedStrings.xml><?xml version="1.0" encoding="utf-8"?>
<sst xmlns="http://schemas.openxmlformats.org/spreadsheetml/2006/main" count="532" uniqueCount="234">
  <si>
    <t>Příloha č. 5</t>
  </si>
  <si>
    <t xml:space="preserve">PŘEHLED AKCÍ SPOLUFINANCOVANÝCH Z EVROPSKÝCH FINANČNÍCH ZDROJŮ </t>
  </si>
  <si>
    <t>v tis. Kč</t>
  </si>
  <si>
    <t xml:space="preserve">číslo akce </t>
  </si>
  <si>
    <t>Název akce</t>
  </si>
  <si>
    <t>Celkové výdaje</t>
  </si>
  <si>
    <t>Výdaje předchozích let</t>
  </si>
  <si>
    <t>Upravený rozpočet
k 31.10.2022</t>
  </si>
  <si>
    <t>Skutečné čerpání 
k 31.10.2022</t>
  </si>
  <si>
    <t>Plnění
(%)</t>
  </si>
  <si>
    <t>předpoklad 2022</t>
  </si>
  <si>
    <t>Výdaje následujících let</t>
  </si>
  <si>
    <t>Očekávaná výše dotace v %</t>
  </si>
  <si>
    <t>Operační program</t>
  </si>
  <si>
    <t>záloha</t>
  </si>
  <si>
    <t>celkem výpočet</t>
  </si>
  <si>
    <t>2015-2020</t>
  </si>
  <si>
    <t>po roce 2025</t>
  </si>
  <si>
    <t>Odvětví chytrého regionu:</t>
  </si>
  <si>
    <t>(prázdné)</t>
  </si>
  <si>
    <t>RESOLVE – Sustainable mobility and the transition to a low-carbon retailing economy – RESOLVE - Udržitelná mobilita a přechod k nízkouhlíkové ekonomice služeb (obchodu)</t>
  </si>
  <si>
    <t>Interreg Europe</t>
  </si>
  <si>
    <t>Dynamický dopravní dispečink Moravskoslezského kraje</t>
  </si>
  <si>
    <t>IROP 2021+</t>
  </si>
  <si>
    <t>Centrum veřejných energetiků (Moravskoslezské energetické centrum, příspěvková organizace, Ostrava)</t>
  </si>
  <si>
    <r>
      <t>0</t>
    </r>
    <r>
      <rPr>
        <vertAlign val="superscript"/>
        <sz val="10"/>
        <color rgb="FF0070C0"/>
        <rFont val="Tahoma"/>
        <family val="2"/>
        <charset val="238"/>
      </rPr>
      <t>2)</t>
    </r>
  </si>
  <si>
    <t>OP Spravedlivá transformace</t>
  </si>
  <si>
    <t>Odvětví chytrého regionu celkem:</t>
  </si>
  <si>
    <t/>
  </si>
  <si>
    <t>x</t>
  </si>
  <si>
    <t xml:space="preserve">Odvětví doprava: </t>
  </si>
  <si>
    <t>Geoportál MSK - část dopravní infrastruktura</t>
  </si>
  <si>
    <t>IROP</t>
  </si>
  <si>
    <t>Nové vedení trasy silnice III/4848, ul. Palkovická, Frýdek - Místek</t>
  </si>
  <si>
    <t>Rekonstrukce a modernizace silnice II/470 ul. Orlovská</t>
  </si>
  <si>
    <t>Rekonstrukce a modernizace silnice II/478 Klimkovice – Polanka nad Odrou – Stará Bělá</t>
  </si>
  <si>
    <t>Zvýšení přístupnosti a bezpečnosti ke kulturním památkám v česko-slovenském pohraničí</t>
  </si>
  <si>
    <t>Interreg SR-ČR</t>
  </si>
  <si>
    <t>Rekonstrukce silnice II/462 Jelenice – Lesní Albrechtice</t>
  </si>
  <si>
    <t>Energetické úspory SSMSK - CM Rýmařov</t>
  </si>
  <si>
    <t>OPŽP</t>
  </si>
  <si>
    <t>Energetické úspory SSMSK - CM Odry</t>
  </si>
  <si>
    <t>Silnice II/445 hranice Olomouckého kraje - Stránské</t>
  </si>
  <si>
    <t>Modernizace silnice II/477, II/647 Ostrava, ul. Bohumínská - III. etapa</t>
  </si>
  <si>
    <t>Silnice II/479 Ostrava, ulice Opavská, mosty 479-004 přes vodní tok Odra</t>
  </si>
  <si>
    <t>Modernizace silnice II/473 Šenov - Frýdek-Místek</t>
  </si>
  <si>
    <t>ITI-IROP</t>
  </si>
  <si>
    <t xml:space="preserve">MOTUS-Integrating spatial planning with new green mobility solutions to enhance connectivity in rural and peripheral regions of Central Europe“ – „MOTUS- Integrace prostorového plánování s novými řešeními zelené mobility pro lepší propojení venkovských a okrajových oblastí střední Evropy“ </t>
  </si>
  <si>
    <t>Rekonstrukce silnic II/445 a II/370 (Rýmařov)</t>
  </si>
  <si>
    <t>2021+ IROP</t>
  </si>
  <si>
    <t>Rekonstrukce a modernizace silnice II/472 Karviná, ul. Borovského</t>
  </si>
  <si>
    <t>Rekonstrukce a modernizace silnice II/648 Český Těšín, ul. Frýdecká</t>
  </si>
  <si>
    <t>Rekonstrukce a modernizace silnice II/442 VD Kružberk – Svatoňovice – Čermná ve Slezsku</t>
  </si>
  <si>
    <t>Silnice II/483 průtah Frenštát p. R. – hr. okresu FM</t>
  </si>
  <si>
    <t>Rekonstrukce a modernizace silnice II/443 Štáblovice – Otice</t>
  </si>
  <si>
    <t>Rekonstrukce a modernizace silnice II/470H Severní spoj (Ostrava)</t>
  </si>
  <si>
    <t>Rekonstrukce a modernizace silnice II/475 v Karviné, ul. Rudé Armády</t>
  </si>
  <si>
    <t>ne</t>
  </si>
  <si>
    <t>Příprava staveb a příprava vypořádání pozemků (Správa silnic Moravskoslezského kraje, příspěvková organizace, Ostrava)</t>
  </si>
  <si>
    <t>Odvětví doprava celkem</t>
  </si>
  <si>
    <t xml:space="preserve">Odvětví vlastní správní činnost kraje a činnost zastupitelstva kraje: </t>
  </si>
  <si>
    <t>ANO</t>
  </si>
  <si>
    <t>Vstřícný a kompetentní KÚ MSK</t>
  </si>
  <si>
    <t>OPZ</t>
  </si>
  <si>
    <t>Rekonstrukce budovy krajského úřadu – fotovoltaika budovy G</t>
  </si>
  <si>
    <t>Realizace bezpečnostních opatření podle zákona o kybernetické bezpečnosti II</t>
  </si>
  <si>
    <t>Ochrana zálohovaných dat krajské korporace proti škodlivému kódu</t>
  </si>
  <si>
    <t>Odvětví vlastní správní činnost kraje a činnost zastupitelstva kraje celkem</t>
  </si>
  <si>
    <t>Odětví financí a správy majetku:</t>
  </si>
  <si>
    <t>Jednotný ekonomický informační systém Moravskoslezského kraje</t>
  </si>
  <si>
    <t>Odětví financí a správy majetku celkem</t>
  </si>
  <si>
    <t>Odvětví krizové řízení:</t>
  </si>
  <si>
    <t>Městečko bezpečí</t>
  </si>
  <si>
    <t>Odvětví krizové řízení celkem</t>
  </si>
  <si>
    <t xml:space="preserve">Odvětví regionální rozvoj: </t>
  </si>
  <si>
    <t>Regionální poradenské centrum SK-CZ</t>
  </si>
  <si>
    <t>Podpora aktivit v rámci Programu Interreg V-A ČR – PL III</t>
  </si>
  <si>
    <t>INTERREG V-A ČR-PR</t>
  </si>
  <si>
    <t>Podpora činnosti sekretariátu Regionální stálé konference Moravskoslezského kraje IV</t>
  </si>
  <si>
    <t xml:space="preserve">OP Technická asistence </t>
  </si>
  <si>
    <t>Prostředky na přípravu projektů</t>
  </si>
  <si>
    <t>Odvětví regionální rozvoj celkem</t>
  </si>
  <si>
    <t>Odvětví kultury:</t>
  </si>
  <si>
    <t>Vybudování expozice muzea Těšínska v Jablunkově "Muzea Trojmezí"</t>
  </si>
  <si>
    <t>Zámek Nová Horka - Muzeum pro veřejnost II</t>
  </si>
  <si>
    <t>NKP Zámek Bruntál - Revitalizace objektu „saly terreny</t>
  </si>
  <si>
    <t>Černá kostka – Centrum digitalizace, vědy a inovací</t>
  </si>
  <si>
    <t>2021+ OP ST</t>
  </si>
  <si>
    <t>Revitalizace NKP Zámek Bruntál a nové expozice</t>
  </si>
  <si>
    <t>Žerotínský zámek – centrum relaxace a poznání</t>
  </si>
  <si>
    <t>Revitalizace Těšínského divadla</t>
  </si>
  <si>
    <t>2021+ NPO</t>
  </si>
  <si>
    <t>Rekonstrukce depozitáře Muzea Beskyd Frýdek-Místek</t>
  </si>
  <si>
    <t>2021+ IROP ITI</t>
  </si>
  <si>
    <t>Digitalizace kulturního dědictví Moravskoslezského kraje</t>
  </si>
  <si>
    <t xml:space="preserve">Jednotný systém pro evidenci sbírek muzejní povahy pro Moravskoslezský kraj </t>
  </si>
  <si>
    <t>Digitální transformace kultury Moravskoslezského kraje</t>
  </si>
  <si>
    <t>Digitalizace kulturního dědictví Moravskoslezského kraje II</t>
  </si>
  <si>
    <t>Novostavba depozitáře Muzeum v Bruntále</t>
  </si>
  <si>
    <t>Muzeum Šipka – expozice archeologie a geologie Štramberku</t>
  </si>
  <si>
    <t>Odvětví kultury celkem</t>
  </si>
  <si>
    <t>Odvětví sociální věci:</t>
  </si>
  <si>
    <t>Humanizace domova pro seniory na ul. Rooseveltově v Opavě</t>
  </si>
  <si>
    <t>Program švýcarsko-české spolupráce</t>
  </si>
  <si>
    <t>Sociálně terapeutické dílny a zázemí pro vedení organizace Sagapo v Bruntále</t>
  </si>
  <si>
    <t>Domov pro osoby se zdravotním postižením organizace Sagapo v Bruntále</t>
  </si>
  <si>
    <t>Chráněné bydlení organizace Sagapo v Bruntále</t>
  </si>
  <si>
    <t>Optimalizace odborného sociálního poradenství a poskytování dluhového poradenství v Moravskoslezském kraji</t>
  </si>
  <si>
    <t>Sociální služby pro osoby s duševním onemocněním v Suchdolu nad Odrou</t>
  </si>
  <si>
    <t>Domov pro osoby se zdravotním postižením Harmonie, p. o.</t>
  </si>
  <si>
    <t>Podporujeme hrdinství, které není vidět II</t>
  </si>
  <si>
    <t>Rekonstrukce a výstavba Domova Březiny</t>
  </si>
  <si>
    <t>Chráněné bydlení organizace Sagapo II.</t>
  </si>
  <si>
    <t>Naplňování protidrogové politiky Moravskoslezského kraje</t>
  </si>
  <si>
    <t>Zvyšování efektivity a podpora využívání nástrojů systému péče o ohrožené děti v Moravskoslezském kraji</t>
  </si>
  <si>
    <t>Podpora komunitní práce na území MSK II</t>
  </si>
  <si>
    <t>Podpora duše II</t>
  </si>
  <si>
    <t>Podpora zadavatelů a poskytovatelů sociálních služeb při procesu střednědobého plánování sociálních služeb v MSK</t>
  </si>
  <si>
    <t>Zateplení a stavební úpravy správní budovy, pavilonu E a F Domova Březiny</t>
  </si>
  <si>
    <t>Multidisciplinární spolupráce v Moravskoslezském kraji</t>
  </si>
  <si>
    <t>Podpora transformace zařízení pro děti do tří let v Moravskoslezském kraji</t>
  </si>
  <si>
    <t>Podpora služeb sociální prevence 3</t>
  </si>
  <si>
    <t>Podporujeme hrdinství, které není vidět III</t>
  </si>
  <si>
    <t>Žít normálně</t>
  </si>
  <si>
    <t>Podpora komunitní práce v MSK III</t>
  </si>
  <si>
    <t>2021+ OPZ+</t>
  </si>
  <si>
    <t>Podpora (Ne)formální péče v Moravskoslezském kraji</t>
  </si>
  <si>
    <t>Podpora procesu transformace zařízení pro děti a posílení kvality péče o děti se specifickými potřebami</t>
  </si>
  <si>
    <t>Profesionalizace systému péče o ohrožené děti v Moravskoslezském kraji</t>
  </si>
  <si>
    <t>Žít normálně II</t>
  </si>
  <si>
    <t>Podpora procesu plánování sociálních služeb na území MSK</t>
  </si>
  <si>
    <t>Chráněné bydlení Okrajová</t>
  </si>
  <si>
    <t>Podpora služeb sociální prevence 2022+</t>
  </si>
  <si>
    <t>Transformace Zámku Dolní Životice</t>
  </si>
  <si>
    <t>Výstavba domova se zvláštním režimem (Domov Hortenzie, Frenštát)</t>
  </si>
  <si>
    <t>Gastro vybavení Domova Březiny v Petřvaldě</t>
  </si>
  <si>
    <t>Rekonstrukce a výstavba objektů ve Skotnici</t>
  </si>
  <si>
    <t>Rozvoj procesů kvality v Síriu ( Sírius, příspěvková organizace, Opava)</t>
  </si>
  <si>
    <r>
      <t>0</t>
    </r>
    <r>
      <rPr>
        <vertAlign val="superscript"/>
        <sz val="10"/>
        <rFont val="Tahoma"/>
        <family val="2"/>
        <charset val="238"/>
      </rPr>
      <t>3)</t>
    </r>
  </si>
  <si>
    <t>Komplexní přístup ke zvýšení kvality poskytovaných sociálních služeb ve Fontána, p.o. (Fontána, příspěvková organizace, Hlučín)</t>
  </si>
  <si>
    <t>Zavádění nových prostředků komunikace s uživateli služeb v Harmonii, p. o. (Harmonie, příspěvková organizace, Krnov)</t>
  </si>
  <si>
    <t>Odvětví sociální věci celkem</t>
  </si>
  <si>
    <t xml:space="preserve">Odvětví  školství: </t>
  </si>
  <si>
    <t>Dílny pro Střední školu stavební a dřevozpracující, Ostrava, příspěvková organizace</t>
  </si>
  <si>
    <t>Krajský akční plán rozvoje vzdělávání Moravskoslezského kraje</t>
  </si>
  <si>
    <t>OPVVV</t>
  </si>
  <si>
    <t>Podpora technických a řemeslných oborů v MSK</t>
  </si>
  <si>
    <t>Odborné, kariérové a polytechnické vzdělávání v MSK</t>
  </si>
  <si>
    <t>Moderní metody pěstování rostlin</t>
  </si>
  <si>
    <t>Rozšíření a modernizace prostor Základní školy a Mateřské školy, Ostrava-Poruba, Ukrajinská 19, příspěvkové organizace</t>
  </si>
  <si>
    <t>Rozšíření a modernizace prostor speciálně pedagogického centra při Střední škole, Základní škole a Mateřské škole, Karviná, příspěvkové organizaci</t>
  </si>
  <si>
    <t>Rozšíření a modernizace prostor Základní školy a Praktické školy, Opava, Slezského odboje 5, příspěvkové organizace</t>
  </si>
  <si>
    <t>Modernizace škol a školských poradenských zařízení v rámci výzvy č. 86</t>
  </si>
  <si>
    <t>Energetické úspory ve SŠ služeb a podnikání Ostrava-Poruba (tělocvična)</t>
  </si>
  <si>
    <t>35%,70%</t>
  </si>
  <si>
    <t>Energetické úspory v MSŠZe a VOŠ Opava - tělocvična</t>
  </si>
  <si>
    <t>40%,70%</t>
  </si>
  <si>
    <t>Energetické úspory v SOŠ dopravy a cestovního ruchu Krnov</t>
  </si>
  <si>
    <t>Energetické úspory v ZŠ speciální Slezská Ostrava</t>
  </si>
  <si>
    <t>Energetické úspory v ZŠ Čkalovova</t>
  </si>
  <si>
    <t>Energetické úspory v Dětském domově Úsměv</t>
  </si>
  <si>
    <t>Energetické úspory v ZUŠ L. Janáčka Havířov</t>
  </si>
  <si>
    <t>Energetické úspory ve VOŠ zdravotnické Ostrava</t>
  </si>
  <si>
    <t>Energetické úspory v ZUŠ Klimkovice</t>
  </si>
  <si>
    <t>Odborné, kariérové a polytechnické vzdělávání II</t>
  </si>
  <si>
    <t>Výuka pro Průmysl 4.0 II</t>
  </si>
  <si>
    <t>Energeticky úsporná opatření - Mendelova SŠ</t>
  </si>
  <si>
    <t>Supporting attractivness of health and social care professions in regions</t>
  </si>
  <si>
    <t>Erasmus</t>
  </si>
  <si>
    <t>Modernizace výuky informačních technologií II</t>
  </si>
  <si>
    <t>Energetické úspory - Gymnázium Havířov-Podlesí</t>
  </si>
  <si>
    <t>Energetické úspory - Gymnázium Ostrava-Hrabůvka</t>
  </si>
  <si>
    <t>Energetické úspory - Gymnázium Ostrava-Zábřeh (Volgogradská 6a)</t>
  </si>
  <si>
    <t>Energetické úspory - Matiční gymnázium Ostrava</t>
  </si>
  <si>
    <t>Energetické úspory - Sportovní Gymnázium Dany a Emila Zátopkových, Ostrava</t>
  </si>
  <si>
    <t>Krajský akční plán rozvoje vzdělávání Moravskoslezského kraje III</t>
  </si>
  <si>
    <t>Poskytování bezplatné stravy dětem ohroženým chudobou ve školách z prostředků OP PMP v Moravskoslezském kraji V</t>
  </si>
  <si>
    <t>OPPMP</t>
  </si>
  <si>
    <t>Supporting mental health of young people in the era of coronavirus (Podpora duševního zdraví mládeže v době koronaviru)</t>
  </si>
  <si>
    <t>TPA – Inovační centrum pro transformaci vzdělávání</t>
  </si>
  <si>
    <t>Modernizace zázemí pro výuku zemědělských a polygrafických oborů na Albrechtově SŠ Český Těšín</t>
  </si>
  <si>
    <t>Novostavba a přístavba objektu dílen a učeben praktického vyučování ve Středním odborném učilišti stavebním Opava</t>
  </si>
  <si>
    <t>Novostavba dílen a venkovní sportoviště pro Střední školu technickou Opava</t>
  </si>
  <si>
    <t>Modernizace Školního statku Opava II.</t>
  </si>
  <si>
    <t>Rozšíření a modernizace výukových prostor na JG PT Ostrava-Poruba</t>
  </si>
  <si>
    <t>Modernizace výuky informačních technologii III</t>
  </si>
  <si>
    <t>Infrastruktura středních škol a vyšších odborných škol (SVL)</t>
  </si>
  <si>
    <t>Individuální projekty - Program přeshraniční spolupráce 2014+</t>
  </si>
  <si>
    <t>OPPS</t>
  </si>
  <si>
    <t>Operační program Jan Amos Komenský – Priorita 2 - Vzdělávání</t>
  </si>
  <si>
    <t>OP JAK 2021 +</t>
  </si>
  <si>
    <t>Dotace MŠMT - Národní plán obnovy</t>
  </si>
  <si>
    <t>NPO</t>
  </si>
  <si>
    <t>Odvětví  školství celkem</t>
  </si>
  <si>
    <t>Odvětví územní plánování a stavební řád:</t>
  </si>
  <si>
    <t>Digitálně technická mapa Moravskoslezského kraje</t>
  </si>
  <si>
    <t>OP PIK</t>
  </si>
  <si>
    <t>Odvětví územní plánování a stavební řád celkem</t>
  </si>
  <si>
    <t>Odvětví zdravotnictví:</t>
  </si>
  <si>
    <t>Výstavba výjezdového stanoviště Nový Jičín</t>
  </si>
  <si>
    <t>Vozidla a technika proti covidu</t>
  </si>
  <si>
    <t>IROP-REACT EU</t>
  </si>
  <si>
    <t>Vzdělávání a nácvik proti covidu</t>
  </si>
  <si>
    <t>Záchranný komunikační systém</t>
  </si>
  <si>
    <t>Modernizace a rekonstrukce pavilonu psychiatrie Nemocnice s poliklinikou Havířov, p. o.</t>
  </si>
  <si>
    <t>Modernizace vybavení pro obory návazné péče v NsP Havířov, p.o.</t>
  </si>
  <si>
    <t>Revitalizace parku Nemocnice s poliklinikou Karviná-Ráj – Karviná (Nemocnice s poliklinikou Karviná-Ráj, příspěvková organizace)</t>
  </si>
  <si>
    <t>Revitalizace parku Nemocnice s poliklinikou Karviná-Ráj – Orlová (Nemocnice s poliklinikou Karviná-Ráj, příspěvková organizace)</t>
  </si>
  <si>
    <t>Rekonstrukce a modernizace infekčního oddělení (Nemocnice Havířov, příspěvková organizace)</t>
  </si>
  <si>
    <t>max. 40 mil. a 30 % spoluúčast</t>
  </si>
  <si>
    <t>React-EU - výzva 100 - C</t>
  </si>
  <si>
    <t>Rozvoj infektologického pracoviště Slezské nemocnice v Opavě (Slezská nemocnice v Opavě, příspěvková organizace)</t>
  </si>
  <si>
    <t xml:space="preserve">Modernizace Nemocnice Třinec (Nemocnice Třinec,p.o.) </t>
  </si>
  <si>
    <t>IROP REACT-EU 2014+</t>
  </si>
  <si>
    <t>Zvýšení kvality poskytované zdravotní péče v Nemocnici ve Frýdku-Místku, p. o. (Nemocnice Frýdek-Místek, příspěvková organizace)</t>
  </si>
  <si>
    <t>Odvětví zdravotnictví celkem</t>
  </si>
  <si>
    <t>Odvětví životní prostředí:</t>
  </si>
  <si>
    <t>EVL Paskov, tvorba biotopu páchníka hnědého</t>
  </si>
  <si>
    <t>Revitalizace EVL Děhylovský potok - Štěpán</t>
  </si>
  <si>
    <t>EVL Šilheřovice, tvorba biotopu páchníka hnědého</t>
  </si>
  <si>
    <t>Climate adaptation and clean air in Ostrava</t>
  </si>
  <si>
    <t xml:space="preserve">Urban Innovative Action </t>
  </si>
  <si>
    <t>Kotlíkové dotace v Moravskoslezském kraji – 3. grantové schéma</t>
  </si>
  <si>
    <t>IP LIFE for Coal Mining Landscape Adaptation (IP LIFE pro adaptaci pohornické krajiny)</t>
  </si>
  <si>
    <t>LIFE</t>
  </si>
  <si>
    <t>Krajský akční plán pro oblast ochrany ovzduší</t>
  </si>
  <si>
    <t>EHP Norsko</t>
  </si>
  <si>
    <t>River Continuum</t>
  </si>
  <si>
    <t>Kotlíkové dotace v Moravskoslezském kraji – 4. grantové schéma</t>
  </si>
  <si>
    <t>Odvětví životní prostředí celkem</t>
  </si>
  <si>
    <t xml:space="preserve">CELKEM </t>
  </si>
  <si>
    <t>Pozn.: (1) Odhad předpokládaných výdajů pro rok 2022</t>
  </si>
  <si>
    <t xml:space="preserve">          (2) Jedná se o projekt realizovaný příspěvkovou organizací (příjemcem dotace), u kterého se Moravskoslezský kraj zavázal financovat jeho podíl.  </t>
  </si>
  <si>
    <t xml:space="preserve">          (3) Jedná se o projekty realizované příspěvkovými organizacemi (příjemci dotací).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</si>
</sst>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 ;\-#,##0.00\ "/>
    <numFmt numFmtId="165" formatCode="#,##0.0"/>
  </numFmts>
  <fonts count="13" x14ac:knownFonts="1">
    <font>
      <sz val="11"/>
      <color theme="1"/>
      <name val="Calibri"/>
      <family val="2"/>
      <charset val="238"/>
      <scheme val="minor"/>
    </font>
    <font>
      <sz val="10"/>
      <name val="Tahoma"/>
      <family val="2"/>
      <charset val="238"/>
    </font>
    <font>
      <b/>
      <sz val="10"/>
      <name val="Tahoma"/>
      <family val="2"/>
      <charset val="238"/>
    </font>
    <font>
      <sz val="10"/>
      <name val="Arial"/>
      <family val="2"/>
      <charset val="238"/>
    </font>
    <font>
      <b/>
      <sz val="12"/>
      <name val="Tahoma"/>
      <family val="2"/>
      <charset val="238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38"/>
    </font>
    <font>
      <vertAlign val="superscript"/>
      <sz val="10"/>
      <color rgb="FF0070C0"/>
      <name val="Tahoma"/>
      <family val="2"/>
      <charset val="238"/>
    </font>
    <font>
      <vertAlign val="superscript"/>
      <sz val="10"/>
      <name val="Tahoma"/>
      <family val="2"/>
      <charset val="238"/>
    </font>
    <font>
      <sz val="11"/>
      <name val="Calibri"/>
      <family val="2"/>
      <charset val="238"/>
      <scheme val="minor"/>
    </font>
    <font>
      <i/>
      <sz val="10"/>
      <name val="Tahoma"/>
      <family val="2"/>
      <charset val="238"/>
    </font>
    <font>
      <sz val="10"/>
      <color rgb="FF0070C0"/>
      <name val="Tahoma"/>
      <family val="2"/>
      <charset val="238"/>
    </font>
    <font>
      <b/>
      <sz val="10"/>
      <color rgb="FF0070C0"/>
      <name val="Tahom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7" tint="0.79998168889431442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auto="1"/>
      </right>
      <top/>
      <bottom/>
      <diagonal/>
    </border>
  </borders>
  <cellStyleXfs count="5">
    <xf numFmtId="0" fontId="0" fillId="0" borderId="0"/>
    <xf numFmtId="0" fontId="3" fillId="0" borderId="0"/>
    <xf numFmtId="0" fontId="5" fillId="0" borderId="0"/>
    <xf numFmtId="0" fontId="6" fillId="0" borderId="0"/>
    <xf numFmtId="0" fontId="3" fillId="0" borderId="0"/>
  </cellStyleXfs>
  <cellXfs count="98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3" fontId="2" fillId="0" borderId="0" xfId="0" applyNumberFormat="1" applyFont="1" applyAlignment="1">
      <alignment vertical="center" wrapText="1"/>
    </xf>
    <xf numFmtId="3" fontId="1" fillId="0" borderId="0" xfId="0" applyNumberFormat="1" applyFont="1" applyAlignment="1">
      <alignment vertical="center" wrapText="1"/>
    </xf>
    <xf numFmtId="0" fontId="1" fillId="0" borderId="0" xfId="0" applyFont="1" applyAlignment="1">
      <alignment vertical="center" wrapText="1"/>
    </xf>
    <xf numFmtId="1" fontId="2" fillId="0" borderId="0" xfId="1" applyNumberFormat="1" applyFont="1" applyAlignment="1" applyProtection="1">
      <alignment horizontal="center" vertical="center"/>
      <protection locked="0"/>
    </xf>
    <xf numFmtId="0" fontId="2" fillId="0" borderId="0" xfId="1" applyFont="1" applyAlignment="1" applyProtection="1">
      <alignment horizontal="center" vertical="center" wrapText="1"/>
      <protection locked="0"/>
    </xf>
    <xf numFmtId="3" fontId="2" fillId="0" borderId="0" xfId="1" applyNumberFormat="1" applyFont="1" applyAlignment="1" applyProtection="1">
      <alignment horizontal="center" vertical="center" wrapText="1"/>
      <protection locked="0"/>
    </xf>
    <xf numFmtId="0" fontId="2" fillId="0" borderId="0" xfId="1" applyFont="1" applyAlignment="1" applyProtection="1">
      <alignment horizontal="right" vertical="center" wrapText="1"/>
      <protection locked="0"/>
    </xf>
    <xf numFmtId="1" fontId="2" fillId="2" borderId="2" xfId="1" applyNumberFormat="1" applyFont="1" applyFill="1" applyBorder="1" applyAlignment="1" applyProtection="1">
      <alignment horizontal="center" vertical="center" wrapText="1"/>
      <protection locked="0"/>
    </xf>
    <xf numFmtId="0" fontId="2" fillId="2" borderId="3" xfId="1" applyFont="1" applyFill="1" applyBorder="1" applyAlignment="1" applyProtection="1">
      <alignment horizontal="center" vertical="center" wrapText="1"/>
      <protection locked="0"/>
    </xf>
    <xf numFmtId="1" fontId="2" fillId="2" borderId="8" xfId="1" applyNumberFormat="1" applyFont="1" applyFill="1" applyBorder="1" applyAlignment="1" applyProtection="1">
      <alignment horizontal="center" vertical="center" wrapText="1"/>
      <protection locked="0"/>
    </xf>
    <xf numFmtId="0" fontId="2" fillId="2" borderId="9" xfId="1" applyFont="1" applyFill="1" applyBorder="1" applyAlignment="1" applyProtection="1">
      <alignment horizontal="center" vertical="center" wrapText="1"/>
      <protection locked="0"/>
    </xf>
    <xf numFmtId="3" fontId="2" fillId="2" borderId="9" xfId="1" applyNumberFormat="1" applyFont="1" applyFill="1" applyBorder="1" applyAlignment="1" applyProtection="1">
      <alignment horizontal="center" vertical="center" wrapText="1"/>
      <protection locked="0"/>
    </xf>
    <xf numFmtId="1" fontId="2" fillId="2" borderId="9" xfId="1" applyNumberFormat="1" applyFont="1" applyFill="1" applyBorder="1" applyAlignment="1" applyProtection="1">
      <alignment horizontal="center" vertical="center" wrapText="1"/>
      <protection locked="0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3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vertical="center" wrapText="1"/>
    </xf>
    <xf numFmtId="3" fontId="1" fillId="0" borderId="18" xfId="0" applyNumberFormat="1" applyFont="1" applyBorder="1" applyAlignment="1">
      <alignment vertical="center" wrapText="1"/>
    </xf>
    <xf numFmtId="3" fontId="2" fillId="0" borderId="19" xfId="0" applyNumberFormat="1" applyFont="1" applyBorder="1" applyAlignment="1">
      <alignment horizontal="right" vertical="center" wrapText="1"/>
    </xf>
    <xf numFmtId="3" fontId="1" fillId="0" borderId="19" xfId="0" applyNumberFormat="1" applyFont="1" applyBorder="1" applyAlignment="1">
      <alignment horizontal="right" vertical="center" wrapText="1"/>
    </xf>
    <xf numFmtId="3" fontId="1" fillId="0" borderId="19" xfId="0" applyNumberFormat="1" applyFont="1" applyBorder="1" applyAlignment="1">
      <alignment vertical="center" wrapText="1"/>
    </xf>
    <xf numFmtId="3" fontId="1" fillId="2" borderId="19" xfId="0" applyNumberFormat="1" applyFont="1" applyFill="1" applyBorder="1" applyAlignment="1">
      <alignment vertical="center" wrapText="1"/>
    </xf>
    <xf numFmtId="9" fontId="1" fillId="0" borderId="19" xfId="0" applyNumberFormat="1" applyFont="1" applyBorder="1" applyAlignment="1">
      <alignment horizontal="center" vertical="center" wrapText="1"/>
    </xf>
    <xf numFmtId="164" fontId="1" fillId="0" borderId="20" xfId="0" applyNumberFormat="1" applyFont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4" fontId="2" fillId="2" borderId="21" xfId="0" applyNumberFormat="1" applyFont="1" applyFill="1" applyBorder="1" applyAlignment="1">
      <alignment vertical="center" wrapText="1"/>
    </xf>
    <xf numFmtId="3" fontId="2" fillId="2" borderId="21" xfId="0" applyNumberFormat="1" applyFont="1" applyFill="1" applyBorder="1" applyAlignment="1">
      <alignment horizontal="right" vertical="center" wrapText="1"/>
    </xf>
    <xf numFmtId="49" fontId="1" fillId="2" borderId="21" xfId="0" applyNumberFormat="1" applyFont="1" applyFill="1" applyBorder="1" applyAlignment="1">
      <alignment horizontal="center" vertical="center" wrapText="1"/>
    </xf>
    <xf numFmtId="49" fontId="1" fillId="2" borderId="22" xfId="0" applyNumberFormat="1" applyFont="1" applyFill="1" applyBorder="1" applyAlignment="1">
      <alignment horizontal="center" vertical="center" wrapText="1"/>
    </xf>
    <xf numFmtId="49" fontId="1" fillId="0" borderId="23" xfId="0" applyNumberFormat="1" applyFont="1" applyBorder="1" applyAlignment="1">
      <alignment horizontal="center" vertical="center" wrapText="1"/>
    </xf>
    <xf numFmtId="49" fontId="1" fillId="0" borderId="9" xfId="0" applyNumberFormat="1" applyFont="1" applyBorder="1" applyAlignment="1">
      <alignment horizontal="center" vertical="center" wrapText="1"/>
    </xf>
    <xf numFmtId="1" fontId="1" fillId="4" borderId="12" xfId="4" applyNumberFormat="1" applyFont="1" applyFill="1" applyBorder="1" applyAlignment="1">
      <alignment horizontal="center" vertical="center" wrapText="1"/>
    </xf>
    <xf numFmtId="10" fontId="1" fillId="2" borderId="21" xfId="0" applyNumberFormat="1" applyFont="1" applyFill="1" applyBorder="1" applyAlignment="1">
      <alignment horizontal="center" vertical="center" wrapText="1"/>
    </xf>
    <xf numFmtId="1" fontId="1" fillId="0" borderId="12" xfId="4" applyNumberFormat="1" applyFont="1" applyBorder="1" applyAlignment="1">
      <alignment horizontal="center" vertical="center" wrapText="1"/>
    </xf>
    <xf numFmtId="164" fontId="1" fillId="0" borderId="24" xfId="0" applyNumberFormat="1" applyFont="1" applyBorder="1" applyAlignment="1">
      <alignment horizontal="center" vertical="center" wrapText="1"/>
    </xf>
    <xf numFmtId="49" fontId="1" fillId="5" borderId="9" xfId="0" applyNumberFormat="1" applyFont="1" applyFill="1" applyBorder="1" applyAlignment="1">
      <alignment horizontal="center" vertical="center" wrapText="1"/>
    </xf>
    <xf numFmtId="10" fontId="1" fillId="0" borderId="25" xfId="0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3" borderId="16" xfId="0" applyFont="1" applyFill="1" applyBorder="1" applyAlignment="1">
      <alignment horizontal="center" vertical="center" wrapText="1"/>
    </xf>
    <xf numFmtId="3" fontId="2" fillId="0" borderId="18" xfId="0" applyNumberFormat="1" applyFont="1" applyBorder="1" applyAlignment="1">
      <alignment horizontal="right" vertical="center" wrapText="1"/>
    </xf>
    <xf numFmtId="3" fontId="1" fillId="0" borderId="18" xfId="0" applyNumberFormat="1" applyFont="1" applyBorder="1" applyAlignment="1">
      <alignment horizontal="right" vertical="center" wrapText="1"/>
    </xf>
    <xf numFmtId="3" fontId="1" fillId="2" borderId="18" xfId="0" applyNumberFormat="1" applyFont="1" applyFill="1" applyBorder="1" applyAlignment="1">
      <alignment vertical="center" wrapText="1"/>
    </xf>
    <xf numFmtId="0" fontId="1" fillId="0" borderId="12" xfId="4" applyFont="1" applyBorder="1" applyAlignment="1">
      <alignment horizontal="center" vertical="center" wrapText="1"/>
    </xf>
    <xf numFmtId="49" fontId="1" fillId="0" borderId="26" xfId="0" applyNumberFormat="1" applyFont="1" applyBorder="1" applyAlignment="1">
      <alignment horizontal="center" vertical="center" wrapText="1"/>
    </xf>
    <xf numFmtId="1" fontId="2" fillId="4" borderId="0" xfId="1" applyNumberFormat="1" applyFont="1" applyFill="1" applyAlignment="1" applyProtection="1">
      <alignment horizontal="center" vertical="center"/>
      <protection locked="0"/>
    </xf>
    <xf numFmtId="4" fontId="9" fillId="0" borderId="27" xfId="0" applyNumberFormat="1" applyFont="1" applyBorder="1"/>
    <xf numFmtId="164" fontId="2" fillId="2" borderId="21" xfId="0" applyNumberFormat="1" applyFont="1" applyFill="1" applyBorder="1" applyAlignment="1">
      <alignment horizontal="center" vertical="center" wrapText="1"/>
    </xf>
    <xf numFmtId="49" fontId="1" fillId="0" borderId="26" xfId="0" applyNumberFormat="1" applyFont="1" applyBorder="1" applyAlignment="1">
      <alignment horizontal="center" vertical="center"/>
    </xf>
    <xf numFmtId="1" fontId="2" fillId="3" borderId="0" xfId="1" applyNumberFormat="1" applyFont="1" applyFill="1" applyAlignment="1" applyProtection="1">
      <alignment horizontal="center" vertical="center"/>
      <protection locked="0"/>
    </xf>
    <xf numFmtId="0" fontId="1" fillId="3" borderId="12" xfId="0" applyFont="1" applyFill="1" applyBorder="1" applyAlignment="1">
      <alignment horizontal="center" vertical="center"/>
    </xf>
    <xf numFmtId="0" fontId="1" fillId="3" borderId="0" xfId="0" applyFont="1" applyFill="1" applyAlignment="1">
      <alignment vertical="center"/>
    </xf>
    <xf numFmtId="4" fontId="2" fillId="2" borderId="28" xfId="0" applyNumberFormat="1" applyFont="1" applyFill="1" applyBorder="1" applyAlignment="1">
      <alignment horizontal="left" vertical="center"/>
    </xf>
    <xf numFmtId="4" fontId="2" fillId="2" borderId="29" xfId="0" applyNumberFormat="1" applyFont="1" applyFill="1" applyBorder="1" applyAlignment="1">
      <alignment horizontal="left" vertical="center"/>
    </xf>
    <xf numFmtId="3" fontId="2" fillId="2" borderId="9" xfId="0" applyNumberFormat="1" applyFont="1" applyFill="1" applyBorder="1" applyAlignment="1">
      <alignment horizontal="right" vertical="center" wrapText="1"/>
    </xf>
    <xf numFmtId="4" fontId="1" fillId="0" borderId="0" xfId="1" applyNumberFormat="1" applyFont="1" applyAlignment="1" applyProtection="1">
      <alignment vertical="center"/>
      <protection locked="0"/>
    </xf>
    <xf numFmtId="0" fontId="1" fillId="0" borderId="30" xfId="0" applyFont="1" applyBorder="1" applyAlignment="1">
      <alignment horizontal="center" vertical="center" wrapText="1"/>
    </xf>
    <xf numFmtId="0" fontId="1" fillId="0" borderId="0" xfId="1" applyFont="1" applyAlignment="1" applyProtection="1">
      <alignment vertical="center"/>
      <protection locked="0"/>
    </xf>
    <xf numFmtId="3" fontId="1" fillId="0" borderId="0" xfId="1" applyNumberFormat="1" applyFont="1" applyAlignment="1" applyProtection="1">
      <alignment vertical="center"/>
      <protection locked="0"/>
    </xf>
    <xf numFmtId="0" fontId="10" fillId="0" borderId="0" xfId="1" applyFont="1" applyAlignment="1" applyProtection="1">
      <alignment vertical="center"/>
      <protection locked="0"/>
    </xf>
    <xf numFmtId="4" fontId="2" fillId="0" borderId="0" xfId="1" applyNumberFormat="1" applyFont="1" applyAlignment="1" applyProtection="1">
      <alignment horizontal="right" vertical="center"/>
      <protection locked="0"/>
    </xf>
    <xf numFmtId="4" fontId="1" fillId="0" borderId="0" xfId="0" applyNumberFormat="1" applyFont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3" fontId="12" fillId="0" borderId="0" xfId="0" applyNumberFormat="1" applyFont="1" applyAlignment="1">
      <alignment vertical="center" wrapText="1"/>
    </xf>
    <xf numFmtId="3" fontId="11" fillId="0" borderId="0" xfId="0" applyNumberFormat="1" applyFont="1" applyAlignment="1">
      <alignment vertical="center" wrapText="1"/>
    </xf>
    <xf numFmtId="4" fontId="11" fillId="0" borderId="0" xfId="0" applyNumberFormat="1" applyFont="1" applyAlignment="1">
      <alignment vertical="center" wrapText="1"/>
    </xf>
    <xf numFmtId="0" fontId="11" fillId="0" borderId="31" xfId="0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164" fontId="1" fillId="0" borderId="26" xfId="0" applyNumberFormat="1" applyFont="1" applyBorder="1" applyAlignment="1">
      <alignment horizontal="center" vertical="center" wrapText="1"/>
    </xf>
    <xf numFmtId="164" fontId="1" fillId="0" borderId="25" xfId="0" applyNumberFormat="1" applyFont="1" applyBorder="1" applyAlignment="1">
      <alignment horizontal="center" vertical="center" wrapText="1"/>
    </xf>
    <xf numFmtId="165" fontId="1" fillId="2" borderId="19" xfId="0" applyNumberFormat="1" applyFont="1" applyFill="1" applyBorder="1" applyAlignment="1">
      <alignment vertical="center" wrapText="1"/>
    </xf>
    <xf numFmtId="49" fontId="2" fillId="0" borderId="4" xfId="0" applyNumberFormat="1" applyFont="1" applyBorder="1" applyAlignment="1">
      <alignment vertical="center" wrapText="1"/>
    </xf>
    <xf numFmtId="49" fontId="2" fillId="0" borderId="14" xfId="0" applyNumberFormat="1" applyFont="1" applyBorder="1" applyAlignment="1">
      <alignment vertical="center" wrapText="1"/>
    </xf>
    <xf numFmtId="0" fontId="1" fillId="0" borderId="14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4" fillId="0" borderId="0" xfId="1" applyFont="1" applyAlignment="1" applyProtection="1">
      <alignment horizontal="center" vertical="center" wrapText="1"/>
      <protection locked="0"/>
    </xf>
    <xf numFmtId="1" fontId="2" fillId="2" borderId="1" xfId="1" applyNumberFormat="1" applyFont="1" applyFill="1" applyBorder="1" applyAlignment="1" applyProtection="1">
      <alignment horizontal="center" vertical="center" wrapText="1"/>
      <protection locked="0"/>
    </xf>
    <xf numFmtId="1" fontId="2" fillId="2" borderId="7" xfId="1" applyNumberFormat="1" applyFont="1" applyFill="1" applyBorder="1" applyAlignment="1" applyProtection="1">
      <alignment horizontal="center" vertical="center" wrapText="1"/>
      <protection locked="0"/>
    </xf>
    <xf numFmtId="0" fontId="2" fillId="2" borderId="3" xfId="1" applyFont="1" applyFill="1" applyBorder="1" applyAlignment="1" applyProtection="1">
      <alignment horizontal="center" vertical="center" wrapText="1"/>
      <protection locked="0"/>
    </xf>
    <xf numFmtId="0" fontId="2" fillId="2" borderId="9" xfId="1" applyFont="1" applyFill="1" applyBorder="1" applyAlignment="1" applyProtection="1">
      <alignment horizontal="center" vertical="center" wrapText="1"/>
      <protection locked="0"/>
    </xf>
    <xf numFmtId="3" fontId="2" fillId="2" borderId="3" xfId="1" applyNumberFormat="1" applyFont="1" applyFill="1" applyBorder="1" applyAlignment="1" applyProtection="1">
      <alignment horizontal="center" vertical="center" wrapText="1"/>
      <protection locked="0"/>
    </xf>
    <xf numFmtId="3" fontId="2" fillId="2" borderId="9" xfId="1" applyNumberFormat="1" applyFont="1" applyFill="1" applyBorder="1" applyAlignment="1" applyProtection="1">
      <alignment horizontal="center" vertical="center" wrapText="1"/>
      <protection locked="0"/>
    </xf>
    <xf numFmtId="3" fontId="2" fillId="2" borderId="4" xfId="1" applyNumberFormat="1" applyFont="1" applyFill="1" applyBorder="1" applyAlignment="1" applyProtection="1">
      <alignment horizontal="center" vertical="center" wrapText="1"/>
      <protection locked="0"/>
    </xf>
    <xf numFmtId="3" fontId="1" fillId="2" borderId="2" xfId="0" applyNumberFormat="1" applyFont="1" applyFill="1" applyBorder="1" applyAlignment="1">
      <alignment horizontal="center" vertical="center" wrapText="1"/>
    </xf>
    <xf numFmtId="3" fontId="2" fillId="2" borderId="3" xfId="2" applyNumberFormat="1" applyFont="1" applyFill="1" applyBorder="1" applyAlignment="1">
      <alignment horizontal="center" vertical="center" wrapText="1"/>
    </xf>
    <xf numFmtId="3" fontId="2" fillId="2" borderId="9" xfId="2" applyNumberFormat="1" applyFont="1" applyFill="1" applyBorder="1" applyAlignment="1">
      <alignment horizontal="center" vertical="center" wrapText="1"/>
    </xf>
    <xf numFmtId="0" fontId="2" fillId="2" borderId="3" xfId="2" applyFont="1" applyFill="1" applyBorder="1" applyAlignment="1">
      <alignment horizontal="center" vertical="center" wrapText="1"/>
    </xf>
    <xf numFmtId="0" fontId="2" fillId="2" borderId="9" xfId="2" applyFont="1" applyFill="1" applyBorder="1" applyAlignment="1">
      <alignment horizontal="center" vertical="center" wrapText="1"/>
    </xf>
    <xf numFmtId="3" fontId="2" fillId="2" borderId="3" xfId="3" applyNumberFormat="1" applyFont="1" applyFill="1" applyBorder="1" applyAlignment="1">
      <alignment horizontal="center" vertical="center" wrapText="1"/>
    </xf>
    <xf numFmtId="3" fontId="2" fillId="2" borderId="9" xfId="3" applyNumberFormat="1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</cellXfs>
  <cellStyles count="5">
    <cellStyle name="Normální" xfId="0" builtinId="0"/>
    <cellStyle name="Normální 4" xfId="3" xr:uid="{94789134-A5F6-40A5-99C9-336713BB6ADB}"/>
    <cellStyle name="Normální 6" xfId="2" xr:uid="{54C19A06-B961-443B-B45A-83CF9CE4E268}"/>
    <cellStyle name="normální_owssvr(1)" xfId="4" xr:uid="{67795B35-52C3-4CAE-8457-322C70A8ADEB}"/>
    <cellStyle name="normální_Z024_004_05" xfId="1" xr:uid="{D29D06F5-DF20-4572-8938-9209051608F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s\ku\_rozpocet\_N\evropsk&#233;%20projekty\TABULE\ORJ14_P&#345;ehled%20projekt&#367;%202014-2020_n&#225;vrh%202019_v3_201811_fina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tankova2598/AppData/Local/Microsoft/Windows/INetCache/Content.Outlook/P53HJRV8/ORJ14_P&#345;ehled%20projekt&#367;%202014-2020_n&#225;vrh%202020_nov&#25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ýdaje dle STAVU"/>
      <sheetName val="Výdaje podle odvětví"/>
      <sheetName val="Příjmy podle odvětví"/>
      <sheetName val="ZÁLOHOVÉ PROJEKTY"/>
      <sheetName val="rozhodnutí"/>
      <sheetName val="rekapitulace"/>
      <sheetName val="Projekty P.O."/>
      <sheetName val="Udržitelnost podle odvětví"/>
      <sheetName val="List1"/>
      <sheetName val="neinvestiční projekty"/>
      <sheetName val="usnesení"/>
    </sheetNames>
    <sheetDataSet>
      <sheetData sheetId="0" refreshError="1"/>
      <sheetData sheetId="1"/>
      <sheetData sheetId="2" refreshError="1"/>
      <sheetData sheetId="3" refreshError="1"/>
      <sheetData sheetId="4">
        <row r="26">
          <cell r="L26">
            <v>25.54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ýdaje dle STAVU"/>
      <sheetName val="Výdaje podle odvětví"/>
      <sheetName val="Příjmy podle odvětví"/>
      <sheetName val="ZÁLOHOVÉ PROJEKTY"/>
      <sheetName val="rozhodnutí"/>
      <sheetName val="rekapitulace"/>
      <sheetName val="Projekty P.O."/>
      <sheetName val="Udržitelnost podle odvětví"/>
      <sheetName val="List1"/>
      <sheetName val="neinvestiční projekty"/>
      <sheetName val="usnesení"/>
    </sheetNames>
    <sheetDataSet>
      <sheetData sheetId="0" refreshError="1"/>
      <sheetData sheetId="1"/>
      <sheetData sheetId="2" refreshError="1"/>
      <sheetData sheetId="3"/>
      <sheetData sheetId="4">
        <row r="31">
          <cell r="N31">
            <v>25.54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2EDECD-1BA7-48C7-BC15-84570290FFE8}">
  <sheetPr>
    <tabColor rgb="FF92D050"/>
    <pageSetUpPr fitToPage="1"/>
  </sheetPr>
  <dimension ref="A1:Q324"/>
  <sheetViews>
    <sheetView tabSelected="1" topLeftCell="C1" zoomScaleNormal="100" workbookViewId="0">
      <pane ySplit="5" topLeftCell="A166" activePane="bottomLeft" state="frozen"/>
      <selection activeCell="C1" sqref="C1"/>
      <selection pane="bottomLeft" activeCell="G198" sqref="G198"/>
    </sheetView>
  </sheetViews>
  <sheetFormatPr defaultColWidth="9.140625" defaultRowHeight="12.75" x14ac:dyDescent="0.25"/>
  <cols>
    <col min="1" max="1" width="6.42578125" style="65" hidden="1" customWidth="1"/>
    <col min="2" max="2" width="8.28515625" style="65" hidden="1" customWidth="1"/>
    <col min="3" max="3" width="39" style="66" customWidth="1"/>
    <col min="4" max="4" width="12.85546875" style="66" hidden="1" customWidth="1"/>
    <col min="5" max="5" width="13.42578125" style="67" customWidth="1"/>
    <col min="6" max="6" width="11.28515625" style="67" customWidth="1"/>
    <col min="7" max="7" width="11.28515625" style="68" customWidth="1"/>
    <col min="8" max="9" width="14.7109375" style="68" bestFit="1" customWidth="1"/>
    <col min="10" max="10" width="7.42578125" style="66" bestFit="1" customWidth="1"/>
    <col min="11" max="11" width="13.42578125" style="68" customWidth="1"/>
    <col min="12" max="15" width="11.28515625" style="68" bestFit="1" customWidth="1"/>
    <col min="16" max="16" width="12.5703125" style="66" customWidth="1"/>
    <col min="17" max="17" width="18.5703125" style="70" bestFit="1" customWidth="1"/>
    <col min="18" max="16384" width="9.140625" style="66"/>
  </cols>
  <sheetData>
    <row r="1" spans="1:17" s="5" customFormat="1" ht="15" x14ac:dyDescent="0.25">
      <c r="A1" s="1"/>
      <c r="B1" s="1"/>
      <c r="C1" s="71" t="s">
        <v>0</v>
      </c>
      <c r="D1" s="2"/>
      <c r="E1" s="3"/>
      <c r="F1" s="3"/>
      <c r="G1" s="4"/>
      <c r="H1" s="4"/>
      <c r="I1" s="4"/>
      <c r="K1" s="4"/>
      <c r="L1" s="4"/>
      <c r="M1" s="4"/>
      <c r="N1" s="4"/>
      <c r="O1" s="4"/>
      <c r="Q1" s="1"/>
    </row>
    <row r="2" spans="1:17" s="5" customFormat="1" ht="15" x14ac:dyDescent="0.25">
      <c r="A2" s="6"/>
      <c r="B2" s="6"/>
      <c r="C2" s="79" t="s">
        <v>1</v>
      </c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</row>
    <row r="3" spans="1:17" s="5" customFormat="1" ht="13.5" thickBot="1" x14ac:dyDescent="0.3">
      <c r="A3" s="6"/>
      <c r="B3" s="6"/>
      <c r="C3" s="7"/>
      <c r="D3" s="7"/>
      <c r="E3" s="8"/>
      <c r="F3" s="8"/>
      <c r="G3" s="8"/>
      <c r="H3" s="8"/>
      <c r="I3" s="8"/>
      <c r="J3" s="7"/>
      <c r="K3" s="8"/>
      <c r="L3" s="8"/>
      <c r="M3" s="8"/>
      <c r="N3" s="8"/>
      <c r="O3" s="8"/>
      <c r="P3" s="9"/>
      <c r="Q3" s="9" t="s">
        <v>2</v>
      </c>
    </row>
    <row r="4" spans="1:17" s="5" customFormat="1" x14ac:dyDescent="0.25">
      <c r="A4" s="80" t="s">
        <v>3</v>
      </c>
      <c r="B4" s="10"/>
      <c r="C4" s="82" t="s">
        <v>4</v>
      </c>
      <c r="D4" s="11"/>
      <c r="E4" s="84" t="s">
        <v>5</v>
      </c>
      <c r="F4" s="86" t="s">
        <v>6</v>
      </c>
      <c r="G4" s="87"/>
      <c r="H4" s="88" t="s">
        <v>7</v>
      </c>
      <c r="I4" s="88" t="s">
        <v>8</v>
      </c>
      <c r="J4" s="90" t="s">
        <v>9</v>
      </c>
      <c r="K4" s="92" t="s">
        <v>10</v>
      </c>
      <c r="L4" s="88" t="s">
        <v>11</v>
      </c>
      <c r="M4" s="88"/>
      <c r="N4" s="88"/>
      <c r="O4" s="88"/>
      <c r="P4" s="94" t="s">
        <v>12</v>
      </c>
      <c r="Q4" s="96" t="s">
        <v>13</v>
      </c>
    </row>
    <row r="5" spans="1:17" s="5" customFormat="1" ht="27" customHeight="1" thickBot="1" x14ac:dyDescent="0.3">
      <c r="A5" s="81"/>
      <c r="B5" s="12" t="s">
        <v>14</v>
      </c>
      <c r="C5" s="83"/>
      <c r="D5" s="13" t="s">
        <v>15</v>
      </c>
      <c r="E5" s="85"/>
      <c r="F5" s="14" t="s">
        <v>16</v>
      </c>
      <c r="G5" s="15">
        <v>2021</v>
      </c>
      <c r="H5" s="89"/>
      <c r="I5" s="89"/>
      <c r="J5" s="91"/>
      <c r="K5" s="93"/>
      <c r="L5" s="15">
        <v>2023</v>
      </c>
      <c r="M5" s="15">
        <v>2024</v>
      </c>
      <c r="N5" s="15">
        <v>2025</v>
      </c>
      <c r="O5" s="15" t="s">
        <v>17</v>
      </c>
      <c r="P5" s="95"/>
      <c r="Q5" s="97"/>
    </row>
    <row r="6" spans="1:17" s="5" customFormat="1" x14ac:dyDescent="0.25">
      <c r="A6" s="16"/>
      <c r="B6" s="17"/>
      <c r="C6" s="75" t="s">
        <v>18</v>
      </c>
      <c r="D6" s="76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8"/>
    </row>
    <row r="7" spans="1:17" s="5" customFormat="1" ht="51" x14ac:dyDescent="0.25">
      <c r="A7" s="18">
        <v>3262</v>
      </c>
      <c r="B7" s="19" t="s">
        <v>19</v>
      </c>
      <c r="C7" s="20" t="s">
        <v>20</v>
      </c>
      <c r="D7" s="21">
        <f>F7+G7+K7+L7+M7+N7+O7</f>
        <v>4048.8499999999995</v>
      </c>
      <c r="E7" s="22">
        <v>4048.8499999999995</v>
      </c>
      <c r="F7" s="23">
        <v>2406.7399999999998</v>
      </c>
      <c r="G7" s="24">
        <v>52.39</v>
      </c>
      <c r="H7" s="25">
        <v>1589.72</v>
      </c>
      <c r="I7" s="25">
        <v>825.12419</v>
      </c>
      <c r="J7" s="25">
        <f>I7/H7*100</f>
        <v>51.903743426515362</v>
      </c>
      <c r="K7" s="24">
        <v>1589.72</v>
      </c>
      <c r="L7" s="24">
        <v>0</v>
      </c>
      <c r="M7" s="24">
        <v>0</v>
      </c>
      <c r="N7" s="24">
        <v>0</v>
      </c>
      <c r="O7" s="24">
        <v>0</v>
      </c>
      <c r="P7" s="26">
        <v>0.85</v>
      </c>
      <c r="Q7" s="27" t="s">
        <v>21</v>
      </c>
    </row>
    <row r="8" spans="1:17" s="5" customFormat="1" ht="25.5" x14ac:dyDescent="0.25">
      <c r="A8" s="18">
        <v>3411</v>
      </c>
      <c r="B8" s="19" t="s">
        <v>19</v>
      </c>
      <c r="C8" s="20" t="s">
        <v>22</v>
      </c>
      <c r="D8" s="21">
        <f t="shared" ref="D8:D9" si="0">F8+G8+K8+L8+M8+N8+O8</f>
        <v>1100</v>
      </c>
      <c r="E8" s="22">
        <v>1100</v>
      </c>
      <c r="F8" s="23">
        <v>0</v>
      </c>
      <c r="G8" s="24">
        <v>0</v>
      </c>
      <c r="H8" s="25">
        <v>1100</v>
      </c>
      <c r="I8" s="25">
        <v>0</v>
      </c>
      <c r="J8" s="25">
        <f t="shared" ref="J8:J9" si="1">I8/H8*100</f>
        <v>0</v>
      </c>
      <c r="K8" s="24">
        <v>1100</v>
      </c>
      <c r="L8" s="24">
        <v>0</v>
      </c>
      <c r="M8" s="24">
        <v>0</v>
      </c>
      <c r="N8" s="24">
        <v>0</v>
      </c>
      <c r="O8" s="24">
        <v>0</v>
      </c>
      <c r="P8" s="26">
        <v>0.85</v>
      </c>
      <c r="Q8" s="27" t="s">
        <v>23</v>
      </c>
    </row>
    <row r="9" spans="1:17" s="5" customFormat="1" ht="39" thickBot="1" x14ac:dyDescent="0.3">
      <c r="A9" s="28">
        <v>7043</v>
      </c>
      <c r="B9" s="19" t="s">
        <v>19</v>
      </c>
      <c r="C9" s="20" t="s">
        <v>24</v>
      </c>
      <c r="D9" s="21">
        <f t="shared" si="0"/>
        <v>31841</v>
      </c>
      <c r="E9" s="22">
        <v>200000</v>
      </c>
      <c r="F9" s="23">
        <v>0</v>
      </c>
      <c r="G9" s="24">
        <v>0</v>
      </c>
      <c r="H9" s="25">
        <v>3407</v>
      </c>
      <c r="I9" s="25">
        <v>0</v>
      </c>
      <c r="J9" s="25">
        <f t="shared" si="1"/>
        <v>0</v>
      </c>
      <c r="K9" s="24">
        <v>2166</v>
      </c>
      <c r="L9" s="24">
        <v>5575</v>
      </c>
      <c r="M9" s="24">
        <v>6041</v>
      </c>
      <c r="N9" s="24">
        <v>6287</v>
      </c>
      <c r="O9" s="24">
        <f>6076+5696</f>
        <v>11772</v>
      </c>
      <c r="P9" s="26" t="s">
        <v>25</v>
      </c>
      <c r="Q9" s="27" t="s">
        <v>26</v>
      </c>
    </row>
    <row r="10" spans="1:17" s="5" customFormat="1" ht="13.5" thickBot="1" x14ac:dyDescent="0.3">
      <c r="A10" s="18"/>
      <c r="B10" s="19"/>
      <c r="C10" s="29" t="s">
        <v>27</v>
      </c>
      <c r="D10" s="29">
        <f>SUM(D7:D9)</f>
        <v>36989.85</v>
      </c>
      <c r="E10" s="30">
        <f>SUM(E7:E9)</f>
        <v>205148.85</v>
      </c>
      <c r="F10" s="30">
        <f t="shared" ref="F10:O10" si="2">SUM(F7:F9)</f>
        <v>2406.7399999999998</v>
      </c>
      <c r="G10" s="30">
        <f t="shared" si="2"/>
        <v>52.39</v>
      </c>
      <c r="H10" s="30">
        <f t="shared" si="2"/>
        <v>6096.72</v>
      </c>
      <c r="I10" s="30">
        <f t="shared" si="2"/>
        <v>825.12419</v>
      </c>
      <c r="J10" s="30">
        <f>I10/H10*100</f>
        <v>13.533903311944783</v>
      </c>
      <c r="K10" s="30">
        <f t="shared" si="2"/>
        <v>4855.72</v>
      </c>
      <c r="L10" s="30">
        <f t="shared" si="2"/>
        <v>5575</v>
      </c>
      <c r="M10" s="30">
        <f t="shared" si="2"/>
        <v>6041</v>
      </c>
      <c r="N10" s="30">
        <f t="shared" si="2"/>
        <v>6287</v>
      </c>
      <c r="O10" s="30">
        <f t="shared" si="2"/>
        <v>11772</v>
      </c>
      <c r="P10" s="31" t="s">
        <v>28</v>
      </c>
      <c r="Q10" s="32" t="s">
        <v>29</v>
      </c>
    </row>
    <row r="11" spans="1:17" s="5" customFormat="1" x14ac:dyDescent="0.25">
      <c r="A11" s="16"/>
      <c r="B11" s="17"/>
      <c r="C11" s="75" t="s">
        <v>30</v>
      </c>
      <c r="D11" s="76"/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77"/>
      <c r="P11" s="77"/>
      <c r="Q11" s="78"/>
    </row>
    <row r="12" spans="1:17" s="5" customFormat="1" ht="25.5" x14ac:dyDescent="0.25">
      <c r="A12" s="18">
        <v>3392</v>
      </c>
      <c r="B12" s="19" t="s">
        <v>19</v>
      </c>
      <c r="C12" s="20" t="s">
        <v>31</v>
      </c>
      <c r="D12" s="21">
        <f t="shared" ref="D12:D33" si="3">F12+G12+K12+L12+M12+N12+O12</f>
        <v>70556.200000000012</v>
      </c>
      <c r="E12" s="22">
        <v>70556.200000000012</v>
      </c>
      <c r="F12" s="23">
        <v>151.82</v>
      </c>
      <c r="G12" s="24">
        <v>61791.380000000005</v>
      </c>
      <c r="H12" s="25">
        <v>8613</v>
      </c>
      <c r="I12" s="25">
        <v>8547.6916799999981</v>
      </c>
      <c r="J12" s="25">
        <f t="shared" ref="J12:J33" si="4">I12/H12*100</f>
        <v>99.241747126436763</v>
      </c>
      <c r="K12" s="24">
        <v>8613</v>
      </c>
      <c r="L12" s="24">
        <v>0</v>
      </c>
      <c r="M12" s="24">
        <v>0</v>
      </c>
      <c r="N12" s="24">
        <v>0</v>
      </c>
      <c r="O12" s="24">
        <v>0</v>
      </c>
      <c r="P12" s="26">
        <v>0.9</v>
      </c>
      <c r="Q12" s="27" t="s">
        <v>32</v>
      </c>
    </row>
    <row r="13" spans="1:17" s="5" customFormat="1" ht="25.5" x14ac:dyDescent="0.25">
      <c r="A13" s="18">
        <v>3405</v>
      </c>
      <c r="B13" s="19" t="s">
        <v>19</v>
      </c>
      <c r="C13" s="20" t="s">
        <v>33</v>
      </c>
      <c r="D13" s="21">
        <f t="shared" si="3"/>
        <v>71677.069999999992</v>
      </c>
      <c r="E13" s="22">
        <v>71677.069999999992</v>
      </c>
      <c r="F13" s="23">
        <v>465.72</v>
      </c>
      <c r="G13" s="24">
        <v>50615.899999999994</v>
      </c>
      <c r="H13" s="25">
        <v>20595.449999999997</v>
      </c>
      <c r="I13" s="25">
        <v>20255.00592</v>
      </c>
      <c r="J13" s="25">
        <f t="shared" si="4"/>
        <v>98.346993729197479</v>
      </c>
      <c r="K13" s="24">
        <v>20595.449999999997</v>
      </c>
      <c r="L13" s="24">
        <v>0</v>
      </c>
      <c r="M13" s="24">
        <v>0</v>
      </c>
      <c r="N13" s="24">
        <v>0</v>
      </c>
      <c r="O13" s="24">
        <v>0</v>
      </c>
      <c r="P13" s="26">
        <v>0.9</v>
      </c>
      <c r="Q13" s="27" t="s">
        <v>32</v>
      </c>
    </row>
    <row r="14" spans="1:17" s="5" customFormat="1" ht="25.5" x14ac:dyDescent="0.25">
      <c r="A14" s="18">
        <v>3407</v>
      </c>
      <c r="B14" s="19"/>
      <c r="C14" s="20" t="s">
        <v>34</v>
      </c>
      <c r="D14" s="21">
        <f t="shared" si="3"/>
        <v>44967</v>
      </c>
      <c r="E14" s="22">
        <v>44976</v>
      </c>
      <c r="F14" s="23">
        <v>44794</v>
      </c>
      <c r="G14" s="24">
        <v>0</v>
      </c>
      <c r="H14" s="25">
        <v>173.07</v>
      </c>
      <c r="I14" s="25">
        <v>173.05620999999999</v>
      </c>
      <c r="J14" s="25">
        <f t="shared" si="4"/>
        <v>99.992032125729466</v>
      </c>
      <c r="K14" s="24">
        <v>173</v>
      </c>
      <c r="L14" s="24">
        <v>0</v>
      </c>
      <c r="M14" s="24">
        <v>0</v>
      </c>
      <c r="N14" s="24">
        <v>0</v>
      </c>
      <c r="O14" s="24">
        <v>0</v>
      </c>
      <c r="P14" s="26">
        <v>0.9</v>
      </c>
      <c r="Q14" s="27" t="s">
        <v>32</v>
      </c>
    </row>
    <row r="15" spans="1:17" s="5" customFormat="1" ht="25.5" x14ac:dyDescent="0.25">
      <c r="A15" s="18">
        <v>3409</v>
      </c>
      <c r="B15" s="19" t="s">
        <v>19</v>
      </c>
      <c r="C15" s="20" t="s">
        <v>35</v>
      </c>
      <c r="D15" s="21">
        <f t="shared" si="3"/>
        <v>86402.420000000013</v>
      </c>
      <c r="E15" s="22">
        <v>86402.420000000013</v>
      </c>
      <c r="F15" s="23">
        <v>123.43</v>
      </c>
      <c r="G15" s="24">
        <v>40158.93</v>
      </c>
      <c r="H15" s="25">
        <v>46120.05999999999</v>
      </c>
      <c r="I15" s="25">
        <v>45759.670960000003</v>
      </c>
      <c r="J15" s="25">
        <f t="shared" si="4"/>
        <v>99.218585058215481</v>
      </c>
      <c r="K15" s="24">
        <v>46120.060000000005</v>
      </c>
      <c r="L15" s="24">
        <v>0</v>
      </c>
      <c r="M15" s="24">
        <v>0</v>
      </c>
      <c r="N15" s="24">
        <v>0</v>
      </c>
      <c r="O15" s="24">
        <v>0</v>
      </c>
      <c r="P15" s="26">
        <v>0.9</v>
      </c>
      <c r="Q15" s="27" t="s">
        <v>32</v>
      </c>
    </row>
    <row r="16" spans="1:17" s="5" customFormat="1" ht="38.25" x14ac:dyDescent="0.25">
      <c r="A16" s="18">
        <v>3424</v>
      </c>
      <c r="B16" s="19" t="s">
        <v>19</v>
      </c>
      <c r="C16" s="20" t="s">
        <v>36</v>
      </c>
      <c r="D16" s="21">
        <f t="shared" si="3"/>
        <v>70584.98</v>
      </c>
      <c r="E16" s="22">
        <v>70584.98</v>
      </c>
      <c r="F16" s="23">
        <v>0</v>
      </c>
      <c r="G16" s="24">
        <v>0</v>
      </c>
      <c r="H16" s="25">
        <v>11584.980000000001</v>
      </c>
      <c r="I16" s="25">
        <v>1584.9716699999999</v>
      </c>
      <c r="J16" s="25">
        <f t="shared" si="4"/>
        <v>13.681263757037126</v>
      </c>
      <c r="K16" s="24">
        <v>11584.98</v>
      </c>
      <c r="L16" s="24">
        <v>59000</v>
      </c>
      <c r="M16" s="24">
        <v>0</v>
      </c>
      <c r="N16" s="24">
        <v>0</v>
      </c>
      <c r="O16" s="24">
        <v>0</v>
      </c>
      <c r="P16" s="26">
        <v>0.9</v>
      </c>
      <c r="Q16" s="27" t="s">
        <v>37</v>
      </c>
    </row>
    <row r="17" spans="1:17" s="5" customFormat="1" ht="25.5" x14ac:dyDescent="0.25">
      <c r="A17" s="18">
        <v>3429</v>
      </c>
      <c r="B17" s="19" t="s">
        <v>19</v>
      </c>
      <c r="C17" s="20" t="s">
        <v>38</v>
      </c>
      <c r="D17" s="21">
        <f t="shared" si="3"/>
        <v>77307.459999999992</v>
      </c>
      <c r="E17" s="22">
        <v>77307.459999999992</v>
      </c>
      <c r="F17" s="23">
        <v>66.56</v>
      </c>
      <c r="G17" s="24">
        <v>19724.98</v>
      </c>
      <c r="H17" s="25">
        <v>57515.92</v>
      </c>
      <c r="I17" s="25">
        <v>32070.922399999999</v>
      </c>
      <c r="J17" s="25">
        <f t="shared" si="4"/>
        <v>55.760078948576329</v>
      </c>
      <c r="K17" s="24">
        <v>57515.92</v>
      </c>
      <c r="L17" s="24">
        <v>0</v>
      </c>
      <c r="M17" s="24">
        <v>0</v>
      </c>
      <c r="N17" s="24">
        <v>0</v>
      </c>
      <c r="O17" s="24">
        <v>0</v>
      </c>
      <c r="P17" s="26">
        <v>0.9</v>
      </c>
      <c r="Q17" s="27" t="s">
        <v>32</v>
      </c>
    </row>
    <row r="18" spans="1:17" s="5" customFormat="1" ht="25.5" x14ac:dyDescent="0.25">
      <c r="A18" s="18">
        <v>3453</v>
      </c>
      <c r="B18" s="19" t="s">
        <v>19</v>
      </c>
      <c r="C18" s="20" t="s">
        <v>39</v>
      </c>
      <c r="D18" s="21">
        <f t="shared" si="3"/>
        <v>16654.32</v>
      </c>
      <c r="E18" s="22">
        <v>16654.32</v>
      </c>
      <c r="F18" s="23">
        <v>0</v>
      </c>
      <c r="G18" s="24">
        <v>54.32</v>
      </c>
      <c r="H18" s="25">
        <v>3100.0000000000005</v>
      </c>
      <c r="I18" s="25">
        <v>0</v>
      </c>
      <c r="J18" s="25">
        <f t="shared" si="4"/>
        <v>0</v>
      </c>
      <c r="K18" s="24">
        <v>3100</v>
      </c>
      <c r="L18" s="24">
        <v>13500</v>
      </c>
      <c r="M18" s="24">
        <v>0</v>
      </c>
      <c r="N18" s="24">
        <v>0</v>
      </c>
      <c r="O18" s="24">
        <v>0</v>
      </c>
      <c r="P18" s="26">
        <v>0.4</v>
      </c>
      <c r="Q18" s="27" t="s">
        <v>40</v>
      </c>
    </row>
    <row r="19" spans="1:17" s="5" customFormat="1" ht="25.5" x14ac:dyDescent="0.25">
      <c r="A19" s="18">
        <v>3454</v>
      </c>
      <c r="B19" s="19" t="s">
        <v>19</v>
      </c>
      <c r="C19" s="20" t="s">
        <v>41</v>
      </c>
      <c r="D19" s="21">
        <f t="shared" si="3"/>
        <v>11288.619999999999</v>
      </c>
      <c r="E19" s="22">
        <v>11288.619999999999</v>
      </c>
      <c r="F19" s="23">
        <v>0</v>
      </c>
      <c r="G19" s="24">
        <v>6379.73</v>
      </c>
      <c r="H19" s="25">
        <v>4908.8900000000003</v>
      </c>
      <c r="I19" s="25">
        <v>4908.8653799999993</v>
      </c>
      <c r="J19" s="25">
        <f t="shared" si="4"/>
        <v>99.999498460955508</v>
      </c>
      <c r="K19" s="24">
        <v>4908.8899999999994</v>
      </c>
      <c r="L19" s="24">
        <v>0</v>
      </c>
      <c r="M19" s="24">
        <v>0</v>
      </c>
      <c r="N19" s="24">
        <v>0</v>
      </c>
      <c r="O19" s="24">
        <v>0</v>
      </c>
      <c r="P19" s="26">
        <v>0.4</v>
      </c>
      <c r="Q19" s="27" t="s">
        <v>40</v>
      </c>
    </row>
    <row r="20" spans="1:17" s="5" customFormat="1" ht="25.5" x14ac:dyDescent="0.25">
      <c r="A20" s="18">
        <v>3456</v>
      </c>
      <c r="B20" s="19" t="s">
        <v>19</v>
      </c>
      <c r="C20" s="20" t="s">
        <v>42</v>
      </c>
      <c r="D20" s="21">
        <f t="shared" si="3"/>
        <v>29066.55</v>
      </c>
      <c r="E20" s="22">
        <v>29066.55</v>
      </c>
      <c r="F20" s="23">
        <v>66.55</v>
      </c>
      <c r="G20" s="24">
        <v>0</v>
      </c>
      <c r="H20" s="25">
        <v>29000</v>
      </c>
      <c r="I20" s="25">
        <v>27242.428790000002</v>
      </c>
      <c r="J20" s="25">
        <f t="shared" si="4"/>
        <v>93.939409620689659</v>
      </c>
      <c r="K20" s="24">
        <v>29000</v>
      </c>
      <c r="L20" s="24">
        <v>0</v>
      </c>
      <c r="M20" s="24">
        <v>0</v>
      </c>
      <c r="N20" s="24">
        <v>0</v>
      </c>
      <c r="O20" s="24">
        <v>0</v>
      </c>
      <c r="P20" s="26">
        <v>0.9</v>
      </c>
      <c r="Q20" s="27" t="s">
        <v>32</v>
      </c>
    </row>
    <row r="21" spans="1:17" s="5" customFormat="1" ht="25.5" x14ac:dyDescent="0.25">
      <c r="A21" s="18">
        <v>3481</v>
      </c>
      <c r="B21" s="19" t="s">
        <v>19</v>
      </c>
      <c r="C21" s="20" t="s">
        <v>43</v>
      </c>
      <c r="D21" s="21">
        <f t="shared" si="3"/>
        <v>116066.56</v>
      </c>
      <c r="E21" s="22">
        <v>116066.56</v>
      </c>
      <c r="F21" s="23">
        <v>0</v>
      </c>
      <c r="G21" s="24">
        <v>66.56</v>
      </c>
      <c r="H21" s="25">
        <v>116000.00000000001</v>
      </c>
      <c r="I21" s="25">
        <v>61175.570350000002</v>
      </c>
      <c r="J21" s="25">
        <f t="shared" si="4"/>
        <v>52.737560646551721</v>
      </c>
      <c r="K21" s="24">
        <v>116000</v>
      </c>
      <c r="L21" s="24">
        <v>0</v>
      </c>
      <c r="M21" s="24">
        <v>0</v>
      </c>
      <c r="N21" s="24">
        <v>0</v>
      </c>
      <c r="O21" s="24">
        <v>0</v>
      </c>
      <c r="P21" s="26">
        <v>0.9</v>
      </c>
      <c r="Q21" s="27" t="s">
        <v>32</v>
      </c>
    </row>
    <row r="22" spans="1:17" s="5" customFormat="1" ht="25.5" x14ac:dyDescent="0.25">
      <c r="A22" s="18">
        <v>3482</v>
      </c>
      <c r="B22" s="19" t="s">
        <v>19</v>
      </c>
      <c r="C22" s="20" t="s">
        <v>44</v>
      </c>
      <c r="D22" s="21">
        <f t="shared" si="3"/>
        <v>92766.540000000008</v>
      </c>
      <c r="E22" s="22">
        <v>92766.540000000008</v>
      </c>
      <c r="F22" s="23">
        <v>66.55</v>
      </c>
      <c r="G22" s="24">
        <v>6295.87</v>
      </c>
      <c r="H22" s="25">
        <v>86404.12</v>
      </c>
      <c r="I22" s="25">
        <v>38806.23532</v>
      </c>
      <c r="J22" s="25">
        <f t="shared" si="4"/>
        <v>44.9124825529153</v>
      </c>
      <c r="K22" s="24">
        <v>86404.12000000001</v>
      </c>
      <c r="L22" s="24">
        <v>0</v>
      </c>
      <c r="M22" s="24">
        <v>0</v>
      </c>
      <c r="N22" s="24">
        <v>0</v>
      </c>
      <c r="O22" s="24">
        <v>0</v>
      </c>
      <c r="P22" s="26">
        <v>0.9</v>
      </c>
      <c r="Q22" s="27" t="s">
        <v>32</v>
      </c>
    </row>
    <row r="23" spans="1:17" s="5" customFormat="1" ht="25.5" x14ac:dyDescent="0.25">
      <c r="A23" s="18">
        <v>3484</v>
      </c>
      <c r="B23" s="19" t="s">
        <v>19</v>
      </c>
      <c r="C23" s="20" t="s">
        <v>45</v>
      </c>
      <c r="D23" s="21">
        <f t="shared" si="3"/>
        <v>135066.56</v>
      </c>
      <c r="E23" s="22">
        <v>135066.56</v>
      </c>
      <c r="F23" s="23">
        <v>46.59</v>
      </c>
      <c r="G23" s="24">
        <v>19.97</v>
      </c>
      <c r="H23" s="25">
        <v>101977.59</v>
      </c>
      <c r="I23" s="25">
        <v>31998.383660000003</v>
      </c>
      <c r="J23" s="25">
        <f t="shared" si="4"/>
        <v>31.377858272587151</v>
      </c>
      <c r="K23" s="24">
        <v>102000</v>
      </c>
      <c r="L23" s="24">
        <v>33000</v>
      </c>
      <c r="M23" s="24">
        <v>0</v>
      </c>
      <c r="N23" s="24">
        <v>0</v>
      </c>
      <c r="O23" s="24">
        <v>0</v>
      </c>
      <c r="P23" s="26">
        <v>0.9</v>
      </c>
      <c r="Q23" s="27" t="s">
        <v>46</v>
      </c>
    </row>
    <row r="24" spans="1:17" s="5" customFormat="1" ht="102" x14ac:dyDescent="0.25">
      <c r="A24" s="18">
        <v>3522</v>
      </c>
      <c r="B24" s="19" t="s">
        <v>19</v>
      </c>
      <c r="C24" s="20" t="s">
        <v>47</v>
      </c>
      <c r="D24" s="21">
        <f t="shared" si="3"/>
        <v>4524.5200000000004</v>
      </c>
      <c r="E24" s="22">
        <v>4524.5200000000004</v>
      </c>
      <c r="F24" s="23">
        <v>0</v>
      </c>
      <c r="G24" s="24">
        <v>0</v>
      </c>
      <c r="H24" s="25">
        <v>1024.52</v>
      </c>
      <c r="I24" s="25">
        <v>0</v>
      </c>
      <c r="J24" s="25">
        <f t="shared" si="4"/>
        <v>0</v>
      </c>
      <c r="K24" s="24">
        <v>1024.52</v>
      </c>
      <c r="L24" s="24">
        <v>2500</v>
      </c>
      <c r="M24" s="24">
        <v>1000</v>
      </c>
      <c r="N24" s="24">
        <v>0</v>
      </c>
      <c r="O24" s="24">
        <v>0</v>
      </c>
      <c r="P24" s="26">
        <v>0.85</v>
      </c>
      <c r="Q24" s="27" t="s">
        <v>21</v>
      </c>
    </row>
    <row r="25" spans="1:17" s="5" customFormat="1" ht="25.5" x14ac:dyDescent="0.25">
      <c r="A25" s="18">
        <v>3527</v>
      </c>
      <c r="B25" s="19" t="s">
        <v>19</v>
      </c>
      <c r="C25" s="20" t="s">
        <v>48</v>
      </c>
      <c r="D25" s="21">
        <f t="shared" si="3"/>
        <v>78000</v>
      </c>
      <c r="E25" s="22">
        <v>78000</v>
      </c>
      <c r="F25" s="23">
        <v>0</v>
      </c>
      <c r="G25" s="24">
        <v>0</v>
      </c>
      <c r="H25" s="25">
        <v>300</v>
      </c>
      <c r="I25" s="25">
        <v>0</v>
      </c>
      <c r="J25" s="25">
        <f t="shared" si="4"/>
        <v>0</v>
      </c>
      <c r="K25" s="24">
        <v>300</v>
      </c>
      <c r="L25" s="24">
        <v>0</v>
      </c>
      <c r="M25" s="24">
        <v>77700</v>
      </c>
      <c r="N25" s="24">
        <v>0</v>
      </c>
      <c r="O25" s="24">
        <v>0</v>
      </c>
      <c r="P25" s="26">
        <v>0.85</v>
      </c>
      <c r="Q25" s="27" t="s">
        <v>49</v>
      </c>
    </row>
    <row r="26" spans="1:17" s="5" customFormat="1" ht="25.5" x14ac:dyDescent="0.25">
      <c r="A26" s="18">
        <v>3528</v>
      </c>
      <c r="B26" s="19" t="s">
        <v>19</v>
      </c>
      <c r="C26" s="20" t="s">
        <v>50</v>
      </c>
      <c r="D26" s="21">
        <f t="shared" si="3"/>
        <v>59000</v>
      </c>
      <c r="E26" s="22">
        <v>59000</v>
      </c>
      <c r="F26" s="23">
        <v>0</v>
      </c>
      <c r="G26" s="24">
        <v>0</v>
      </c>
      <c r="H26" s="25">
        <v>300</v>
      </c>
      <c r="I26" s="25">
        <v>0</v>
      </c>
      <c r="J26" s="25">
        <f t="shared" si="4"/>
        <v>0</v>
      </c>
      <c r="K26" s="24">
        <v>300</v>
      </c>
      <c r="L26" s="24">
        <v>0</v>
      </c>
      <c r="M26" s="24">
        <v>58700</v>
      </c>
      <c r="N26" s="24">
        <v>0</v>
      </c>
      <c r="O26" s="24">
        <v>0</v>
      </c>
      <c r="P26" s="26">
        <v>0.85</v>
      </c>
      <c r="Q26" s="27" t="s">
        <v>49</v>
      </c>
    </row>
    <row r="27" spans="1:17" s="5" customFormat="1" ht="25.5" x14ac:dyDescent="0.25">
      <c r="A27" s="18">
        <v>3529</v>
      </c>
      <c r="B27" s="19" t="s">
        <v>19</v>
      </c>
      <c r="C27" s="20" t="s">
        <v>51</v>
      </c>
      <c r="D27" s="21">
        <f t="shared" si="3"/>
        <v>66000</v>
      </c>
      <c r="E27" s="22">
        <v>66000</v>
      </c>
      <c r="F27" s="23">
        <v>0</v>
      </c>
      <c r="G27" s="24">
        <v>0</v>
      </c>
      <c r="H27" s="25">
        <v>300</v>
      </c>
      <c r="I27" s="25">
        <v>0</v>
      </c>
      <c r="J27" s="25">
        <f t="shared" si="4"/>
        <v>0</v>
      </c>
      <c r="K27" s="24">
        <v>300</v>
      </c>
      <c r="L27" s="24">
        <v>65700</v>
      </c>
      <c r="M27" s="24">
        <v>0</v>
      </c>
      <c r="N27" s="24">
        <v>0</v>
      </c>
      <c r="O27" s="24">
        <v>0</v>
      </c>
      <c r="P27" s="26">
        <v>0.85</v>
      </c>
      <c r="Q27" s="27" t="s">
        <v>49</v>
      </c>
    </row>
    <row r="28" spans="1:17" s="5" customFormat="1" ht="38.25" x14ac:dyDescent="0.25">
      <c r="A28" s="18">
        <v>3530</v>
      </c>
      <c r="B28" s="19" t="s">
        <v>19</v>
      </c>
      <c r="C28" s="20" t="s">
        <v>52</v>
      </c>
      <c r="D28" s="21">
        <f t="shared" si="3"/>
        <v>86900</v>
      </c>
      <c r="E28" s="22">
        <v>86900</v>
      </c>
      <c r="F28" s="23">
        <v>0</v>
      </c>
      <c r="G28" s="24">
        <v>0</v>
      </c>
      <c r="H28" s="25">
        <v>300</v>
      </c>
      <c r="I28" s="25">
        <v>0</v>
      </c>
      <c r="J28" s="25">
        <f t="shared" si="4"/>
        <v>0</v>
      </c>
      <c r="K28" s="24">
        <v>300</v>
      </c>
      <c r="L28" s="24">
        <v>43300</v>
      </c>
      <c r="M28" s="24">
        <v>43300</v>
      </c>
      <c r="N28" s="24">
        <v>0</v>
      </c>
      <c r="O28" s="24">
        <v>0</v>
      </c>
      <c r="P28" s="26">
        <v>0.85</v>
      </c>
      <c r="Q28" s="27" t="s">
        <v>49</v>
      </c>
    </row>
    <row r="29" spans="1:17" s="5" customFormat="1" ht="25.5" x14ac:dyDescent="0.25">
      <c r="A29" s="18">
        <v>3531</v>
      </c>
      <c r="B29" s="19" t="s">
        <v>19</v>
      </c>
      <c r="C29" s="20" t="s">
        <v>53</v>
      </c>
      <c r="D29" s="21">
        <f t="shared" si="3"/>
        <v>33000</v>
      </c>
      <c r="E29" s="22">
        <v>33000</v>
      </c>
      <c r="F29" s="23">
        <v>0</v>
      </c>
      <c r="G29" s="24">
        <v>0</v>
      </c>
      <c r="H29" s="25">
        <v>300</v>
      </c>
      <c r="I29" s="25">
        <v>0</v>
      </c>
      <c r="J29" s="25">
        <f t="shared" si="4"/>
        <v>0</v>
      </c>
      <c r="K29" s="24">
        <v>300</v>
      </c>
      <c r="L29" s="24">
        <v>32700</v>
      </c>
      <c r="M29" s="24">
        <v>0</v>
      </c>
      <c r="N29" s="24">
        <v>0</v>
      </c>
      <c r="O29" s="24">
        <v>0</v>
      </c>
      <c r="P29" s="26">
        <v>0.85</v>
      </c>
      <c r="Q29" s="27" t="s">
        <v>49</v>
      </c>
    </row>
    <row r="30" spans="1:17" s="5" customFormat="1" ht="25.5" x14ac:dyDescent="0.25">
      <c r="A30" s="18">
        <v>3532</v>
      </c>
      <c r="B30" s="19" t="s">
        <v>19</v>
      </c>
      <c r="C30" s="20" t="s">
        <v>54</v>
      </c>
      <c r="D30" s="21">
        <f t="shared" si="3"/>
        <v>80000</v>
      </c>
      <c r="E30" s="22">
        <v>80000</v>
      </c>
      <c r="F30" s="23">
        <v>0</v>
      </c>
      <c r="G30" s="24">
        <v>0</v>
      </c>
      <c r="H30" s="25">
        <v>300</v>
      </c>
      <c r="I30" s="25">
        <v>0</v>
      </c>
      <c r="J30" s="25">
        <f t="shared" si="4"/>
        <v>0</v>
      </c>
      <c r="K30" s="24">
        <v>300</v>
      </c>
      <c r="L30" s="24">
        <v>0</v>
      </c>
      <c r="M30" s="24">
        <v>79700</v>
      </c>
      <c r="N30" s="24">
        <v>0</v>
      </c>
      <c r="O30" s="24">
        <v>0</v>
      </c>
      <c r="P30" s="26">
        <v>0.85</v>
      </c>
      <c r="Q30" s="27" t="s">
        <v>49</v>
      </c>
    </row>
    <row r="31" spans="1:17" s="5" customFormat="1" ht="25.5" x14ac:dyDescent="0.25">
      <c r="A31" s="18">
        <v>3533</v>
      </c>
      <c r="B31" s="19" t="s">
        <v>19</v>
      </c>
      <c r="C31" s="20" t="s">
        <v>55</v>
      </c>
      <c r="D31" s="21">
        <f t="shared" si="3"/>
        <v>164000</v>
      </c>
      <c r="E31" s="22">
        <v>164000</v>
      </c>
      <c r="F31" s="23">
        <v>0</v>
      </c>
      <c r="G31" s="24">
        <v>0</v>
      </c>
      <c r="H31" s="25">
        <v>300</v>
      </c>
      <c r="I31" s="25">
        <v>0</v>
      </c>
      <c r="J31" s="25">
        <f t="shared" si="4"/>
        <v>0</v>
      </c>
      <c r="K31" s="24">
        <v>300</v>
      </c>
      <c r="L31" s="24">
        <v>163700</v>
      </c>
      <c r="M31" s="24">
        <v>0</v>
      </c>
      <c r="N31" s="24">
        <v>0</v>
      </c>
      <c r="O31" s="24">
        <v>0</v>
      </c>
      <c r="P31" s="26">
        <v>0.85</v>
      </c>
      <c r="Q31" s="27" t="s">
        <v>49</v>
      </c>
    </row>
    <row r="32" spans="1:17" s="5" customFormat="1" ht="25.5" x14ac:dyDescent="0.25">
      <c r="A32" s="18">
        <v>3534</v>
      </c>
      <c r="B32" s="19" t="s">
        <v>19</v>
      </c>
      <c r="C32" s="20" t="s">
        <v>56</v>
      </c>
      <c r="D32" s="21">
        <f t="shared" si="3"/>
        <v>56000</v>
      </c>
      <c r="E32" s="22">
        <v>56000</v>
      </c>
      <c r="F32" s="23">
        <v>0</v>
      </c>
      <c r="G32" s="24">
        <v>0</v>
      </c>
      <c r="H32" s="25">
        <v>300</v>
      </c>
      <c r="I32" s="25">
        <v>0</v>
      </c>
      <c r="J32" s="25">
        <f t="shared" si="4"/>
        <v>0</v>
      </c>
      <c r="K32" s="24">
        <v>300</v>
      </c>
      <c r="L32" s="24">
        <v>55700</v>
      </c>
      <c r="M32" s="24">
        <v>0</v>
      </c>
      <c r="N32" s="24">
        <v>0</v>
      </c>
      <c r="O32" s="24">
        <v>0</v>
      </c>
      <c r="P32" s="26">
        <v>0.85</v>
      </c>
      <c r="Q32" s="27" t="s">
        <v>49</v>
      </c>
    </row>
    <row r="33" spans="1:17" s="5" customFormat="1" ht="39" thickBot="1" x14ac:dyDescent="0.3">
      <c r="A33" s="18">
        <v>3999</v>
      </c>
      <c r="B33" s="19" t="s">
        <v>57</v>
      </c>
      <c r="C33" s="20" t="s">
        <v>58</v>
      </c>
      <c r="D33" s="21">
        <f t="shared" si="3"/>
        <v>371557</v>
      </c>
      <c r="E33" s="22">
        <v>50000</v>
      </c>
      <c r="F33" s="23">
        <v>191807</v>
      </c>
      <c r="G33" s="24">
        <v>30750</v>
      </c>
      <c r="H33" s="25">
        <v>50000</v>
      </c>
      <c r="I33" s="25">
        <v>19000</v>
      </c>
      <c r="J33" s="25">
        <f t="shared" si="4"/>
        <v>38</v>
      </c>
      <c r="K33" s="24">
        <v>50000</v>
      </c>
      <c r="L33" s="24">
        <v>33000</v>
      </c>
      <c r="M33" s="24">
        <v>33000</v>
      </c>
      <c r="N33" s="24">
        <v>33000</v>
      </c>
      <c r="O33" s="24">
        <v>0</v>
      </c>
      <c r="P33" s="26" t="s">
        <v>29</v>
      </c>
      <c r="Q33" s="33" t="s">
        <v>29</v>
      </c>
    </row>
    <row r="34" spans="1:17" s="5" customFormat="1" ht="13.5" thickBot="1" x14ac:dyDescent="0.3">
      <c r="A34" s="34"/>
      <c r="B34" s="34"/>
      <c r="C34" s="29" t="s">
        <v>59</v>
      </c>
      <c r="D34" s="29">
        <f t="shared" ref="D34:O34" si="5">SUM(D12:D33)</f>
        <v>1821385.8</v>
      </c>
      <c r="E34" s="30">
        <f t="shared" si="5"/>
        <v>1499837.8</v>
      </c>
      <c r="F34" s="30">
        <f t="shared" si="5"/>
        <v>237588.22</v>
      </c>
      <c r="G34" s="30">
        <f t="shared" si="5"/>
        <v>215857.64</v>
      </c>
      <c r="H34" s="30">
        <f t="shared" si="5"/>
        <v>539417.59999999998</v>
      </c>
      <c r="I34" s="30">
        <f t="shared" si="5"/>
        <v>291522.80233999999</v>
      </c>
      <c r="J34" s="30">
        <f>I34/H34*100</f>
        <v>54.043991582773721</v>
      </c>
      <c r="K34" s="30">
        <f t="shared" si="5"/>
        <v>539439.93999999994</v>
      </c>
      <c r="L34" s="30">
        <f t="shared" si="5"/>
        <v>502100</v>
      </c>
      <c r="M34" s="30">
        <f t="shared" si="5"/>
        <v>293400</v>
      </c>
      <c r="N34" s="30">
        <f t="shared" si="5"/>
        <v>33000</v>
      </c>
      <c r="O34" s="30">
        <f t="shared" si="5"/>
        <v>0</v>
      </c>
      <c r="P34" s="31" t="s">
        <v>28</v>
      </c>
      <c r="Q34" s="32" t="s">
        <v>29</v>
      </c>
    </row>
    <row r="35" spans="1:17" s="5" customFormat="1" x14ac:dyDescent="0.25">
      <c r="A35" s="16"/>
      <c r="B35" s="17"/>
      <c r="C35" s="75" t="s">
        <v>60</v>
      </c>
      <c r="D35" s="76"/>
      <c r="E35" s="77"/>
      <c r="F35" s="77"/>
      <c r="G35" s="77"/>
      <c r="H35" s="77"/>
      <c r="I35" s="77"/>
      <c r="J35" s="77"/>
      <c r="K35" s="77"/>
      <c r="L35" s="77"/>
      <c r="M35" s="77"/>
      <c r="N35" s="77"/>
      <c r="O35" s="77"/>
      <c r="P35" s="77"/>
      <c r="Q35" s="78"/>
    </row>
    <row r="36" spans="1:17" s="5" customFormat="1" x14ac:dyDescent="0.25">
      <c r="A36" s="35">
        <v>3458</v>
      </c>
      <c r="B36" s="19" t="s">
        <v>61</v>
      </c>
      <c r="C36" s="20" t="s">
        <v>62</v>
      </c>
      <c r="D36" s="21">
        <f t="shared" ref="D36:D39" si="6">F36+G36+K36+L36+M36+N36+O36</f>
        <v>10288.130000000001</v>
      </c>
      <c r="E36" s="22">
        <v>10288</v>
      </c>
      <c r="F36" s="23">
        <v>0</v>
      </c>
      <c r="G36" s="24">
        <v>0</v>
      </c>
      <c r="H36" s="25">
        <v>5768.4299999999994</v>
      </c>
      <c r="I36" s="25">
        <v>2477.7170000000001</v>
      </c>
      <c r="J36" s="25">
        <f t="shared" ref="J36:J39" si="7">I36/H36*100</f>
        <v>42.953056550915939</v>
      </c>
      <c r="K36" s="24">
        <v>5558.53</v>
      </c>
      <c r="L36" s="24">
        <v>4729.6000000000004</v>
      </c>
      <c r="M36" s="24">
        <v>0</v>
      </c>
      <c r="N36" s="24">
        <v>0</v>
      </c>
      <c r="O36" s="24">
        <v>0</v>
      </c>
      <c r="P36" s="26">
        <v>0.95</v>
      </c>
      <c r="Q36" s="27" t="s">
        <v>63</v>
      </c>
    </row>
    <row r="37" spans="1:17" s="5" customFormat="1" ht="25.5" x14ac:dyDescent="0.25">
      <c r="A37" s="35">
        <v>3472</v>
      </c>
      <c r="B37" s="19" t="s">
        <v>19</v>
      </c>
      <c r="C37" s="20" t="s">
        <v>64</v>
      </c>
      <c r="D37" s="21">
        <f t="shared" si="6"/>
        <v>1728.5300000000002</v>
      </c>
      <c r="E37" s="22">
        <v>1728.5300000000002</v>
      </c>
      <c r="F37" s="23">
        <v>0</v>
      </c>
      <c r="G37" s="24">
        <v>1336.43</v>
      </c>
      <c r="H37" s="25">
        <v>392.1</v>
      </c>
      <c r="I37" s="25">
        <v>392.09130000000005</v>
      </c>
      <c r="J37" s="25">
        <f t="shared" si="7"/>
        <v>99.997781178270856</v>
      </c>
      <c r="K37" s="24">
        <v>392.1</v>
      </c>
      <c r="L37" s="24">
        <v>0</v>
      </c>
      <c r="M37" s="24">
        <v>0</v>
      </c>
      <c r="N37" s="24">
        <v>0</v>
      </c>
      <c r="O37" s="24">
        <v>0</v>
      </c>
      <c r="P37" s="26">
        <v>0.6</v>
      </c>
      <c r="Q37" s="27" t="s">
        <v>40</v>
      </c>
    </row>
    <row r="38" spans="1:17" s="5" customFormat="1" ht="25.5" x14ac:dyDescent="0.25">
      <c r="A38" s="35">
        <v>3526</v>
      </c>
      <c r="B38" s="19" t="s">
        <v>19</v>
      </c>
      <c r="C38" s="20" t="s">
        <v>65</v>
      </c>
      <c r="D38" s="21">
        <f t="shared" si="6"/>
        <v>9990</v>
      </c>
      <c r="E38" s="22">
        <v>9990</v>
      </c>
      <c r="F38" s="23">
        <v>0</v>
      </c>
      <c r="G38" s="24">
        <v>0</v>
      </c>
      <c r="H38" s="25">
        <v>300</v>
      </c>
      <c r="I38" s="25">
        <v>0</v>
      </c>
      <c r="J38" s="25">
        <f t="shared" si="7"/>
        <v>0</v>
      </c>
      <c r="K38" s="24">
        <v>300</v>
      </c>
      <c r="L38" s="24">
        <v>2000</v>
      </c>
      <c r="M38" s="24">
        <v>7690</v>
      </c>
      <c r="N38" s="24">
        <v>0</v>
      </c>
      <c r="O38" s="24">
        <v>0</v>
      </c>
      <c r="P38" s="26">
        <v>0.85</v>
      </c>
      <c r="Q38" s="27" t="s">
        <v>49</v>
      </c>
    </row>
    <row r="39" spans="1:17" s="5" customFormat="1" ht="26.25" thickBot="1" x14ac:dyDescent="0.3">
      <c r="A39" s="35">
        <v>3535</v>
      </c>
      <c r="B39" s="19" t="s">
        <v>19</v>
      </c>
      <c r="C39" s="20" t="s">
        <v>66</v>
      </c>
      <c r="D39" s="21">
        <f t="shared" si="6"/>
        <v>30000</v>
      </c>
      <c r="E39" s="22">
        <v>30000</v>
      </c>
      <c r="F39" s="23">
        <v>0</v>
      </c>
      <c r="G39" s="24">
        <v>0</v>
      </c>
      <c r="H39" s="25">
        <v>400</v>
      </c>
      <c r="I39" s="25">
        <v>0</v>
      </c>
      <c r="J39" s="25">
        <f t="shared" si="7"/>
        <v>0</v>
      </c>
      <c r="K39" s="24">
        <v>400</v>
      </c>
      <c r="L39" s="24">
        <v>5000</v>
      </c>
      <c r="M39" s="24">
        <v>24600</v>
      </c>
      <c r="N39" s="24">
        <v>0</v>
      </c>
      <c r="O39" s="24">
        <v>0</v>
      </c>
      <c r="P39" s="26">
        <v>0.85</v>
      </c>
      <c r="Q39" s="27" t="s">
        <v>49</v>
      </c>
    </row>
    <row r="40" spans="1:17" s="5" customFormat="1" ht="26.25" thickBot="1" x14ac:dyDescent="0.3">
      <c r="A40" s="34"/>
      <c r="B40" s="34"/>
      <c r="C40" s="29" t="s">
        <v>67</v>
      </c>
      <c r="D40" s="29">
        <f t="shared" ref="D40:O40" si="8">SUM(D36:D39)</f>
        <v>52006.66</v>
      </c>
      <c r="E40" s="30">
        <f t="shared" si="8"/>
        <v>52006.53</v>
      </c>
      <c r="F40" s="30">
        <f t="shared" si="8"/>
        <v>0</v>
      </c>
      <c r="G40" s="30">
        <f t="shared" si="8"/>
        <v>1336.43</v>
      </c>
      <c r="H40" s="30">
        <f t="shared" si="8"/>
        <v>6860.53</v>
      </c>
      <c r="I40" s="30">
        <f t="shared" si="8"/>
        <v>2869.8083000000001</v>
      </c>
      <c r="J40" s="30">
        <f>I40/H40*100</f>
        <v>41.830708414656016</v>
      </c>
      <c r="K40" s="30">
        <f t="shared" si="8"/>
        <v>6650.63</v>
      </c>
      <c r="L40" s="30">
        <f t="shared" si="8"/>
        <v>11729.6</v>
      </c>
      <c r="M40" s="30">
        <f t="shared" si="8"/>
        <v>32290</v>
      </c>
      <c r="N40" s="30">
        <f t="shared" si="8"/>
        <v>0</v>
      </c>
      <c r="O40" s="30">
        <f t="shared" si="8"/>
        <v>0</v>
      </c>
      <c r="P40" s="36" t="s">
        <v>29</v>
      </c>
      <c r="Q40" s="32" t="s">
        <v>29</v>
      </c>
    </row>
    <row r="41" spans="1:17" s="5" customFormat="1" x14ac:dyDescent="0.25">
      <c r="A41" s="16"/>
      <c r="B41" s="17"/>
      <c r="C41" s="75" t="s">
        <v>68</v>
      </c>
      <c r="D41" s="76"/>
      <c r="E41" s="77"/>
      <c r="F41" s="77"/>
      <c r="G41" s="77"/>
      <c r="H41" s="77"/>
      <c r="I41" s="77"/>
      <c r="J41" s="77"/>
      <c r="K41" s="77"/>
      <c r="L41" s="77"/>
      <c r="M41" s="77"/>
      <c r="N41" s="77"/>
      <c r="O41" s="77"/>
      <c r="P41" s="77"/>
      <c r="Q41" s="78"/>
    </row>
    <row r="42" spans="1:17" s="5" customFormat="1" ht="26.25" thickBot="1" x14ac:dyDescent="0.3">
      <c r="A42" s="37">
        <v>3384</v>
      </c>
      <c r="B42" s="19" t="s">
        <v>19</v>
      </c>
      <c r="C42" s="20" t="s">
        <v>69</v>
      </c>
      <c r="D42" s="21">
        <f t="shared" ref="D42" si="9">F42+G42+K42+L42+M42+N42+O42</f>
        <v>84.7</v>
      </c>
      <c r="E42" s="22">
        <v>84.7</v>
      </c>
      <c r="F42" s="23">
        <v>59.29</v>
      </c>
      <c r="G42" s="24">
        <v>0</v>
      </c>
      <c r="H42" s="25">
        <v>25.41</v>
      </c>
      <c r="I42" s="25">
        <v>0</v>
      </c>
      <c r="J42" s="25">
        <f>I42/H42*100</f>
        <v>0</v>
      </c>
      <c r="K42" s="24">
        <v>25.41</v>
      </c>
      <c r="L42" s="24">
        <v>0</v>
      </c>
      <c r="M42" s="24">
        <v>0</v>
      </c>
      <c r="N42" s="24">
        <v>0</v>
      </c>
      <c r="O42" s="24">
        <v>0</v>
      </c>
      <c r="P42" s="26">
        <v>0.9</v>
      </c>
      <c r="Q42" s="38" t="s">
        <v>32</v>
      </c>
    </row>
    <row r="43" spans="1:17" s="5" customFormat="1" ht="13.5" thickBot="1" x14ac:dyDescent="0.3">
      <c r="A43" s="34"/>
      <c r="B43" s="39"/>
      <c r="C43" s="29" t="s">
        <v>70</v>
      </c>
      <c r="D43" s="29">
        <f>SUM(D42)</f>
        <v>84.7</v>
      </c>
      <c r="E43" s="30">
        <f>SUM(E42)</f>
        <v>84.7</v>
      </c>
      <c r="F43" s="30">
        <f t="shared" ref="F43:O43" si="10">SUM(F42)</f>
        <v>59.29</v>
      </c>
      <c r="G43" s="30">
        <f t="shared" si="10"/>
        <v>0</v>
      </c>
      <c r="H43" s="30">
        <f t="shared" si="10"/>
        <v>25.41</v>
      </c>
      <c r="I43" s="30">
        <f t="shared" si="10"/>
        <v>0</v>
      </c>
      <c r="J43" s="30">
        <f>I43/H43*100</f>
        <v>0</v>
      </c>
      <c r="K43" s="30">
        <f t="shared" si="10"/>
        <v>25.41</v>
      </c>
      <c r="L43" s="30">
        <f t="shared" si="10"/>
        <v>0</v>
      </c>
      <c r="M43" s="30">
        <f t="shared" si="10"/>
        <v>0</v>
      </c>
      <c r="N43" s="30">
        <f t="shared" si="10"/>
        <v>0</v>
      </c>
      <c r="O43" s="30">
        <f t="shared" si="10"/>
        <v>0</v>
      </c>
      <c r="P43" s="36" t="s">
        <v>29</v>
      </c>
      <c r="Q43" s="32" t="s">
        <v>29</v>
      </c>
    </row>
    <row r="44" spans="1:17" s="5" customFormat="1" x14ac:dyDescent="0.25">
      <c r="A44" s="16"/>
      <c r="B44" s="17"/>
      <c r="C44" s="75" t="s">
        <v>71</v>
      </c>
      <c r="D44" s="76"/>
      <c r="E44" s="77"/>
      <c r="F44" s="77"/>
      <c r="G44" s="77"/>
      <c r="H44" s="77"/>
      <c r="I44" s="77"/>
      <c r="J44" s="77"/>
      <c r="K44" s="77"/>
      <c r="L44" s="77"/>
      <c r="M44" s="77"/>
      <c r="N44" s="77"/>
      <c r="O44" s="77"/>
      <c r="P44" s="77"/>
      <c r="Q44" s="78"/>
    </row>
    <row r="45" spans="1:17" s="5" customFormat="1" ht="26.25" thickBot="1" x14ac:dyDescent="0.3">
      <c r="A45" s="37">
        <v>3519</v>
      </c>
      <c r="B45" s="19" t="s">
        <v>19</v>
      </c>
      <c r="C45" s="20" t="s">
        <v>72</v>
      </c>
      <c r="D45" s="21">
        <f t="shared" ref="D45" si="11">F45+G45+K45+L45+M45+N45+O45</f>
        <v>150000</v>
      </c>
      <c r="E45" s="22">
        <v>150000</v>
      </c>
      <c r="F45" s="23">
        <v>0</v>
      </c>
      <c r="G45" s="24">
        <v>0</v>
      </c>
      <c r="H45" s="25">
        <v>3000</v>
      </c>
      <c r="I45" s="25">
        <v>0</v>
      </c>
      <c r="J45" s="25">
        <f>I45/H45*100</f>
        <v>0</v>
      </c>
      <c r="K45" s="24">
        <v>3000</v>
      </c>
      <c r="L45" s="24">
        <v>1000</v>
      </c>
      <c r="M45" s="24">
        <v>146000</v>
      </c>
      <c r="N45" s="24">
        <v>0</v>
      </c>
      <c r="O45" s="24">
        <v>0</v>
      </c>
      <c r="P45" s="26">
        <v>0.85</v>
      </c>
      <c r="Q45" s="40" t="s">
        <v>49</v>
      </c>
    </row>
    <row r="46" spans="1:17" s="5" customFormat="1" ht="13.5" thickBot="1" x14ac:dyDescent="0.3">
      <c r="A46" s="34"/>
      <c r="B46" s="39"/>
      <c r="C46" s="29" t="s">
        <v>73</v>
      </c>
      <c r="D46" s="29">
        <f t="shared" ref="D46:I46" si="12">SUM(D45:D45)</f>
        <v>150000</v>
      </c>
      <c r="E46" s="30">
        <f t="shared" si="12"/>
        <v>150000</v>
      </c>
      <c r="F46" s="30">
        <f t="shared" si="12"/>
        <v>0</v>
      </c>
      <c r="G46" s="30">
        <f t="shared" si="12"/>
        <v>0</v>
      </c>
      <c r="H46" s="30">
        <f t="shared" si="12"/>
        <v>3000</v>
      </c>
      <c r="I46" s="30">
        <f t="shared" si="12"/>
        <v>0</v>
      </c>
      <c r="J46" s="30">
        <f>I46/H46*100</f>
        <v>0</v>
      </c>
      <c r="K46" s="30">
        <f>SUM(K45:K45)</f>
        <v>3000</v>
      </c>
      <c r="L46" s="30">
        <f>SUM(L45:L45)</f>
        <v>1000</v>
      </c>
      <c r="M46" s="30">
        <f>SUM(M45:M45)</f>
        <v>146000</v>
      </c>
      <c r="N46" s="30">
        <f>SUM(N45:N45)</f>
        <v>0</v>
      </c>
      <c r="O46" s="30">
        <f>SUM(O45:O45)</f>
        <v>0</v>
      </c>
      <c r="P46" s="32" t="s">
        <v>29</v>
      </c>
      <c r="Q46" s="32" t="s">
        <v>29</v>
      </c>
    </row>
    <row r="47" spans="1:17" s="5" customFormat="1" x14ac:dyDescent="0.25">
      <c r="A47" s="16"/>
      <c r="B47" s="17"/>
      <c r="C47" s="75" t="s">
        <v>74</v>
      </c>
      <c r="D47" s="76"/>
      <c r="E47" s="77"/>
      <c r="F47" s="77"/>
      <c r="G47" s="77"/>
      <c r="H47" s="77"/>
      <c r="I47" s="77"/>
      <c r="J47" s="77"/>
      <c r="K47" s="77"/>
      <c r="L47" s="77"/>
      <c r="M47" s="77"/>
      <c r="N47" s="77"/>
      <c r="O47" s="77"/>
      <c r="P47" s="77"/>
      <c r="Q47" s="78"/>
    </row>
    <row r="48" spans="1:17" s="41" customFormat="1" ht="25.5" x14ac:dyDescent="0.25">
      <c r="A48" s="37">
        <v>3280</v>
      </c>
      <c r="B48" s="19" t="s">
        <v>19</v>
      </c>
      <c r="C48" s="20" t="s">
        <v>75</v>
      </c>
      <c r="D48" s="21">
        <f t="shared" ref="D48:D51" si="13">F48+G48+K48+L48+M48+N48+O48</f>
        <v>4387.5600000000004</v>
      </c>
      <c r="E48" s="22">
        <v>4387.5600000000004</v>
      </c>
      <c r="F48" s="23">
        <v>2207.8200000000002</v>
      </c>
      <c r="G48" s="24">
        <v>752.44</v>
      </c>
      <c r="H48" s="25">
        <v>1427.2999999999997</v>
      </c>
      <c r="I48" s="25">
        <v>817.45004999999992</v>
      </c>
      <c r="J48" s="25">
        <f t="shared" ref="J48:J51" si="14">I48/H48*100</f>
        <v>57.272476003643249</v>
      </c>
      <c r="K48" s="24">
        <v>1427.3</v>
      </c>
      <c r="L48" s="24">
        <v>0</v>
      </c>
      <c r="M48" s="24">
        <v>0</v>
      </c>
      <c r="N48" s="24">
        <v>0</v>
      </c>
      <c r="O48" s="24">
        <v>0</v>
      </c>
      <c r="P48" s="26">
        <v>0.9</v>
      </c>
      <c r="Q48" s="72" t="s">
        <v>37</v>
      </c>
    </row>
    <row r="49" spans="1:17" s="41" customFormat="1" ht="25.5" x14ac:dyDescent="0.25">
      <c r="A49" s="37">
        <v>3489</v>
      </c>
      <c r="B49" s="19" t="s">
        <v>19</v>
      </c>
      <c r="C49" s="20" t="s">
        <v>76</v>
      </c>
      <c r="D49" s="21">
        <f t="shared" si="13"/>
        <v>1440</v>
      </c>
      <c r="E49" s="22">
        <v>1440</v>
      </c>
      <c r="F49" s="23">
        <v>0</v>
      </c>
      <c r="G49" s="24">
        <v>268.05</v>
      </c>
      <c r="H49" s="25">
        <v>691.95</v>
      </c>
      <c r="I49" s="25">
        <v>270.00735000000003</v>
      </c>
      <c r="J49" s="25">
        <f t="shared" si="14"/>
        <v>39.021222631693043</v>
      </c>
      <c r="K49" s="24">
        <v>691.95</v>
      </c>
      <c r="L49" s="24">
        <v>480</v>
      </c>
      <c r="M49" s="24">
        <v>0</v>
      </c>
      <c r="N49" s="24">
        <v>0</v>
      </c>
      <c r="O49" s="24">
        <v>0</v>
      </c>
      <c r="P49" s="26">
        <v>0.9</v>
      </c>
      <c r="Q49" s="72" t="s">
        <v>77</v>
      </c>
    </row>
    <row r="50" spans="1:17" s="41" customFormat="1" ht="25.5" x14ac:dyDescent="0.25">
      <c r="A50" s="37">
        <v>3503</v>
      </c>
      <c r="B50" s="19" t="s">
        <v>19</v>
      </c>
      <c r="C50" s="20" t="s">
        <v>78</v>
      </c>
      <c r="D50" s="21">
        <f t="shared" si="13"/>
        <v>13143</v>
      </c>
      <c r="E50" s="22">
        <v>13143</v>
      </c>
      <c r="F50" s="23">
        <v>0</v>
      </c>
      <c r="G50" s="24">
        <v>0</v>
      </c>
      <c r="H50" s="25">
        <v>6500</v>
      </c>
      <c r="I50" s="25">
        <v>2806.6670000000004</v>
      </c>
      <c r="J50" s="25">
        <f t="shared" si="14"/>
        <v>43.179492307692314</v>
      </c>
      <c r="K50" s="24">
        <v>6500</v>
      </c>
      <c r="L50" s="24">
        <v>6643</v>
      </c>
      <c r="M50" s="24">
        <v>0</v>
      </c>
      <c r="N50" s="24">
        <v>0</v>
      </c>
      <c r="O50" s="24">
        <v>0</v>
      </c>
      <c r="P50" s="26">
        <v>1</v>
      </c>
      <c r="Q50" s="72" t="s">
        <v>79</v>
      </c>
    </row>
    <row r="51" spans="1:17" s="41" customFormat="1" ht="26.25" thickBot="1" x14ac:dyDescent="0.3">
      <c r="A51" s="37">
        <v>3998</v>
      </c>
      <c r="B51" s="19" t="s">
        <v>19</v>
      </c>
      <c r="C51" s="20" t="s">
        <v>80</v>
      </c>
      <c r="D51" s="21">
        <f t="shared" si="13"/>
        <v>187039.2</v>
      </c>
      <c r="E51" s="22">
        <v>25593</v>
      </c>
      <c r="F51" s="23">
        <v>1446.1</v>
      </c>
      <c r="G51" s="24">
        <v>0</v>
      </c>
      <c r="H51" s="25">
        <v>25484.98</v>
      </c>
      <c r="I51" s="25">
        <v>109.2025</v>
      </c>
      <c r="J51" s="74">
        <f t="shared" si="14"/>
        <v>0.42849749146359933</v>
      </c>
      <c r="K51" s="24">
        <v>25593.1</v>
      </c>
      <c r="L51" s="24">
        <v>50000</v>
      </c>
      <c r="M51" s="24">
        <v>50000</v>
      </c>
      <c r="N51" s="24">
        <v>30000</v>
      </c>
      <c r="O51" s="24">
        <v>30000</v>
      </c>
      <c r="P51" s="26" t="s">
        <v>29</v>
      </c>
      <c r="Q51" s="73" t="s">
        <v>29</v>
      </c>
    </row>
    <row r="52" spans="1:17" s="5" customFormat="1" ht="13.5" thickBot="1" x14ac:dyDescent="0.3">
      <c r="A52" s="34"/>
      <c r="B52" s="39"/>
      <c r="C52" s="29" t="s">
        <v>81</v>
      </c>
      <c r="D52" s="29">
        <f t="shared" ref="D52:O52" si="15">SUM(D48:D51)</f>
        <v>206009.76</v>
      </c>
      <c r="E52" s="30">
        <f t="shared" si="15"/>
        <v>44563.56</v>
      </c>
      <c r="F52" s="30">
        <f t="shared" si="15"/>
        <v>3653.92</v>
      </c>
      <c r="G52" s="30">
        <f t="shared" si="15"/>
        <v>1020.49</v>
      </c>
      <c r="H52" s="30">
        <f t="shared" si="15"/>
        <v>34104.229999999996</v>
      </c>
      <c r="I52" s="30">
        <f t="shared" si="15"/>
        <v>4003.3269000000005</v>
      </c>
      <c r="J52" s="30">
        <f>I52/H52*100</f>
        <v>11.738505458120594</v>
      </c>
      <c r="K52" s="30">
        <f t="shared" si="15"/>
        <v>34212.35</v>
      </c>
      <c r="L52" s="30">
        <f t="shared" si="15"/>
        <v>57123</v>
      </c>
      <c r="M52" s="30">
        <f t="shared" si="15"/>
        <v>50000</v>
      </c>
      <c r="N52" s="30">
        <f t="shared" si="15"/>
        <v>30000</v>
      </c>
      <c r="O52" s="30">
        <f t="shared" si="15"/>
        <v>30000</v>
      </c>
      <c r="P52" s="36" t="s">
        <v>29</v>
      </c>
      <c r="Q52" s="32" t="s">
        <v>29</v>
      </c>
    </row>
    <row r="53" spans="1:17" s="5" customFormat="1" x14ac:dyDescent="0.25">
      <c r="A53" s="16"/>
      <c r="B53" s="17"/>
      <c r="C53" s="75" t="s">
        <v>82</v>
      </c>
      <c r="D53" s="76"/>
      <c r="E53" s="77"/>
      <c r="F53" s="77"/>
      <c r="G53" s="77"/>
      <c r="H53" s="77"/>
      <c r="I53" s="77"/>
      <c r="J53" s="77"/>
      <c r="K53" s="77"/>
      <c r="L53" s="77"/>
      <c r="M53" s="77"/>
      <c r="N53" s="77"/>
      <c r="O53" s="77"/>
      <c r="P53" s="77"/>
      <c r="Q53" s="78"/>
    </row>
    <row r="54" spans="1:17" s="41" customFormat="1" ht="25.5" x14ac:dyDescent="0.25">
      <c r="A54" s="18">
        <v>3234</v>
      </c>
      <c r="B54" s="19" t="s">
        <v>19</v>
      </c>
      <c r="C54" s="20" t="s">
        <v>83</v>
      </c>
      <c r="D54" s="21">
        <f t="shared" ref="D54:D67" si="16">F54+G54+K54+L54+M54+N54+O54</f>
        <v>55695.88</v>
      </c>
      <c r="E54" s="22">
        <v>55695.88</v>
      </c>
      <c r="F54" s="23">
        <v>10815.3</v>
      </c>
      <c r="G54" s="24">
        <v>22974.120000000003</v>
      </c>
      <c r="H54" s="25">
        <v>21906.46</v>
      </c>
      <c r="I54" s="25">
        <v>21491.558100000006</v>
      </c>
      <c r="J54" s="25">
        <f t="shared" ref="J54:J67" si="17">I54/H54*100</f>
        <v>98.106029454325366</v>
      </c>
      <c r="K54" s="24">
        <v>21906.46</v>
      </c>
      <c r="L54" s="24">
        <v>0</v>
      </c>
      <c r="M54" s="24">
        <v>0</v>
      </c>
      <c r="N54" s="24">
        <v>0</v>
      </c>
      <c r="O54" s="24">
        <v>0</v>
      </c>
      <c r="P54" s="26">
        <v>0.9</v>
      </c>
      <c r="Q54" s="27" t="s">
        <v>32</v>
      </c>
    </row>
    <row r="55" spans="1:17" s="41" customFormat="1" ht="25.5" x14ac:dyDescent="0.25">
      <c r="A55" s="18">
        <v>3236</v>
      </c>
      <c r="B55" s="19" t="s">
        <v>19</v>
      </c>
      <c r="C55" s="20" t="s">
        <v>84</v>
      </c>
      <c r="D55" s="21">
        <f t="shared" si="16"/>
        <v>918.21</v>
      </c>
      <c r="E55" s="22">
        <v>918.21</v>
      </c>
      <c r="F55" s="23">
        <v>324.28999999999996</v>
      </c>
      <c r="G55" s="24">
        <v>301.62</v>
      </c>
      <c r="H55" s="25">
        <v>292.3</v>
      </c>
      <c r="I55" s="25">
        <v>247.67732000000001</v>
      </c>
      <c r="J55" s="25">
        <f t="shared" si="17"/>
        <v>84.733944577488884</v>
      </c>
      <c r="K55" s="24">
        <v>292.3</v>
      </c>
      <c r="L55" s="24">
        <v>0</v>
      </c>
      <c r="M55" s="24">
        <v>0</v>
      </c>
      <c r="N55" s="24">
        <v>0</v>
      </c>
      <c r="O55" s="24">
        <v>0</v>
      </c>
      <c r="P55" s="26">
        <v>0.9</v>
      </c>
      <c r="Q55" s="27" t="s">
        <v>32</v>
      </c>
    </row>
    <row r="56" spans="1:17" s="41" customFormat="1" ht="25.5" x14ac:dyDescent="0.25">
      <c r="A56" s="28">
        <v>3253</v>
      </c>
      <c r="B56" s="42"/>
      <c r="C56" s="20" t="s">
        <v>85</v>
      </c>
      <c r="D56" s="21">
        <f t="shared" si="16"/>
        <v>34851.69</v>
      </c>
      <c r="E56" s="22">
        <v>34852</v>
      </c>
      <c r="F56" s="23">
        <v>34841.69</v>
      </c>
      <c r="G56" s="24">
        <v>0</v>
      </c>
      <c r="H56" s="25">
        <v>10.01</v>
      </c>
      <c r="I56" s="25">
        <v>10</v>
      </c>
      <c r="J56" s="25">
        <f t="shared" si="17"/>
        <v>99.900099900099903</v>
      </c>
      <c r="K56" s="24">
        <v>10</v>
      </c>
      <c r="L56" s="24">
        <v>0</v>
      </c>
      <c r="M56" s="24">
        <v>0</v>
      </c>
      <c r="N56" s="24">
        <v>0</v>
      </c>
      <c r="O56" s="24">
        <v>0</v>
      </c>
      <c r="P56" s="26">
        <v>0.9</v>
      </c>
      <c r="Q56" s="27" t="s">
        <v>32</v>
      </c>
    </row>
    <row r="57" spans="1:17" s="41" customFormat="1" ht="25.5" x14ac:dyDescent="0.25">
      <c r="A57" s="18">
        <v>3505</v>
      </c>
      <c r="B57" s="19" t="s">
        <v>19</v>
      </c>
      <c r="C57" s="20" t="s">
        <v>86</v>
      </c>
      <c r="D57" s="21">
        <f t="shared" si="16"/>
        <v>2599999.7599999998</v>
      </c>
      <c r="E57" s="22">
        <v>2599999.7599999998</v>
      </c>
      <c r="F57" s="23">
        <v>13385.44</v>
      </c>
      <c r="G57" s="24">
        <v>9552.5500000000011</v>
      </c>
      <c r="H57" s="25">
        <v>9344.77</v>
      </c>
      <c r="I57" s="25">
        <v>2247.2879699999999</v>
      </c>
      <c r="J57" s="25">
        <f t="shared" si="17"/>
        <v>24.048617247936544</v>
      </c>
      <c r="K57" s="24">
        <v>9344.77</v>
      </c>
      <c r="L57" s="24">
        <v>34250</v>
      </c>
      <c r="M57" s="24">
        <v>417000</v>
      </c>
      <c r="N57" s="24">
        <v>920000</v>
      </c>
      <c r="O57" s="24">
        <f>1194467+2000</f>
        <v>1196467</v>
      </c>
      <c r="P57" s="26">
        <v>0.85</v>
      </c>
      <c r="Q57" s="27" t="s">
        <v>87</v>
      </c>
    </row>
    <row r="58" spans="1:17" s="41" customFormat="1" ht="25.5" x14ac:dyDescent="0.25">
      <c r="A58" s="18">
        <v>3513</v>
      </c>
      <c r="B58" s="19" t="s">
        <v>19</v>
      </c>
      <c r="C58" s="20" t="s">
        <v>88</v>
      </c>
      <c r="D58" s="21">
        <f t="shared" si="16"/>
        <v>85000</v>
      </c>
      <c r="E58" s="22">
        <v>85000</v>
      </c>
      <c r="F58" s="23">
        <v>0</v>
      </c>
      <c r="G58" s="24">
        <v>0</v>
      </c>
      <c r="H58" s="25">
        <v>2000</v>
      </c>
      <c r="I58" s="25">
        <v>0</v>
      </c>
      <c r="J58" s="25">
        <f t="shared" si="17"/>
        <v>0</v>
      </c>
      <c r="K58" s="24">
        <v>2000</v>
      </c>
      <c r="L58" s="24">
        <v>0</v>
      </c>
      <c r="M58" s="24">
        <v>0</v>
      </c>
      <c r="N58" s="24">
        <v>4500</v>
      </c>
      <c r="O58" s="24">
        <f>18500+60000</f>
        <v>78500</v>
      </c>
      <c r="P58" s="26">
        <v>0.85</v>
      </c>
      <c r="Q58" s="27" t="s">
        <v>49</v>
      </c>
    </row>
    <row r="59" spans="1:17" s="41" customFormat="1" ht="25.5" x14ac:dyDescent="0.25">
      <c r="A59" s="18">
        <v>3514</v>
      </c>
      <c r="B59" s="19" t="s">
        <v>19</v>
      </c>
      <c r="C59" s="20" t="s">
        <v>89</v>
      </c>
      <c r="D59" s="21">
        <f t="shared" si="16"/>
        <v>130000</v>
      </c>
      <c r="E59" s="22">
        <v>130000</v>
      </c>
      <c r="F59" s="23">
        <v>0</v>
      </c>
      <c r="G59" s="24">
        <v>2467.08</v>
      </c>
      <c r="H59" s="25">
        <v>2182.92</v>
      </c>
      <c r="I59" s="25">
        <v>1029.71</v>
      </c>
      <c r="J59" s="25">
        <f t="shared" si="17"/>
        <v>47.171220200465427</v>
      </c>
      <c r="K59" s="24">
        <v>2032.92</v>
      </c>
      <c r="L59" s="24">
        <v>500</v>
      </c>
      <c r="M59" s="24">
        <v>25000</v>
      </c>
      <c r="N59" s="24">
        <v>79000</v>
      </c>
      <c r="O59" s="24">
        <v>21000</v>
      </c>
      <c r="P59" s="26">
        <v>0.85</v>
      </c>
      <c r="Q59" s="27" t="s">
        <v>49</v>
      </c>
    </row>
    <row r="60" spans="1:17" s="41" customFormat="1" ht="25.5" x14ac:dyDescent="0.25">
      <c r="A60" s="18">
        <v>3524</v>
      </c>
      <c r="B60" s="19" t="s">
        <v>19</v>
      </c>
      <c r="C60" s="20" t="s">
        <v>90</v>
      </c>
      <c r="D60" s="21">
        <f t="shared" si="16"/>
        <v>137002.5</v>
      </c>
      <c r="E60" s="22">
        <v>137002.5</v>
      </c>
      <c r="F60" s="23">
        <v>0</v>
      </c>
      <c r="G60" s="24">
        <v>0</v>
      </c>
      <c r="H60" s="25">
        <v>172.5</v>
      </c>
      <c r="I60" s="25">
        <v>109.203</v>
      </c>
      <c r="J60" s="25">
        <f t="shared" si="17"/>
        <v>63.306086956521746</v>
      </c>
      <c r="K60" s="24">
        <v>172.5</v>
      </c>
      <c r="L60" s="24">
        <v>3000</v>
      </c>
      <c r="M60" s="24">
        <v>50430</v>
      </c>
      <c r="N60" s="24">
        <v>83400</v>
      </c>
      <c r="O60" s="24">
        <v>0</v>
      </c>
      <c r="P60" s="26">
        <v>0.75</v>
      </c>
      <c r="Q60" s="27" t="s">
        <v>91</v>
      </c>
    </row>
    <row r="61" spans="1:17" s="41" customFormat="1" ht="25.5" x14ac:dyDescent="0.25">
      <c r="A61" s="18">
        <v>3549</v>
      </c>
      <c r="B61" s="19" t="s">
        <v>19</v>
      </c>
      <c r="C61" s="20" t="s">
        <v>92</v>
      </c>
      <c r="D61" s="21">
        <f t="shared" si="16"/>
        <v>5500</v>
      </c>
      <c r="E61" s="22">
        <v>5500</v>
      </c>
      <c r="F61" s="23">
        <v>0</v>
      </c>
      <c r="G61" s="24">
        <v>0</v>
      </c>
      <c r="H61" s="25">
        <v>100</v>
      </c>
      <c r="I61" s="25">
        <v>0</v>
      </c>
      <c r="J61" s="25">
        <f t="shared" si="17"/>
        <v>0</v>
      </c>
      <c r="K61" s="24">
        <v>100</v>
      </c>
      <c r="L61" s="24">
        <v>500</v>
      </c>
      <c r="M61" s="24">
        <v>4000</v>
      </c>
      <c r="N61" s="24">
        <v>900</v>
      </c>
      <c r="O61" s="24">
        <v>0</v>
      </c>
      <c r="P61" s="26">
        <v>0.85</v>
      </c>
      <c r="Q61" s="27" t="s">
        <v>93</v>
      </c>
    </row>
    <row r="62" spans="1:17" s="41" customFormat="1" ht="25.5" x14ac:dyDescent="0.25">
      <c r="A62" s="18">
        <v>3550</v>
      </c>
      <c r="B62" s="19" t="s">
        <v>19</v>
      </c>
      <c r="C62" s="20" t="s">
        <v>94</v>
      </c>
      <c r="D62" s="21">
        <f t="shared" si="16"/>
        <v>30500</v>
      </c>
      <c r="E62" s="22">
        <v>30500</v>
      </c>
      <c r="F62" s="23">
        <v>0</v>
      </c>
      <c r="G62" s="24">
        <v>0</v>
      </c>
      <c r="H62" s="25">
        <v>107.69</v>
      </c>
      <c r="I62" s="25">
        <v>0</v>
      </c>
      <c r="J62" s="25">
        <f t="shared" si="17"/>
        <v>0</v>
      </c>
      <c r="K62" s="24">
        <v>100</v>
      </c>
      <c r="L62" s="24">
        <v>500</v>
      </c>
      <c r="M62" s="24">
        <v>25000</v>
      </c>
      <c r="N62" s="24">
        <v>4900</v>
      </c>
      <c r="O62" s="24">
        <v>0</v>
      </c>
      <c r="P62" s="26">
        <v>0.85</v>
      </c>
      <c r="Q62" s="27" t="s">
        <v>93</v>
      </c>
    </row>
    <row r="63" spans="1:17" s="41" customFormat="1" ht="25.5" x14ac:dyDescent="0.25">
      <c r="A63" s="18">
        <v>3551</v>
      </c>
      <c r="B63" s="19" t="s">
        <v>19</v>
      </c>
      <c r="C63" s="20" t="s">
        <v>95</v>
      </c>
      <c r="D63" s="21">
        <f t="shared" si="16"/>
        <v>200</v>
      </c>
      <c r="E63" s="22">
        <v>200</v>
      </c>
      <c r="F63" s="23">
        <v>0</v>
      </c>
      <c r="G63" s="24">
        <v>0</v>
      </c>
      <c r="H63" s="25">
        <v>200</v>
      </c>
      <c r="I63" s="25">
        <v>0</v>
      </c>
      <c r="J63" s="25">
        <f t="shared" si="17"/>
        <v>0</v>
      </c>
      <c r="K63" s="24">
        <v>200</v>
      </c>
      <c r="L63" s="24">
        <v>0</v>
      </c>
      <c r="M63" s="24">
        <v>0</v>
      </c>
      <c r="N63" s="24">
        <v>0</v>
      </c>
      <c r="O63" s="24">
        <v>0</v>
      </c>
      <c r="P63" s="26">
        <v>0.85</v>
      </c>
      <c r="Q63" s="27" t="s">
        <v>49</v>
      </c>
    </row>
    <row r="64" spans="1:17" s="41" customFormat="1" ht="25.5" x14ac:dyDescent="0.25">
      <c r="A64" s="18">
        <v>3553</v>
      </c>
      <c r="B64" s="19" t="s">
        <v>19</v>
      </c>
      <c r="C64" s="20" t="s">
        <v>96</v>
      </c>
      <c r="D64" s="21">
        <f t="shared" si="16"/>
        <v>20000</v>
      </c>
      <c r="E64" s="22">
        <v>20000</v>
      </c>
      <c r="F64" s="23">
        <v>0</v>
      </c>
      <c r="G64" s="24">
        <v>0</v>
      </c>
      <c r="H64" s="25">
        <v>200</v>
      </c>
      <c r="I64" s="25">
        <v>0</v>
      </c>
      <c r="J64" s="25">
        <f t="shared" si="17"/>
        <v>0</v>
      </c>
      <c r="K64" s="24">
        <v>200</v>
      </c>
      <c r="L64" s="24">
        <v>400</v>
      </c>
      <c r="M64" s="24">
        <v>10000</v>
      </c>
      <c r="N64" s="24">
        <v>9400</v>
      </c>
      <c r="O64" s="24">
        <v>0</v>
      </c>
      <c r="P64" s="26">
        <v>0.85</v>
      </c>
      <c r="Q64" s="27" t="s">
        <v>91</v>
      </c>
    </row>
    <row r="65" spans="1:17" s="41" customFormat="1" ht="25.5" x14ac:dyDescent="0.25">
      <c r="A65" s="18">
        <v>3554</v>
      </c>
      <c r="B65" s="19" t="s">
        <v>19</v>
      </c>
      <c r="C65" s="20" t="s">
        <v>97</v>
      </c>
      <c r="D65" s="21">
        <f t="shared" si="16"/>
        <v>9900</v>
      </c>
      <c r="E65" s="22">
        <v>9900</v>
      </c>
      <c r="F65" s="23">
        <v>0</v>
      </c>
      <c r="G65" s="24">
        <v>0</v>
      </c>
      <c r="H65" s="25">
        <v>700</v>
      </c>
      <c r="I65" s="25">
        <v>0</v>
      </c>
      <c r="J65" s="25">
        <f t="shared" si="17"/>
        <v>0</v>
      </c>
      <c r="K65" s="24">
        <v>100</v>
      </c>
      <c r="L65" s="24">
        <v>0</v>
      </c>
      <c r="M65" s="24">
        <v>3500</v>
      </c>
      <c r="N65" s="24">
        <v>3300</v>
      </c>
      <c r="O65" s="24">
        <v>3000</v>
      </c>
      <c r="P65" s="26">
        <v>0.85</v>
      </c>
      <c r="Q65" s="27" t="s">
        <v>49</v>
      </c>
    </row>
    <row r="66" spans="1:17" s="41" customFormat="1" ht="25.5" x14ac:dyDescent="0.25">
      <c r="A66" s="18">
        <v>3555</v>
      </c>
      <c r="B66" s="19" t="s">
        <v>19</v>
      </c>
      <c r="C66" s="20" t="s">
        <v>98</v>
      </c>
      <c r="D66" s="21">
        <f t="shared" si="16"/>
        <v>249999.99</v>
      </c>
      <c r="E66" s="22">
        <v>250000</v>
      </c>
      <c r="F66" s="23">
        <v>0</v>
      </c>
      <c r="G66" s="24">
        <v>2081.67</v>
      </c>
      <c r="H66" s="25">
        <v>3068.32</v>
      </c>
      <c r="I66" s="25">
        <v>1104.2916</v>
      </c>
      <c r="J66" s="25">
        <f t="shared" si="17"/>
        <v>35.990105334515306</v>
      </c>
      <c r="K66" s="24">
        <v>2918.32</v>
      </c>
      <c r="L66" s="24">
        <v>26000</v>
      </c>
      <c r="M66" s="24">
        <v>102000</v>
      </c>
      <c r="N66" s="24">
        <v>89000</v>
      </c>
      <c r="O66" s="24">
        <v>28000</v>
      </c>
      <c r="P66" s="26">
        <v>0.85</v>
      </c>
      <c r="Q66" s="27" t="s">
        <v>49</v>
      </c>
    </row>
    <row r="67" spans="1:17" s="41" customFormat="1" ht="26.25" thickBot="1" x14ac:dyDescent="0.3">
      <c r="A67" s="19">
        <v>7009</v>
      </c>
      <c r="B67" s="19" t="s">
        <v>57</v>
      </c>
      <c r="C67" s="20" t="s">
        <v>99</v>
      </c>
      <c r="D67" s="21">
        <f t="shared" si="16"/>
        <v>5479</v>
      </c>
      <c r="E67" s="43">
        <v>5479</v>
      </c>
      <c r="F67" s="44">
        <v>595</v>
      </c>
      <c r="G67" s="21">
        <v>4070</v>
      </c>
      <c r="H67" s="45">
        <v>813.9799999999999</v>
      </c>
      <c r="I67" s="45">
        <v>813.9706000000001</v>
      </c>
      <c r="J67" s="25">
        <f t="shared" si="17"/>
        <v>99.998845180471278</v>
      </c>
      <c r="K67" s="21">
        <v>814</v>
      </c>
      <c r="L67" s="21">
        <v>0</v>
      </c>
      <c r="M67" s="21">
        <v>0</v>
      </c>
      <c r="N67" s="21">
        <v>0</v>
      </c>
      <c r="O67" s="21">
        <v>0</v>
      </c>
      <c r="P67" s="26">
        <v>0.9</v>
      </c>
      <c r="Q67" s="38" t="s">
        <v>32</v>
      </c>
    </row>
    <row r="68" spans="1:17" s="5" customFormat="1" ht="13.5" thickBot="1" x14ac:dyDescent="0.3">
      <c r="A68" s="34"/>
      <c r="B68" s="39"/>
      <c r="C68" s="29" t="s">
        <v>100</v>
      </c>
      <c r="D68" s="29">
        <f t="shared" ref="D68:I68" si="18">SUM(D54:D67)</f>
        <v>3365047.0299999993</v>
      </c>
      <c r="E68" s="30">
        <f t="shared" si="18"/>
        <v>3365047.3499999996</v>
      </c>
      <c r="F68" s="30">
        <f t="shared" si="18"/>
        <v>59961.72</v>
      </c>
      <c r="G68" s="30">
        <f t="shared" si="18"/>
        <v>41447.040000000001</v>
      </c>
      <c r="H68" s="30">
        <f t="shared" si="18"/>
        <v>41098.949999999997</v>
      </c>
      <c r="I68" s="30">
        <f t="shared" si="18"/>
        <v>27053.698590000007</v>
      </c>
      <c r="J68" s="30">
        <f>I68/H68*100</f>
        <v>65.825765840733169</v>
      </c>
      <c r="K68" s="30">
        <f t="shared" ref="K68:O68" si="19">SUM(K54:K67)</f>
        <v>40191.269999999997</v>
      </c>
      <c r="L68" s="30">
        <f t="shared" si="19"/>
        <v>65150</v>
      </c>
      <c r="M68" s="30">
        <f t="shared" si="19"/>
        <v>636930</v>
      </c>
      <c r="N68" s="30">
        <f t="shared" si="19"/>
        <v>1194400</v>
      </c>
      <c r="O68" s="30">
        <f t="shared" si="19"/>
        <v>1326967</v>
      </c>
      <c r="P68" s="36" t="s">
        <v>29</v>
      </c>
      <c r="Q68" s="32" t="s">
        <v>29</v>
      </c>
    </row>
    <row r="69" spans="1:17" s="5" customFormat="1" x14ac:dyDescent="0.25">
      <c r="A69" s="16"/>
      <c r="B69" s="17"/>
      <c r="C69" s="75" t="s">
        <v>101</v>
      </c>
      <c r="D69" s="76"/>
      <c r="E69" s="77"/>
      <c r="F69" s="77"/>
      <c r="G69" s="77"/>
      <c r="H69" s="77"/>
      <c r="I69" s="77"/>
      <c r="J69" s="77"/>
      <c r="K69" s="77"/>
      <c r="L69" s="77"/>
      <c r="M69" s="77"/>
      <c r="N69" s="77"/>
      <c r="O69" s="77"/>
      <c r="P69" s="77"/>
      <c r="Q69" s="78"/>
    </row>
    <row r="70" spans="1:17" s="5" customFormat="1" ht="25.5" x14ac:dyDescent="0.25">
      <c r="A70" s="46">
        <v>3201</v>
      </c>
      <c r="B70" s="19"/>
      <c r="C70" s="20" t="s">
        <v>102</v>
      </c>
      <c r="D70" s="21">
        <f t="shared" ref="D70:D105" si="20">F70+G70+K70+L70+M70+N70+O70</f>
        <v>50396</v>
      </c>
      <c r="E70" s="22">
        <v>50396</v>
      </c>
      <c r="F70" s="23">
        <v>50246</v>
      </c>
      <c r="G70" s="24">
        <v>0</v>
      </c>
      <c r="H70" s="25">
        <v>150</v>
      </c>
      <c r="I70" s="25">
        <v>62.739699999999999</v>
      </c>
      <c r="J70" s="25">
        <f t="shared" ref="J70:J105" si="21">I70/H70*100</f>
        <v>41.826466666666668</v>
      </c>
      <c r="K70" s="24">
        <v>150</v>
      </c>
      <c r="L70" s="24">
        <v>0</v>
      </c>
      <c r="M70" s="24">
        <v>0</v>
      </c>
      <c r="N70" s="24">
        <v>0</v>
      </c>
      <c r="O70" s="24">
        <v>0</v>
      </c>
      <c r="P70" s="26">
        <v>0.85</v>
      </c>
      <c r="Q70" s="47" t="s">
        <v>103</v>
      </c>
    </row>
    <row r="71" spans="1:17" s="5" customFormat="1" ht="25.5" x14ac:dyDescent="0.25">
      <c r="A71" s="37">
        <v>3209</v>
      </c>
      <c r="B71" s="19" t="s">
        <v>19</v>
      </c>
      <c r="C71" s="20" t="s">
        <v>104</v>
      </c>
      <c r="D71" s="21">
        <f t="shared" si="20"/>
        <v>44709.11</v>
      </c>
      <c r="E71" s="22">
        <v>44709.11</v>
      </c>
      <c r="F71" s="23">
        <v>14825.9</v>
      </c>
      <c r="G71" s="24">
        <v>20313.89</v>
      </c>
      <c r="H71" s="25">
        <v>9569.32</v>
      </c>
      <c r="I71" s="25">
        <v>9282.992909999999</v>
      </c>
      <c r="J71" s="25">
        <f t="shared" si="21"/>
        <v>97.007863777154483</v>
      </c>
      <c r="K71" s="24">
        <v>9569.32</v>
      </c>
      <c r="L71" s="24">
        <v>0</v>
      </c>
      <c r="M71" s="24">
        <v>0</v>
      </c>
      <c r="N71" s="24">
        <v>0</v>
      </c>
      <c r="O71" s="24">
        <v>0</v>
      </c>
      <c r="P71" s="26">
        <v>0.9</v>
      </c>
      <c r="Q71" s="47" t="s">
        <v>32</v>
      </c>
    </row>
    <row r="72" spans="1:17" s="5" customFormat="1" ht="25.5" x14ac:dyDescent="0.25">
      <c r="A72" s="37">
        <v>3210</v>
      </c>
      <c r="B72" s="19" t="s">
        <v>19</v>
      </c>
      <c r="C72" s="20" t="s">
        <v>105</v>
      </c>
      <c r="D72" s="21">
        <f t="shared" si="20"/>
        <v>54999.5</v>
      </c>
      <c r="E72" s="22">
        <v>54999.5</v>
      </c>
      <c r="F72" s="23">
        <v>21217.91</v>
      </c>
      <c r="G72" s="24">
        <v>24357.559999999998</v>
      </c>
      <c r="H72" s="25">
        <v>9424.0299999999988</v>
      </c>
      <c r="I72" s="25">
        <v>8978.2060899999979</v>
      </c>
      <c r="J72" s="25">
        <f t="shared" si="21"/>
        <v>95.269285963648244</v>
      </c>
      <c r="K72" s="24">
        <v>9424.0300000000007</v>
      </c>
      <c r="L72" s="24">
        <v>0</v>
      </c>
      <c r="M72" s="24">
        <v>0</v>
      </c>
      <c r="N72" s="24">
        <v>0</v>
      </c>
      <c r="O72" s="24">
        <v>0</v>
      </c>
      <c r="P72" s="26">
        <v>0.9</v>
      </c>
      <c r="Q72" s="27" t="s">
        <v>32</v>
      </c>
    </row>
    <row r="73" spans="1:17" s="5" customFormat="1" ht="25.5" x14ac:dyDescent="0.25">
      <c r="A73" s="37">
        <v>3211</v>
      </c>
      <c r="B73" s="19" t="s">
        <v>19</v>
      </c>
      <c r="C73" s="20" t="s">
        <v>106</v>
      </c>
      <c r="D73" s="21">
        <f t="shared" si="20"/>
        <v>26470.340000000004</v>
      </c>
      <c r="E73" s="22">
        <v>26470.340000000004</v>
      </c>
      <c r="F73" s="23">
        <v>8198.42</v>
      </c>
      <c r="G73" s="24">
        <v>17227.27</v>
      </c>
      <c r="H73" s="25">
        <v>1044.6500000000001</v>
      </c>
      <c r="I73" s="25">
        <v>831.80871000000002</v>
      </c>
      <c r="J73" s="25">
        <f t="shared" si="21"/>
        <v>79.625588474608705</v>
      </c>
      <c r="K73" s="24">
        <v>1044.6500000000001</v>
      </c>
      <c r="L73" s="24">
        <v>0</v>
      </c>
      <c r="M73" s="24">
        <v>0</v>
      </c>
      <c r="N73" s="24">
        <v>0</v>
      </c>
      <c r="O73" s="24">
        <v>0</v>
      </c>
      <c r="P73" s="26">
        <v>0.9</v>
      </c>
      <c r="Q73" s="27" t="s">
        <v>32</v>
      </c>
    </row>
    <row r="74" spans="1:17" s="5" customFormat="1" ht="38.25" x14ac:dyDescent="0.25">
      <c r="A74" s="35">
        <v>3337</v>
      </c>
      <c r="B74" s="19" t="s">
        <v>61</v>
      </c>
      <c r="C74" s="20" t="s">
        <v>107</v>
      </c>
      <c r="D74" s="21">
        <f t="shared" si="20"/>
        <v>22004.410000000003</v>
      </c>
      <c r="E74" s="22">
        <v>22004</v>
      </c>
      <c r="F74" s="23">
        <v>2369</v>
      </c>
      <c r="G74" s="24">
        <v>2918.5099999999998</v>
      </c>
      <c r="H74" s="25">
        <v>4089.2799999999997</v>
      </c>
      <c r="I74" s="25">
        <v>1593.5408499999996</v>
      </c>
      <c r="J74" s="25">
        <f t="shared" si="21"/>
        <v>38.968738995617805</v>
      </c>
      <c r="K74" s="24">
        <v>16716.900000000001</v>
      </c>
      <c r="L74" s="24">
        <v>0</v>
      </c>
      <c r="M74" s="24">
        <v>0</v>
      </c>
      <c r="N74" s="24">
        <v>0</v>
      </c>
      <c r="O74" s="24">
        <v>0</v>
      </c>
      <c r="P74" s="26">
        <v>0.95</v>
      </c>
      <c r="Q74" s="27" t="s">
        <v>63</v>
      </c>
    </row>
    <row r="75" spans="1:17" s="5" customFormat="1" ht="25.5" x14ac:dyDescent="0.25">
      <c r="A75" s="37">
        <v>3371</v>
      </c>
      <c r="B75" s="19" t="s">
        <v>19</v>
      </c>
      <c r="C75" s="20" t="s">
        <v>108</v>
      </c>
      <c r="D75" s="21">
        <f t="shared" si="20"/>
        <v>40000.589999999997</v>
      </c>
      <c r="E75" s="22">
        <v>40000.589999999997</v>
      </c>
      <c r="F75" s="23">
        <v>1322.17</v>
      </c>
      <c r="G75" s="24">
        <v>55.42</v>
      </c>
      <c r="H75" s="25">
        <v>20537.999999999996</v>
      </c>
      <c r="I75" s="25">
        <v>7322.2835699999996</v>
      </c>
      <c r="J75" s="25">
        <f t="shared" si="21"/>
        <v>35.652369120654406</v>
      </c>
      <c r="K75" s="24">
        <v>20538</v>
      </c>
      <c r="L75" s="24">
        <v>18085</v>
      </c>
      <c r="M75" s="24">
        <v>0</v>
      </c>
      <c r="N75" s="24">
        <v>0</v>
      </c>
      <c r="O75" s="24">
        <v>0</v>
      </c>
      <c r="P75" s="26">
        <v>0.9</v>
      </c>
      <c r="Q75" s="27" t="s">
        <v>32</v>
      </c>
    </row>
    <row r="76" spans="1:17" s="5" customFormat="1" ht="25.5" x14ac:dyDescent="0.25">
      <c r="A76" s="37">
        <v>3372</v>
      </c>
      <c r="B76" s="19" t="s">
        <v>19</v>
      </c>
      <c r="C76" s="20" t="s">
        <v>109</v>
      </c>
      <c r="D76" s="21">
        <f t="shared" si="20"/>
        <v>38999.269999999997</v>
      </c>
      <c r="E76" s="22">
        <v>38999.269999999997</v>
      </c>
      <c r="F76" s="23">
        <v>1244.28</v>
      </c>
      <c r="G76" s="24">
        <v>54.32</v>
      </c>
      <c r="H76" s="25">
        <v>21740.670000000002</v>
      </c>
      <c r="I76" s="25">
        <v>7891.9646999999995</v>
      </c>
      <c r="J76" s="25">
        <f t="shared" si="21"/>
        <v>36.300466820939739</v>
      </c>
      <c r="K76" s="24">
        <v>21740.67</v>
      </c>
      <c r="L76" s="24">
        <v>15960</v>
      </c>
      <c r="M76" s="24">
        <v>0</v>
      </c>
      <c r="N76" s="24">
        <v>0</v>
      </c>
      <c r="O76" s="24">
        <v>0</v>
      </c>
      <c r="P76" s="26">
        <v>0.9</v>
      </c>
      <c r="Q76" s="27" t="s">
        <v>32</v>
      </c>
    </row>
    <row r="77" spans="1:17" s="5" customFormat="1" x14ac:dyDescent="0.25">
      <c r="A77" s="35">
        <v>3401</v>
      </c>
      <c r="B77" s="19" t="s">
        <v>61</v>
      </c>
      <c r="C77" s="20" t="s">
        <v>110</v>
      </c>
      <c r="D77" s="21">
        <f t="shared" si="20"/>
        <v>21893.850000000002</v>
      </c>
      <c r="E77" s="22">
        <v>21894</v>
      </c>
      <c r="F77" s="23">
        <v>7488.130000000001</v>
      </c>
      <c r="G77" s="24">
        <v>7389.47</v>
      </c>
      <c r="H77" s="25">
        <v>1104.58</v>
      </c>
      <c r="I77" s="25">
        <v>896.29282999999987</v>
      </c>
      <c r="J77" s="25">
        <f t="shared" si="21"/>
        <v>81.143315106194208</v>
      </c>
      <c r="K77" s="24">
        <v>7016.25</v>
      </c>
      <c r="L77" s="24">
        <v>0</v>
      </c>
      <c r="M77" s="24">
        <v>0</v>
      </c>
      <c r="N77" s="24">
        <v>0</v>
      </c>
      <c r="O77" s="24">
        <v>0</v>
      </c>
      <c r="P77" s="26">
        <v>0.95</v>
      </c>
      <c r="Q77" s="27" t="s">
        <v>63</v>
      </c>
    </row>
    <row r="78" spans="1:17" s="5" customFormat="1" ht="25.5" x14ac:dyDescent="0.25">
      <c r="A78" s="37">
        <v>3402</v>
      </c>
      <c r="B78" s="19" t="s">
        <v>19</v>
      </c>
      <c r="C78" s="20" t="s">
        <v>111</v>
      </c>
      <c r="D78" s="21">
        <f t="shared" si="20"/>
        <v>270000</v>
      </c>
      <c r="E78" s="22">
        <v>270000</v>
      </c>
      <c r="F78" s="23">
        <v>3407.97</v>
      </c>
      <c r="G78" s="24">
        <v>6353.2100000000009</v>
      </c>
      <c r="H78" s="25">
        <v>97497.82</v>
      </c>
      <c r="I78" s="25">
        <v>49472.786630000002</v>
      </c>
      <c r="J78" s="25">
        <f t="shared" si="21"/>
        <v>50.742454169744512</v>
      </c>
      <c r="K78" s="24">
        <v>97497.82</v>
      </c>
      <c r="L78" s="24">
        <v>162741</v>
      </c>
      <c r="M78" s="24">
        <v>0</v>
      </c>
      <c r="N78" s="24">
        <v>0</v>
      </c>
      <c r="O78" s="24">
        <v>0</v>
      </c>
      <c r="P78" s="26">
        <v>0.32</v>
      </c>
      <c r="Q78" s="27" t="s">
        <v>40</v>
      </c>
    </row>
    <row r="79" spans="1:17" s="5" customFormat="1" ht="25.5" x14ac:dyDescent="0.25">
      <c r="A79" s="37">
        <v>3415</v>
      </c>
      <c r="B79" s="19" t="s">
        <v>19</v>
      </c>
      <c r="C79" s="20" t="s">
        <v>112</v>
      </c>
      <c r="D79" s="21">
        <f t="shared" si="20"/>
        <v>3112.8399999999997</v>
      </c>
      <c r="E79" s="22">
        <v>3112.8399999999997</v>
      </c>
      <c r="F79" s="23">
        <v>2947.8399999999997</v>
      </c>
      <c r="G79" s="24">
        <v>0</v>
      </c>
      <c r="H79" s="25">
        <v>165</v>
      </c>
      <c r="I79" s="25">
        <v>47.54327</v>
      </c>
      <c r="J79" s="25">
        <f t="shared" si="21"/>
        <v>28.814103030303031</v>
      </c>
      <c r="K79" s="24">
        <v>165</v>
      </c>
      <c r="L79" s="24">
        <v>0</v>
      </c>
      <c r="M79" s="24">
        <v>0</v>
      </c>
      <c r="N79" s="24">
        <v>0</v>
      </c>
      <c r="O79" s="24">
        <v>0</v>
      </c>
      <c r="P79" s="26">
        <v>0.9</v>
      </c>
      <c r="Q79" s="27" t="s">
        <v>32</v>
      </c>
    </row>
    <row r="80" spans="1:17" s="5" customFormat="1" ht="25.5" x14ac:dyDescent="0.25">
      <c r="A80" s="37">
        <v>3417</v>
      </c>
      <c r="B80" s="19" t="s">
        <v>61</v>
      </c>
      <c r="C80" s="20" t="s">
        <v>113</v>
      </c>
      <c r="D80" s="21">
        <f t="shared" si="20"/>
        <v>6941.38</v>
      </c>
      <c r="E80" s="22">
        <v>6941</v>
      </c>
      <c r="F80" s="23">
        <v>70.87</v>
      </c>
      <c r="G80" s="24">
        <v>523.41</v>
      </c>
      <c r="H80" s="25">
        <v>1990.4299999999996</v>
      </c>
      <c r="I80" s="25">
        <v>1260.2510900000002</v>
      </c>
      <c r="J80" s="25">
        <f t="shared" si="21"/>
        <v>63.315519259657485</v>
      </c>
      <c r="K80" s="24">
        <v>6347.1</v>
      </c>
      <c r="L80" s="24">
        <v>0</v>
      </c>
      <c r="M80" s="24">
        <v>0</v>
      </c>
      <c r="N80" s="24">
        <v>0</v>
      </c>
      <c r="O80" s="24">
        <v>0</v>
      </c>
      <c r="P80" s="26">
        <v>0.95</v>
      </c>
      <c r="Q80" s="27" t="s">
        <v>63</v>
      </c>
    </row>
    <row r="81" spans="1:17" s="5" customFormat="1" ht="38.25" x14ac:dyDescent="0.25">
      <c r="A81" s="37">
        <v>3418</v>
      </c>
      <c r="B81" s="19" t="s">
        <v>61</v>
      </c>
      <c r="C81" s="20" t="s">
        <v>114</v>
      </c>
      <c r="D81" s="21">
        <f t="shared" si="20"/>
        <v>13597.39</v>
      </c>
      <c r="E81" s="22">
        <v>13597</v>
      </c>
      <c r="F81" s="23">
        <v>6145.07</v>
      </c>
      <c r="G81" s="24">
        <v>3369.3199999999997</v>
      </c>
      <c r="H81" s="25">
        <v>2700.55</v>
      </c>
      <c r="I81" s="25">
        <v>2112.0378700000001</v>
      </c>
      <c r="J81" s="25">
        <f t="shared" si="21"/>
        <v>78.207693617966711</v>
      </c>
      <c r="K81" s="24">
        <v>4083</v>
      </c>
      <c r="L81" s="24">
        <v>0</v>
      </c>
      <c r="M81" s="24">
        <v>0</v>
      </c>
      <c r="N81" s="24">
        <v>0</v>
      </c>
      <c r="O81" s="24">
        <v>0</v>
      </c>
      <c r="P81" s="26">
        <v>0.95</v>
      </c>
      <c r="Q81" s="27" t="s">
        <v>63</v>
      </c>
    </row>
    <row r="82" spans="1:17" s="5" customFormat="1" x14ac:dyDescent="0.25">
      <c r="A82" s="37">
        <v>3419</v>
      </c>
      <c r="B82" s="19" t="s">
        <v>61</v>
      </c>
      <c r="C82" s="20" t="s">
        <v>115</v>
      </c>
      <c r="D82" s="21">
        <f t="shared" si="20"/>
        <v>14582.24</v>
      </c>
      <c r="E82" s="22">
        <v>14581</v>
      </c>
      <c r="F82" s="23">
        <v>2177.6999999999998</v>
      </c>
      <c r="G82" s="24">
        <v>2108.54</v>
      </c>
      <c r="H82" s="25">
        <v>1498.7599999999998</v>
      </c>
      <c r="I82" s="25">
        <v>833.67490000000021</v>
      </c>
      <c r="J82" s="25">
        <f t="shared" si="21"/>
        <v>55.624309429128104</v>
      </c>
      <c r="K82" s="24">
        <v>10296</v>
      </c>
      <c r="L82" s="24">
        <v>0</v>
      </c>
      <c r="M82" s="24">
        <v>0</v>
      </c>
      <c r="N82" s="24">
        <v>0</v>
      </c>
      <c r="O82" s="24">
        <v>0</v>
      </c>
      <c r="P82" s="26">
        <v>0.95</v>
      </c>
      <c r="Q82" s="27" t="s">
        <v>63</v>
      </c>
    </row>
    <row r="83" spans="1:17" s="5" customFormat="1" x14ac:dyDescent="0.25">
      <c r="A83" s="37">
        <v>3420</v>
      </c>
      <c r="B83" s="19" t="s">
        <v>61</v>
      </c>
      <c r="C83" s="20" t="s">
        <v>116</v>
      </c>
      <c r="D83" s="21">
        <f t="shared" si="20"/>
        <v>23768.36</v>
      </c>
      <c r="E83" s="22">
        <v>23768</v>
      </c>
      <c r="F83" s="23">
        <v>951.14</v>
      </c>
      <c r="G83" s="24">
        <v>10806.21</v>
      </c>
      <c r="H83" s="25">
        <v>8770.2199999999993</v>
      </c>
      <c r="I83" s="25">
        <v>8392.4273199999989</v>
      </c>
      <c r="J83" s="25">
        <f t="shared" si="21"/>
        <v>95.692323795754263</v>
      </c>
      <c r="K83" s="24">
        <v>12011.01</v>
      </c>
      <c r="L83" s="24">
        <v>0</v>
      </c>
      <c r="M83" s="24">
        <v>0</v>
      </c>
      <c r="N83" s="24">
        <v>0</v>
      </c>
      <c r="O83" s="24">
        <v>0</v>
      </c>
      <c r="P83" s="26">
        <v>0.95</v>
      </c>
      <c r="Q83" s="27" t="s">
        <v>63</v>
      </c>
    </row>
    <row r="84" spans="1:17" s="5" customFormat="1" ht="38.25" x14ac:dyDescent="0.25">
      <c r="A84" s="37">
        <v>3421</v>
      </c>
      <c r="B84" s="19" t="s">
        <v>61</v>
      </c>
      <c r="C84" s="20" t="s">
        <v>117</v>
      </c>
      <c r="D84" s="21">
        <f t="shared" si="20"/>
        <v>16680.939999999999</v>
      </c>
      <c r="E84" s="22">
        <v>16681</v>
      </c>
      <c r="F84" s="23">
        <v>4139.7299999999996</v>
      </c>
      <c r="G84" s="24">
        <v>5565.21</v>
      </c>
      <c r="H84" s="25">
        <v>1929.09</v>
      </c>
      <c r="I84" s="25">
        <v>1463.44571</v>
      </c>
      <c r="J84" s="25">
        <f t="shared" si="21"/>
        <v>75.861971706866967</v>
      </c>
      <c r="K84" s="24">
        <v>6976</v>
      </c>
      <c r="L84" s="24">
        <v>0</v>
      </c>
      <c r="M84" s="24">
        <v>0</v>
      </c>
      <c r="N84" s="24">
        <v>0</v>
      </c>
      <c r="O84" s="24">
        <v>0</v>
      </c>
      <c r="P84" s="26">
        <v>0.95</v>
      </c>
      <c r="Q84" s="27" t="s">
        <v>63</v>
      </c>
    </row>
    <row r="85" spans="1:17" s="5" customFormat="1" ht="25.5" x14ac:dyDescent="0.25">
      <c r="A85" s="37">
        <v>3425</v>
      </c>
      <c r="B85" s="19" t="s">
        <v>19</v>
      </c>
      <c r="C85" s="20" t="s">
        <v>118</v>
      </c>
      <c r="D85" s="21">
        <f t="shared" si="20"/>
        <v>75000</v>
      </c>
      <c r="E85" s="22">
        <v>75000</v>
      </c>
      <c r="F85" s="23">
        <v>480</v>
      </c>
      <c r="G85" s="24">
        <v>3597.53</v>
      </c>
      <c r="H85" s="25">
        <v>37402.47</v>
      </c>
      <c r="I85" s="25">
        <v>16642.078249999999</v>
      </c>
      <c r="J85" s="25">
        <f t="shared" si="21"/>
        <v>44.494596880901177</v>
      </c>
      <c r="K85" s="24">
        <v>37402.469999999994</v>
      </c>
      <c r="L85" s="24">
        <v>33520</v>
      </c>
      <c r="M85" s="24">
        <v>0</v>
      </c>
      <c r="N85" s="24">
        <v>0</v>
      </c>
      <c r="O85" s="24">
        <v>0</v>
      </c>
      <c r="P85" s="26">
        <v>0.35</v>
      </c>
      <c r="Q85" s="27" t="s">
        <v>40</v>
      </c>
    </row>
    <row r="86" spans="1:17" s="5" customFormat="1" ht="25.5" x14ac:dyDescent="0.25">
      <c r="A86" s="37">
        <v>3459</v>
      </c>
      <c r="B86" s="19" t="s">
        <v>61</v>
      </c>
      <c r="C86" s="20" t="s">
        <v>119</v>
      </c>
      <c r="D86" s="21">
        <f t="shared" si="20"/>
        <v>28402.489999999998</v>
      </c>
      <c r="E86" s="22">
        <v>28403</v>
      </c>
      <c r="F86" s="23">
        <v>6508.8</v>
      </c>
      <c r="G86" s="24">
        <v>6514.34</v>
      </c>
      <c r="H86" s="25">
        <v>7180.74</v>
      </c>
      <c r="I86" s="25">
        <v>4554.4395500000001</v>
      </c>
      <c r="J86" s="25">
        <f t="shared" si="21"/>
        <v>63.425768792631402</v>
      </c>
      <c r="K86" s="24">
        <v>15379.35</v>
      </c>
      <c r="L86" s="24">
        <v>0</v>
      </c>
      <c r="M86" s="24">
        <v>0</v>
      </c>
      <c r="N86" s="24">
        <v>0</v>
      </c>
      <c r="O86" s="24">
        <v>0</v>
      </c>
      <c r="P86" s="26">
        <v>0.95</v>
      </c>
      <c r="Q86" s="27" t="s">
        <v>63</v>
      </c>
    </row>
    <row r="87" spans="1:17" s="5" customFormat="1" ht="25.5" x14ac:dyDescent="0.25">
      <c r="A87" s="37">
        <v>3460</v>
      </c>
      <c r="B87" s="19" t="s">
        <v>61</v>
      </c>
      <c r="C87" s="20" t="s">
        <v>120</v>
      </c>
      <c r="D87" s="21">
        <f t="shared" si="20"/>
        <v>12287.43</v>
      </c>
      <c r="E87" s="22">
        <v>12287</v>
      </c>
      <c r="F87" s="23">
        <v>189.12</v>
      </c>
      <c r="G87" s="24">
        <v>674.81999999999994</v>
      </c>
      <c r="H87" s="25">
        <v>6998.1300000000019</v>
      </c>
      <c r="I87" s="25">
        <v>5501.1339700000008</v>
      </c>
      <c r="J87" s="25">
        <f t="shared" si="21"/>
        <v>78.608627876304084</v>
      </c>
      <c r="K87" s="24">
        <v>11423.49</v>
      </c>
      <c r="L87" s="24">
        <v>0</v>
      </c>
      <c r="M87" s="24">
        <v>0</v>
      </c>
      <c r="N87" s="24">
        <v>0</v>
      </c>
      <c r="O87" s="24">
        <v>0</v>
      </c>
      <c r="P87" s="26">
        <v>0.95</v>
      </c>
      <c r="Q87" s="27" t="s">
        <v>63</v>
      </c>
    </row>
    <row r="88" spans="1:17" s="5" customFormat="1" x14ac:dyDescent="0.25">
      <c r="A88" s="37">
        <v>3461</v>
      </c>
      <c r="B88" s="19" t="s">
        <v>61</v>
      </c>
      <c r="C88" s="20" t="s">
        <v>121</v>
      </c>
      <c r="D88" s="21">
        <f t="shared" si="20"/>
        <v>640728.84000000008</v>
      </c>
      <c r="E88" s="22">
        <v>640728.84000000008</v>
      </c>
      <c r="F88" s="23">
        <v>217914.25999999998</v>
      </c>
      <c r="G88" s="24">
        <v>277807.77</v>
      </c>
      <c r="H88" s="25">
        <v>145006.81</v>
      </c>
      <c r="I88" s="25">
        <v>834.75235999999973</v>
      </c>
      <c r="J88" s="25">
        <f t="shared" si="21"/>
        <v>0.57566424638953151</v>
      </c>
      <c r="K88" s="24">
        <v>145006.81</v>
      </c>
      <c r="L88" s="24">
        <v>0</v>
      </c>
      <c r="M88" s="24">
        <v>0</v>
      </c>
      <c r="N88" s="24">
        <v>0</v>
      </c>
      <c r="O88" s="24">
        <v>0</v>
      </c>
      <c r="P88" s="26">
        <v>0.95</v>
      </c>
      <c r="Q88" s="27" t="s">
        <v>63</v>
      </c>
    </row>
    <row r="89" spans="1:17" s="5" customFormat="1" x14ac:dyDescent="0.25">
      <c r="A89" s="37">
        <v>3463</v>
      </c>
      <c r="B89" s="19" t="s">
        <v>61</v>
      </c>
      <c r="C89" s="20" t="s">
        <v>122</v>
      </c>
      <c r="D89" s="21">
        <f t="shared" si="20"/>
        <v>32256.93</v>
      </c>
      <c r="E89" s="22">
        <v>32257</v>
      </c>
      <c r="F89" s="23">
        <v>826.89</v>
      </c>
      <c r="G89" s="24">
        <v>4097.38</v>
      </c>
      <c r="H89" s="25">
        <v>21006.120000000003</v>
      </c>
      <c r="I89" s="25">
        <v>12288.554040000003</v>
      </c>
      <c r="J89" s="25">
        <f t="shared" si="21"/>
        <v>58.499875464864523</v>
      </c>
      <c r="K89" s="24">
        <v>27332.66</v>
      </c>
      <c r="L89" s="24">
        <v>0</v>
      </c>
      <c r="M89" s="24">
        <v>0</v>
      </c>
      <c r="N89" s="24">
        <v>0</v>
      </c>
      <c r="O89" s="24">
        <v>0</v>
      </c>
      <c r="P89" s="26">
        <v>0.95</v>
      </c>
      <c r="Q89" s="27" t="s">
        <v>63</v>
      </c>
    </row>
    <row r="90" spans="1:17" s="5" customFormat="1" x14ac:dyDescent="0.25">
      <c r="A90" s="37">
        <v>3471</v>
      </c>
      <c r="B90" s="19" t="s">
        <v>61</v>
      </c>
      <c r="C90" s="20" t="s">
        <v>123</v>
      </c>
      <c r="D90" s="21">
        <f t="shared" si="20"/>
        <v>12271.21</v>
      </c>
      <c r="E90" s="22">
        <v>12271</v>
      </c>
      <c r="F90" s="23">
        <v>83.49</v>
      </c>
      <c r="G90" s="24">
        <v>3874.97</v>
      </c>
      <c r="H90" s="25">
        <v>5969.9800000000014</v>
      </c>
      <c r="I90" s="25">
        <v>5485.8933700000007</v>
      </c>
      <c r="J90" s="25">
        <f t="shared" si="21"/>
        <v>91.891319066395525</v>
      </c>
      <c r="K90" s="24">
        <v>8312.75</v>
      </c>
      <c r="L90" s="24">
        <v>0</v>
      </c>
      <c r="M90" s="24">
        <v>0</v>
      </c>
      <c r="N90" s="24">
        <v>0</v>
      </c>
      <c r="O90" s="24">
        <v>0</v>
      </c>
      <c r="P90" s="26">
        <v>0.95</v>
      </c>
      <c r="Q90" s="27" t="s">
        <v>63</v>
      </c>
    </row>
    <row r="91" spans="1:17" s="5" customFormat="1" x14ac:dyDescent="0.25">
      <c r="A91" s="37">
        <v>3506</v>
      </c>
      <c r="B91" s="19" t="s">
        <v>61</v>
      </c>
      <c r="C91" s="20" t="s">
        <v>124</v>
      </c>
      <c r="D91" s="21">
        <f t="shared" si="20"/>
        <v>15000</v>
      </c>
      <c r="E91" s="22">
        <v>15000</v>
      </c>
      <c r="F91" s="23">
        <v>0</v>
      </c>
      <c r="G91" s="24">
        <v>0</v>
      </c>
      <c r="H91" s="25">
        <v>200</v>
      </c>
      <c r="I91" s="25">
        <v>0</v>
      </c>
      <c r="J91" s="25">
        <f t="shared" si="21"/>
        <v>0</v>
      </c>
      <c r="K91" s="24">
        <v>2000</v>
      </c>
      <c r="L91" s="24">
        <v>5000</v>
      </c>
      <c r="M91" s="24">
        <v>5000</v>
      </c>
      <c r="N91" s="24">
        <v>2800</v>
      </c>
      <c r="O91" s="24">
        <v>200</v>
      </c>
      <c r="P91" s="26">
        <v>0.9</v>
      </c>
      <c r="Q91" s="27" t="s">
        <v>125</v>
      </c>
    </row>
    <row r="92" spans="1:17" s="5" customFormat="1" ht="25.5" x14ac:dyDescent="0.25">
      <c r="A92" s="37">
        <v>3507</v>
      </c>
      <c r="B92" s="19" t="s">
        <v>61</v>
      </c>
      <c r="C92" s="20" t="s">
        <v>126</v>
      </c>
      <c r="D92" s="21">
        <f t="shared" si="20"/>
        <v>25200</v>
      </c>
      <c r="E92" s="22">
        <v>25200</v>
      </c>
      <c r="F92" s="23">
        <v>0</v>
      </c>
      <c r="G92" s="24">
        <v>0</v>
      </c>
      <c r="H92" s="25">
        <v>300</v>
      </c>
      <c r="I92" s="25">
        <v>0</v>
      </c>
      <c r="J92" s="25">
        <f t="shared" si="21"/>
        <v>0</v>
      </c>
      <c r="K92" s="24">
        <v>3000</v>
      </c>
      <c r="L92" s="24">
        <v>6100</v>
      </c>
      <c r="M92" s="24">
        <v>7100</v>
      </c>
      <c r="N92" s="24">
        <v>7000</v>
      </c>
      <c r="O92" s="24">
        <v>2000</v>
      </c>
      <c r="P92" s="26">
        <v>0.9</v>
      </c>
      <c r="Q92" s="27" t="s">
        <v>125</v>
      </c>
    </row>
    <row r="93" spans="1:17" s="5" customFormat="1" ht="38.25" x14ac:dyDescent="0.25">
      <c r="A93" s="37">
        <v>3508</v>
      </c>
      <c r="B93" s="19" t="s">
        <v>61</v>
      </c>
      <c r="C93" s="20" t="s">
        <v>127</v>
      </c>
      <c r="D93" s="21">
        <f t="shared" si="20"/>
        <v>17200</v>
      </c>
      <c r="E93" s="22">
        <v>17200</v>
      </c>
      <c r="F93" s="23">
        <v>0</v>
      </c>
      <c r="G93" s="24">
        <v>0</v>
      </c>
      <c r="H93" s="25">
        <v>200</v>
      </c>
      <c r="I93" s="25">
        <v>0</v>
      </c>
      <c r="J93" s="25">
        <f t="shared" si="21"/>
        <v>0</v>
      </c>
      <c r="K93" s="24">
        <v>2000</v>
      </c>
      <c r="L93" s="24">
        <v>5100</v>
      </c>
      <c r="M93" s="24">
        <v>5100</v>
      </c>
      <c r="N93" s="24">
        <v>5000</v>
      </c>
      <c r="O93" s="24">
        <v>0</v>
      </c>
      <c r="P93" s="26">
        <v>0.9</v>
      </c>
      <c r="Q93" s="27" t="s">
        <v>125</v>
      </c>
    </row>
    <row r="94" spans="1:17" s="5" customFormat="1" ht="25.5" x14ac:dyDescent="0.25">
      <c r="A94" s="37">
        <v>3509</v>
      </c>
      <c r="B94" s="19" t="s">
        <v>61</v>
      </c>
      <c r="C94" s="20" t="s">
        <v>128</v>
      </c>
      <c r="D94" s="21">
        <f t="shared" si="20"/>
        <v>20200</v>
      </c>
      <c r="E94" s="22">
        <v>20200</v>
      </c>
      <c r="F94" s="23">
        <v>0</v>
      </c>
      <c r="G94" s="24">
        <v>0</v>
      </c>
      <c r="H94" s="25">
        <v>5215.840000000002</v>
      </c>
      <c r="I94" s="25">
        <v>0</v>
      </c>
      <c r="J94" s="25">
        <f t="shared" si="21"/>
        <v>0</v>
      </c>
      <c r="K94" s="24">
        <v>2000</v>
      </c>
      <c r="L94" s="24">
        <v>3100</v>
      </c>
      <c r="M94" s="24">
        <v>5100</v>
      </c>
      <c r="N94" s="24">
        <v>6000</v>
      </c>
      <c r="O94" s="24">
        <v>4000</v>
      </c>
      <c r="P94" s="26">
        <v>0.9</v>
      </c>
      <c r="Q94" s="27" t="s">
        <v>125</v>
      </c>
    </row>
    <row r="95" spans="1:17" s="5" customFormat="1" x14ac:dyDescent="0.25">
      <c r="A95" s="37">
        <v>3510</v>
      </c>
      <c r="B95" s="19" t="s">
        <v>61</v>
      </c>
      <c r="C95" s="20" t="s">
        <v>129</v>
      </c>
      <c r="D95" s="21">
        <f t="shared" si="20"/>
        <v>15600</v>
      </c>
      <c r="E95" s="22">
        <v>15600</v>
      </c>
      <c r="F95" s="23">
        <v>0</v>
      </c>
      <c r="G95" s="24">
        <v>0</v>
      </c>
      <c r="H95" s="25">
        <v>550</v>
      </c>
      <c r="I95" s="25">
        <v>0</v>
      </c>
      <c r="J95" s="25">
        <f t="shared" si="21"/>
        <v>0</v>
      </c>
      <c r="K95" s="24">
        <v>6050</v>
      </c>
      <c r="L95" s="24">
        <v>6050</v>
      </c>
      <c r="M95" s="24">
        <v>2960</v>
      </c>
      <c r="N95" s="24">
        <v>540</v>
      </c>
      <c r="O95" s="24">
        <v>0</v>
      </c>
      <c r="P95" s="26">
        <v>0.9</v>
      </c>
      <c r="Q95" s="27" t="s">
        <v>125</v>
      </c>
    </row>
    <row r="96" spans="1:17" s="5" customFormat="1" ht="25.5" x14ac:dyDescent="0.25">
      <c r="A96" s="37">
        <v>3511</v>
      </c>
      <c r="B96" s="19" t="s">
        <v>61</v>
      </c>
      <c r="C96" s="20" t="s">
        <v>130</v>
      </c>
      <c r="D96" s="21">
        <f t="shared" si="20"/>
        <v>20000</v>
      </c>
      <c r="E96" s="22">
        <v>20000</v>
      </c>
      <c r="F96" s="23">
        <v>0</v>
      </c>
      <c r="G96" s="24">
        <v>0</v>
      </c>
      <c r="H96" s="25">
        <v>5154.92</v>
      </c>
      <c r="I96" s="25">
        <v>0</v>
      </c>
      <c r="J96" s="25">
        <f t="shared" si="21"/>
        <v>0</v>
      </c>
      <c r="K96" s="24">
        <v>2000</v>
      </c>
      <c r="L96" s="24">
        <v>6100</v>
      </c>
      <c r="M96" s="24">
        <v>6100</v>
      </c>
      <c r="N96" s="24">
        <v>5800</v>
      </c>
      <c r="O96" s="24">
        <v>0</v>
      </c>
      <c r="P96" s="26">
        <v>0.9</v>
      </c>
      <c r="Q96" s="27" t="s">
        <v>125</v>
      </c>
    </row>
    <row r="97" spans="1:17" s="5" customFormat="1" ht="25.5" x14ac:dyDescent="0.25">
      <c r="A97" s="37">
        <v>3512</v>
      </c>
      <c r="B97" s="19" t="s">
        <v>19</v>
      </c>
      <c r="C97" s="20" t="s">
        <v>131</v>
      </c>
      <c r="D97" s="21">
        <f t="shared" si="20"/>
        <v>30000</v>
      </c>
      <c r="E97" s="22">
        <v>30000</v>
      </c>
      <c r="F97" s="23">
        <v>0</v>
      </c>
      <c r="G97" s="24">
        <v>0</v>
      </c>
      <c r="H97" s="25">
        <v>200</v>
      </c>
      <c r="I97" s="25">
        <v>0</v>
      </c>
      <c r="J97" s="25">
        <f t="shared" si="21"/>
        <v>0</v>
      </c>
      <c r="K97" s="24">
        <v>200</v>
      </c>
      <c r="L97" s="24">
        <v>8500</v>
      </c>
      <c r="M97" s="24">
        <v>21300</v>
      </c>
      <c r="N97" s="24">
        <v>0</v>
      </c>
      <c r="O97" s="24">
        <v>0</v>
      </c>
      <c r="P97" s="26">
        <v>1</v>
      </c>
      <c r="Q97" s="27" t="s">
        <v>91</v>
      </c>
    </row>
    <row r="98" spans="1:17" s="5" customFormat="1" x14ac:dyDescent="0.25">
      <c r="A98" s="37">
        <v>3521</v>
      </c>
      <c r="B98" s="19" t="s">
        <v>61</v>
      </c>
      <c r="C98" s="20" t="s">
        <v>132</v>
      </c>
      <c r="D98" s="21">
        <f t="shared" si="20"/>
        <v>760753</v>
      </c>
      <c r="E98" s="22">
        <v>760753</v>
      </c>
      <c r="F98" s="23">
        <v>0</v>
      </c>
      <c r="G98" s="24">
        <v>0</v>
      </c>
      <c r="H98" s="25">
        <v>253915.43000000005</v>
      </c>
      <c r="I98" s="25">
        <v>27702</v>
      </c>
      <c r="J98" s="25">
        <f t="shared" si="21"/>
        <v>10.909931704426153</v>
      </c>
      <c r="K98" s="24">
        <v>253918</v>
      </c>
      <c r="L98" s="24">
        <v>253418</v>
      </c>
      <c r="M98" s="24">
        <v>253417</v>
      </c>
      <c r="N98" s="24">
        <v>0</v>
      </c>
      <c r="O98" s="24">
        <v>0</v>
      </c>
      <c r="P98" s="26">
        <v>0.9</v>
      </c>
      <c r="Q98" s="27" t="s">
        <v>125</v>
      </c>
    </row>
    <row r="99" spans="1:17" s="5" customFormat="1" ht="25.5" x14ac:dyDescent="0.25">
      <c r="A99" s="35">
        <v>3541</v>
      </c>
      <c r="B99" s="19" t="s">
        <v>19</v>
      </c>
      <c r="C99" s="20" t="s">
        <v>133</v>
      </c>
      <c r="D99" s="21">
        <f t="shared" si="20"/>
        <v>250000</v>
      </c>
      <c r="E99" s="22">
        <v>250000</v>
      </c>
      <c r="F99" s="23">
        <v>0</v>
      </c>
      <c r="G99" s="24">
        <v>0</v>
      </c>
      <c r="H99" s="25">
        <v>3450</v>
      </c>
      <c r="I99" s="25">
        <v>0</v>
      </c>
      <c r="J99" s="25">
        <f t="shared" si="21"/>
        <v>0</v>
      </c>
      <c r="K99" s="24">
        <v>3450</v>
      </c>
      <c r="L99" s="24">
        <v>15000</v>
      </c>
      <c r="M99" s="24">
        <v>115000</v>
      </c>
      <c r="N99" s="24">
        <v>116550</v>
      </c>
      <c r="O99" s="24">
        <v>0</v>
      </c>
      <c r="P99" s="26">
        <v>0.85</v>
      </c>
      <c r="Q99" s="27" t="s">
        <v>49</v>
      </c>
    </row>
    <row r="100" spans="1:17" s="5" customFormat="1" ht="25.5" x14ac:dyDescent="0.25">
      <c r="A100" s="35">
        <v>3543</v>
      </c>
      <c r="B100" s="19" t="s">
        <v>19</v>
      </c>
      <c r="C100" s="20" t="s">
        <v>134</v>
      </c>
      <c r="D100" s="21">
        <f t="shared" si="20"/>
        <v>107500</v>
      </c>
      <c r="E100" s="22">
        <v>107500</v>
      </c>
      <c r="F100" s="23">
        <v>0</v>
      </c>
      <c r="G100" s="24">
        <v>0</v>
      </c>
      <c r="H100" s="25">
        <v>3630</v>
      </c>
      <c r="I100" s="25">
        <v>0</v>
      </c>
      <c r="J100" s="25">
        <f t="shared" si="21"/>
        <v>0</v>
      </c>
      <c r="K100" s="24">
        <v>3630</v>
      </c>
      <c r="L100" s="24">
        <v>0</v>
      </c>
      <c r="M100" s="24">
        <v>35000</v>
      </c>
      <c r="N100" s="24">
        <v>68870</v>
      </c>
      <c r="O100" s="24">
        <v>0</v>
      </c>
      <c r="P100" s="26">
        <v>0.75</v>
      </c>
      <c r="Q100" s="27" t="s">
        <v>91</v>
      </c>
    </row>
    <row r="101" spans="1:17" s="5" customFormat="1" ht="25.5" x14ac:dyDescent="0.25">
      <c r="A101" s="37">
        <v>3552</v>
      </c>
      <c r="B101" s="19" t="s">
        <v>19</v>
      </c>
      <c r="C101" s="20" t="s">
        <v>135</v>
      </c>
      <c r="D101" s="21">
        <f t="shared" si="20"/>
        <v>12000</v>
      </c>
      <c r="E101" s="22">
        <v>12000</v>
      </c>
      <c r="F101" s="23">
        <v>0</v>
      </c>
      <c r="G101" s="24">
        <v>0</v>
      </c>
      <c r="H101" s="25">
        <v>200</v>
      </c>
      <c r="I101" s="25">
        <v>0</v>
      </c>
      <c r="J101" s="25">
        <f t="shared" si="21"/>
        <v>0</v>
      </c>
      <c r="K101" s="24">
        <v>200</v>
      </c>
      <c r="L101" s="24">
        <v>11800</v>
      </c>
      <c r="M101" s="24">
        <v>0</v>
      </c>
      <c r="N101" s="24">
        <v>0</v>
      </c>
      <c r="O101" s="24">
        <v>0</v>
      </c>
      <c r="P101" s="26">
        <v>0.5</v>
      </c>
      <c r="Q101" s="27" t="s">
        <v>40</v>
      </c>
    </row>
    <row r="102" spans="1:17" s="5" customFormat="1" ht="25.5" x14ac:dyDescent="0.25">
      <c r="A102" s="35">
        <v>3557</v>
      </c>
      <c r="B102" s="19" t="s">
        <v>19</v>
      </c>
      <c r="C102" s="20" t="s">
        <v>136</v>
      </c>
      <c r="D102" s="21">
        <f t="shared" si="20"/>
        <v>60000</v>
      </c>
      <c r="E102" s="22">
        <v>60000</v>
      </c>
      <c r="F102" s="23">
        <v>0</v>
      </c>
      <c r="G102" s="24">
        <v>0</v>
      </c>
      <c r="H102" s="25">
        <v>3000</v>
      </c>
      <c r="I102" s="25">
        <v>177.87</v>
      </c>
      <c r="J102" s="25">
        <f t="shared" si="21"/>
        <v>5.9290000000000003</v>
      </c>
      <c r="K102" s="24">
        <v>3000</v>
      </c>
      <c r="L102" s="24">
        <v>0</v>
      </c>
      <c r="M102" s="24">
        <v>47000</v>
      </c>
      <c r="N102" s="24">
        <v>10000</v>
      </c>
      <c r="O102" s="24">
        <v>0</v>
      </c>
      <c r="P102" s="26">
        <v>0.82</v>
      </c>
      <c r="Q102" s="27" t="s">
        <v>91</v>
      </c>
    </row>
    <row r="103" spans="1:17" s="5" customFormat="1" ht="25.5" x14ac:dyDescent="0.25">
      <c r="A103" s="35">
        <v>7033</v>
      </c>
      <c r="B103" s="19"/>
      <c r="C103" s="20" t="s">
        <v>137</v>
      </c>
      <c r="D103" s="21">
        <f t="shared" si="20"/>
        <v>751.33</v>
      </c>
      <c r="E103" s="22">
        <v>751</v>
      </c>
      <c r="F103" s="23">
        <v>389.62400000000002</v>
      </c>
      <c r="G103" s="24">
        <v>356.70600000000002</v>
      </c>
      <c r="H103" s="25">
        <v>4.78</v>
      </c>
      <c r="I103" s="25">
        <v>4.7880000000000003</v>
      </c>
      <c r="J103" s="25">
        <f t="shared" si="21"/>
        <v>100.1673640167364</v>
      </c>
      <c r="K103" s="24">
        <v>5</v>
      </c>
      <c r="L103" s="24">
        <v>0</v>
      </c>
      <c r="M103" s="24">
        <v>0</v>
      </c>
      <c r="N103" s="24">
        <v>0</v>
      </c>
      <c r="O103" s="24">
        <v>0</v>
      </c>
      <c r="P103" s="26" t="s">
        <v>138</v>
      </c>
      <c r="Q103" s="27" t="s">
        <v>63</v>
      </c>
    </row>
    <row r="104" spans="1:17" s="5" customFormat="1" ht="51" x14ac:dyDescent="0.25">
      <c r="A104" s="35">
        <v>7034</v>
      </c>
      <c r="B104" s="19"/>
      <c r="C104" s="20" t="s">
        <v>139</v>
      </c>
      <c r="D104" s="21">
        <f t="shared" si="20"/>
        <v>2512.2844300000002</v>
      </c>
      <c r="E104" s="22">
        <v>2058</v>
      </c>
      <c r="F104" s="23">
        <v>924.71100000000001</v>
      </c>
      <c r="G104" s="24">
        <v>932.57343000000003</v>
      </c>
      <c r="H104" s="25">
        <v>655.27</v>
      </c>
      <c r="I104" s="25">
        <v>655.25655999999992</v>
      </c>
      <c r="J104" s="25">
        <f t="shared" si="21"/>
        <v>99.997948937079357</v>
      </c>
      <c r="K104" s="24">
        <v>655</v>
      </c>
      <c r="L104" s="24">
        <v>0</v>
      </c>
      <c r="M104" s="24">
        <v>0</v>
      </c>
      <c r="N104" s="24">
        <v>0</v>
      </c>
      <c r="O104" s="24">
        <v>0</v>
      </c>
      <c r="P104" s="26" t="s">
        <v>138</v>
      </c>
      <c r="Q104" s="47" t="s">
        <v>63</v>
      </c>
    </row>
    <row r="105" spans="1:17" s="5" customFormat="1" ht="39" thickBot="1" x14ac:dyDescent="0.3">
      <c r="A105" s="35">
        <v>7035</v>
      </c>
      <c r="B105" s="19"/>
      <c r="C105" s="20" t="s">
        <v>140</v>
      </c>
      <c r="D105" s="21">
        <f t="shared" si="20"/>
        <v>990.93200000000002</v>
      </c>
      <c r="E105" s="22">
        <v>991</v>
      </c>
      <c r="F105" s="23">
        <v>397.24299999999999</v>
      </c>
      <c r="G105" s="24">
        <v>549.68899999999996</v>
      </c>
      <c r="H105" s="25">
        <v>43.8</v>
      </c>
      <c r="I105" s="25">
        <v>43.795000000000002</v>
      </c>
      <c r="J105" s="25">
        <f t="shared" si="21"/>
        <v>99.988584474885855</v>
      </c>
      <c r="K105" s="24">
        <v>44</v>
      </c>
      <c r="L105" s="24">
        <v>0</v>
      </c>
      <c r="M105" s="24">
        <v>0</v>
      </c>
      <c r="N105" s="24">
        <v>0</v>
      </c>
      <c r="O105" s="24">
        <v>0</v>
      </c>
      <c r="P105" s="26" t="s">
        <v>138</v>
      </c>
      <c r="Q105" s="47" t="s">
        <v>63</v>
      </c>
    </row>
    <row r="106" spans="1:17" s="5" customFormat="1" ht="13.5" thickBot="1" x14ac:dyDescent="0.3">
      <c r="A106" s="34"/>
      <c r="B106" s="39"/>
      <c r="C106" s="29" t="s">
        <v>141</v>
      </c>
      <c r="D106" s="30">
        <f>SUM(D70:D105)</f>
        <v>2786810.6664300002</v>
      </c>
      <c r="E106" s="30">
        <f t="shared" ref="E106:O106" si="22">SUM(E70:E105)</f>
        <v>2786353.49</v>
      </c>
      <c r="F106" s="30">
        <f t="shared" si="22"/>
        <v>354466.26799999998</v>
      </c>
      <c r="G106" s="30">
        <f t="shared" si="22"/>
        <v>399448.11843000003</v>
      </c>
      <c r="H106" s="30">
        <f t="shared" si="22"/>
        <v>682496.69000000018</v>
      </c>
      <c r="I106" s="30">
        <f t="shared" si="22"/>
        <v>174332.55724999998</v>
      </c>
      <c r="J106" s="30">
        <f>I106/H106*100</f>
        <v>25.543355712098752</v>
      </c>
      <c r="K106" s="30">
        <f t="shared" si="22"/>
        <v>750585.28</v>
      </c>
      <c r="L106" s="30">
        <f t="shared" si="22"/>
        <v>550474</v>
      </c>
      <c r="M106" s="30">
        <f t="shared" si="22"/>
        <v>503077</v>
      </c>
      <c r="N106" s="30">
        <f t="shared" si="22"/>
        <v>222560</v>
      </c>
      <c r="O106" s="30">
        <f t="shared" si="22"/>
        <v>6200</v>
      </c>
      <c r="P106" s="36" t="s">
        <v>29</v>
      </c>
      <c r="Q106" s="32" t="s">
        <v>29</v>
      </c>
    </row>
    <row r="107" spans="1:17" s="5" customFormat="1" x14ac:dyDescent="0.25">
      <c r="A107" s="16"/>
      <c r="B107" s="17"/>
      <c r="C107" s="75" t="s">
        <v>142</v>
      </c>
      <c r="D107" s="76"/>
      <c r="E107" s="77"/>
      <c r="F107" s="77"/>
      <c r="G107" s="77"/>
      <c r="H107" s="77"/>
      <c r="I107" s="77"/>
      <c r="J107" s="77"/>
      <c r="K107" s="77"/>
      <c r="L107" s="77"/>
      <c r="M107" s="77"/>
      <c r="N107" s="77"/>
      <c r="O107" s="77"/>
      <c r="P107" s="77"/>
      <c r="Q107" s="78"/>
    </row>
    <row r="108" spans="1:17" s="5" customFormat="1" ht="38.25" x14ac:dyDescent="0.25">
      <c r="A108" s="16">
        <v>3219</v>
      </c>
      <c r="B108" s="19" t="s">
        <v>19</v>
      </c>
      <c r="C108" s="20" t="s">
        <v>143</v>
      </c>
      <c r="D108" s="21">
        <f t="shared" ref="D108:D149" si="23">F108+G108+K108+L108+M108+N108+O108</f>
        <v>1611.7199999999998</v>
      </c>
      <c r="E108" s="22">
        <v>1611.7199999999998</v>
      </c>
      <c r="F108" s="23">
        <v>1517.34</v>
      </c>
      <c r="G108" s="24">
        <v>0</v>
      </c>
      <c r="H108" s="25">
        <v>94.38</v>
      </c>
      <c r="I108" s="25">
        <v>0</v>
      </c>
      <c r="J108" s="25">
        <f t="shared" ref="J108:J149" si="24">I108/H108*100</f>
        <v>0</v>
      </c>
      <c r="K108" s="24">
        <v>94.38</v>
      </c>
      <c r="L108" s="24">
        <v>0</v>
      </c>
      <c r="M108" s="24">
        <v>0</v>
      </c>
      <c r="N108" s="24">
        <v>0</v>
      </c>
      <c r="O108" s="24">
        <v>0</v>
      </c>
      <c r="P108" s="26">
        <v>0.9</v>
      </c>
      <c r="Q108" s="27" t="s">
        <v>32</v>
      </c>
    </row>
    <row r="109" spans="1:17" s="5" customFormat="1" ht="25.5" x14ac:dyDescent="0.25">
      <c r="A109" s="6">
        <v>3230</v>
      </c>
      <c r="B109" s="19" t="s">
        <v>61</v>
      </c>
      <c r="C109" s="20" t="s">
        <v>144</v>
      </c>
      <c r="D109" s="21">
        <f t="shared" si="23"/>
        <v>26346.82</v>
      </c>
      <c r="E109" s="22">
        <v>26347</v>
      </c>
      <c r="F109" s="23">
        <v>15241.8</v>
      </c>
      <c r="G109" s="24">
        <v>4453.8799999999992</v>
      </c>
      <c r="H109" s="25">
        <v>2154.5500000000002</v>
      </c>
      <c r="I109" s="25">
        <v>0</v>
      </c>
      <c r="J109" s="25">
        <f t="shared" si="24"/>
        <v>0</v>
      </c>
      <c r="K109" s="24">
        <v>6651.14</v>
      </c>
      <c r="L109" s="24">
        <v>0</v>
      </c>
      <c r="M109" s="24">
        <v>0</v>
      </c>
      <c r="N109" s="24">
        <v>0</v>
      </c>
      <c r="O109" s="24">
        <v>0</v>
      </c>
      <c r="P109" s="26">
        <v>0.95</v>
      </c>
      <c r="Q109" s="27" t="s">
        <v>145</v>
      </c>
    </row>
    <row r="110" spans="1:17" s="5" customFormat="1" ht="25.5" x14ac:dyDescent="0.25">
      <c r="A110" s="48">
        <v>3285</v>
      </c>
      <c r="B110" s="19" t="s">
        <v>19</v>
      </c>
      <c r="C110" s="20" t="s">
        <v>146</v>
      </c>
      <c r="D110" s="21">
        <f t="shared" si="23"/>
        <v>34000</v>
      </c>
      <c r="E110" s="22">
        <v>34000</v>
      </c>
      <c r="F110" s="23">
        <v>3282.41</v>
      </c>
      <c r="G110" s="24">
        <v>10372.9</v>
      </c>
      <c r="H110" s="25">
        <v>20344.689999999999</v>
      </c>
      <c r="I110" s="25">
        <v>3055.4009700000001</v>
      </c>
      <c r="J110" s="25">
        <f t="shared" si="24"/>
        <v>15.018174127991138</v>
      </c>
      <c r="K110" s="24">
        <v>20344.690000000002</v>
      </c>
      <c r="L110" s="24">
        <v>0</v>
      </c>
      <c r="M110" s="24">
        <v>0</v>
      </c>
      <c r="N110" s="24">
        <v>0</v>
      </c>
      <c r="O110" s="24">
        <v>0</v>
      </c>
      <c r="P110" s="26">
        <v>0.9</v>
      </c>
      <c r="Q110" s="27" t="s">
        <v>46</v>
      </c>
    </row>
    <row r="111" spans="1:17" s="5" customFormat="1" ht="25.5" x14ac:dyDescent="0.25">
      <c r="A111" s="18">
        <v>3385</v>
      </c>
      <c r="B111" s="19" t="s">
        <v>61</v>
      </c>
      <c r="C111" s="20" t="s">
        <v>147</v>
      </c>
      <c r="D111" s="21">
        <f t="shared" si="23"/>
        <v>196862.39</v>
      </c>
      <c r="E111" s="22">
        <v>196862</v>
      </c>
      <c r="F111" s="23">
        <v>158607.42000000001</v>
      </c>
      <c r="G111" s="24">
        <v>9189.9700000000012</v>
      </c>
      <c r="H111" s="25">
        <v>1949.41</v>
      </c>
      <c r="I111" s="25">
        <v>0</v>
      </c>
      <c r="J111" s="25">
        <f t="shared" si="24"/>
        <v>0</v>
      </c>
      <c r="K111" s="24">
        <v>29065</v>
      </c>
      <c r="L111" s="24">
        <v>0</v>
      </c>
      <c r="M111" s="24">
        <v>0</v>
      </c>
      <c r="N111" s="24">
        <v>0</v>
      </c>
      <c r="O111" s="24">
        <v>0</v>
      </c>
      <c r="P111" s="26">
        <v>0.95</v>
      </c>
      <c r="Q111" s="27" t="s">
        <v>145</v>
      </c>
    </row>
    <row r="112" spans="1:17" s="5" customFormat="1" ht="25.5" x14ac:dyDescent="0.25">
      <c r="A112" s="18">
        <v>3423</v>
      </c>
      <c r="B112" s="19" t="s">
        <v>19</v>
      </c>
      <c r="C112" s="20" t="s">
        <v>148</v>
      </c>
      <c r="D112" s="21">
        <f t="shared" si="23"/>
        <v>7999.99</v>
      </c>
      <c r="E112" s="22">
        <v>7999.99</v>
      </c>
      <c r="F112" s="23">
        <v>2124.59</v>
      </c>
      <c r="G112" s="24">
        <v>301.54000000000002</v>
      </c>
      <c r="H112" s="25">
        <v>5573.8600000000006</v>
      </c>
      <c r="I112" s="25">
        <v>1101.4589299999998</v>
      </c>
      <c r="J112" s="25">
        <f t="shared" si="24"/>
        <v>19.76115169738744</v>
      </c>
      <c r="K112" s="24">
        <v>5573.86</v>
      </c>
      <c r="L112" s="24">
        <v>0</v>
      </c>
      <c r="M112" s="24">
        <v>0</v>
      </c>
      <c r="N112" s="24">
        <v>0</v>
      </c>
      <c r="O112" s="24">
        <v>0</v>
      </c>
      <c r="P112" s="26">
        <v>0.9</v>
      </c>
      <c r="Q112" s="27" t="s">
        <v>32</v>
      </c>
    </row>
    <row r="113" spans="1:17" s="5" customFormat="1" ht="38.25" x14ac:dyDescent="0.25">
      <c r="A113" s="18">
        <v>3434</v>
      </c>
      <c r="B113" s="19" t="s">
        <v>19</v>
      </c>
      <c r="C113" s="20" t="s">
        <v>149</v>
      </c>
      <c r="D113" s="21">
        <f t="shared" si="23"/>
        <v>800.42000000000007</v>
      </c>
      <c r="E113" s="22">
        <v>800.42000000000007</v>
      </c>
      <c r="F113" s="23">
        <v>667</v>
      </c>
      <c r="G113" s="24">
        <v>47.19</v>
      </c>
      <c r="H113" s="25">
        <v>86.23</v>
      </c>
      <c r="I113" s="25">
        <v>0</v>
      </c>
      <c r="J113" s="25">
        <f t="shared" si="24"/>
        <v>0</v>
      </c>
      <c r="K113" s="24">
        <v>86.23</v>
      </c>
      <c r="L113" s="24">
        <v>0</v>
      </c>
      <c r="M113" s="24">
        <v>0</v>
      </c>
      <c r="N113" s="24">
        <v>0</v>
      </c>
      <c r="O113" s="24">
        <v>0</v>
      </c>
      <c r="P113" s="26">
        <v>0.9</v>
      </c>
      <c r="Q113" s="27" t="s">
        <v>32</v>
      </c>
    </row>
    <row r="114" spans="1:17" s="5" customFormat="1" ht="51" x14ac:dyDescent="0.25">
      <c r="A114" s="18">
        <v>3435</v>
      </c>
      <c r="B114" s="19" t="s">
        <v>19</v>
      </c>
      <c r="C114" s="20" t="s">
        <v>150</v>
      </c>
      <c r="D114" s="21">
        <f t="shared" si="23"/>
        <v>526.36</v>
      </c>
      <c r="E114" s="22">
        <v>526.36</v>
      </c>
      <c r="F114" s="23">
        <v>474.93</v>
      </c>
      <c r="G114" s="24">
        <v>15.13</v>
      </c>
      <c r="H114" s="25">
        <v>36.299999999999997</v>
      </c>
      <c r="I114" s="25">
        <v>0</v>
      </c>
      <c r="J114" s="25">
        <f t="shared" si="24"/>
        <v>0</v>
      </c>
      <c r="K114" s="24">
        <v>36.299999999999997</v>
      </c>
      <c r="L114" s="24">
        <v>0</v>
      </c>
      <c r="M114" s="24">
        <v>0</v>
      </c>
      <c r="N114" s="24">
        <v>0</v>
      </c>
      <c r="O114" s="24">
        <v>0</v>
      </c>
      <c r="P114" s="26">
        <v>0.9</v>
      </c>
      <c r="Q114" s="27" t="s">
        <v>32</v>
      </c>
    </row>
    <row r="115" spans="1:17" s="5" customFormat="1" ht="38.25" x14ac:dyDescent="0.25">
      <c r="A115" s="18">
        <v>3436</v>
      </c>
      <c r="B115" s="19" t="s">
        <v>19</v>
      </c>
      <c r="C115" s="20" t="s">
        <v>151</v>
      </c>
      <c r="D115" s="21">
        <f t="shared" si="23"/>
        <v>999.99</v>
      </c>
      <c r="E115" s="22">
        <v>999.99</v>
      </c>
      <c r="F115" s="23">
        <v>595.92000000000007</v>
      </c>
      <c r="G115" s="24">
        <v>0</v>
      </c>
      <c r="H115" s="25">
        <v>404.07</v>
      </c>
      <c r="I115" s="25">
        <v>0</v>
      </c>
      <c r="J115" s="25">
        <f t="shared" si="24"/>
        <v>0</v>
      </c>
      <c r="K115" s="24">
        <v>404.07</v>
      </c>
      <c r="L115" s="24">
        <v>0</v>
      </c>
      <c r="M115" s="24">
        <v>0</v>
      </c>
      <c r="N115" s="24">
        <v>0</v>
      </c>
      <c r="O115" s="24">
        <v>0</v>
      </c>
      <c r="P115" s="26">
        <v>0.9</v>
      </c>
      <c r="Q115" s="27" t="s">
        <v>32</v>
      </c>
    </row>
    <row r="116" spans="1:17" s="5" customFormat="1" ht="25.5" x14ac:dyDescent="0.25">
      <c r="A116" s="18">
        <v>3437</v>
      </c>
      <c r="B116" s="19" t="s">
        <v>19</v>
      </c>
      <c r="C116" s="20" t="s">
        <v>152</v>
      </c>
      <c r="D116" s="21">
        <f t="shared" si="23"/>
        <v>2874.31</v>
      </c>
      <c r="E116" s="22">
        <v>2874.31</v>
      </c>
      <c r="F116" s="23">
        <v>29.65</v>
      </c>
      <c r="G116" s="24">
        <v>224.66</v>
      </c>
      <c r="H116" s="25">
        <v>2619.9999999999995</v>
      </c>
      <c r="I116" s="25">
        <v>2586.9940099999999</v>
      </c>
      <c r="J116" s="25">
        <f t="shared" si="24"/>
        <v>98.740229389313001</v>
      </c>
      <c r="K116" s="24">
        <v>2620</v>
      </c>
      <c r="L116" s="24">
        <v>0</v>
      </c>
      <c r="M116" s="24">
        <v>0</v>
      </c>
      <c r="N116" s="24">
        <v>0</v>
      </c>
      <c r="O116" s="24">
        <v>0</v>
      </c>
      <c r="P116" s="26">
        <v>0.9</v>
      </c>
      <c r="Q116" s="27" t="s">
        <v>32</v>
      </c>
    </row>
    <row r="117" spans="1:17" s="5" customFormat="1" ht="25.5" x14ac:dyDescent="0.25">
      <c r="A117" s="18">
        <v>3440</v>
      </c>
      <c r="B117" s="19" t="s">
        <v>19</v>
      </c>
      <c r="C117" s="20" t="s">
        <v>153</v>
      </c>
      <c r="D117" s="21">
        <f t="shared" si="23"/>
        <v>12137.44</v>
      </c>
      <c r="E117" s="22">
        <v>12137.44</v>
      </c>
      <c r="F117" s="23">
        <v>419.39</v>
      </c>
      <c r="G117" s="24">
        <v>21.05</v>
      </c>
      <c r="H117" s="25">
        <v>11697</v>
      </c>
      <c r="I117" s="25">
        <v>2909.0262699999998</v>
      </c>
      <c r="J117" s="25">
        <f t="shared" si="24"/>
        <v>24.869849277592543</v>
      </c>
      <c r="K117" s="24">
        <v>11697</v>
      </c>
      <c r="L117" s="24">
        <v>0</v>
      </c>
      <c r="M117" s="24">
        <v>0</v>
      </c>
      <c r="N117" s="24">
        <v>0</v>
      </c>
      <c r="O117" s="24">
        <v>0</v>
      </c>
      <c r="P117" s="26" t="s">
        <v>154</v>
      </c>
      <c r="Q117" s="27" t="s">
        <v>40</v>
      </c>
    </row>
    <row r="118" spans="1:17" s="5" customFormat="1" ht="25.5" x14ac:dyDescent="0.25">
      <c r="A118" s="18">
        <v>3442</v>
      </c>
      <c r="B118" s="19" t="s">
        <v>19</v>
      </c>
      <c r="C118" s="20" t="s">
        <v>155</v>
      </c>
      <c r="D118" s="21">
        <f t="shared" si="23"/>
        <v>20000.02</v>
      </c>
      <c r="E118" s="22">
        <v>20000.02</v>
      </c>
      <c r="F118" s="23">
        <v>525.02</v>
      </c>
      <c r="G118" s="24">
        <v>0</v>
      </c>
      <c r="H118" s="25">
        <v>3517</v>
      </c>
      <c r="I118" s="25">
        <v>95.408500000000004</v>
      </c>
      <c r="J118" s="25">
        <f t="shared" si="24"/>
        <v>2.712780779073074</v>
      </c>
      <c r="K118" s="24">
        <v>3517</v>
      </c>
      <c r="L118" s="24">
        <v>15958</v>
      </c>
      <c r="M118" s="24">
        <v>0</v>
      </c>
      <c r="N118" s="24">
        <v>0</v>
      </c>
      <c r="O118" s="24">
        <v>0</v>
      </c>
      <c r="P118" s="26" t="s">
        <v>156</v>
      </c>
      <c r="Q118" s="27" t="s">
        <v>40</v>
      </c>
    </row>
    <row r="119" spans="1:17" s="5" customFormat="1" ht="25.5" x14ac:dyDescent="0.25">
      <c r="A119" s="18">
        <v>3443</v>
      </c>
      <c r="B119" s="19" t="s">
        <v>19</v>
      </c>
      <c r="C119" s="20" t="s">
        <v>157</v>
      </c>
      <c r="D119" s="21">
        <f t="shared" si="23"/>
        <v>16288.19</v>
      </c>
      <c r="E119" s="22">
        <v>16288.19</v>
      </c>
      <c r="F119" s="23">
        <v>359.37</v>
      </c>
      <c r="G119" s="24">
        <v>52.03</v>
      </c>
      <c r="H119" s="25">
        <v>15876.79</v>
      </c>
      <c r="I119" s="25">
        <v>6541.4262699999999</v>
      </c>
      <c r="J119" s="25">
        <f t="shared" si="24"/>
        <v>41.201189094269054</v>
      </c>
      <c r="K119" s="24">
        <v>15876.79</v>
      </c>
      <c r="L119" s="24">
        <v>0</v>
      </c>
      <c r="M119" s="24">
        <v>0</v>
      </c>
      <c r="N119" s="24">
        <v>0</v>
      </c>
      <c r="O119" s="24">
        <v>0</v>
      </c>
      <c r="P119" s="26" t="s">
        <v>154</v>
      </c>
      <c r="Q119" s="27" t="s">
        <v>40</v>
      </c>
    </row>
    <row r="120" spans="1:17" s="5" customFormat="1" ht="25.5" x14ac:dyDescent="0.25">
      <c r="A120" s="18">
        <v>3444</v>
      </c>
      <c r="B120" s="19" t="s">
        <v>19</v>
      </c>
      <c r="C120" s="20" t="s">
        <v>158</v>
      </c>
      <c r="D120" s="21">
        <f t="shared" si="23"/>
        <v>28057.200000000001</v>
      </c>
      <c r="E120" s="22">
        <v>28057.200000000001</v>
      </c>
      <c r="F120" s="23">
        <v>516.33000000000004</v>
      </c>
      <c r="G120" s="24">
        <v>0</v>
      </c>
      <c r="H120" s="25">
        <v>24540.870000000003</v>
      </c>
      <c r="I120" s="25">
        <v>8202.3451399999994</v>
      </c>
      <c r="J120" s="25">
        <f t="shared" si="24"/>
        <v>33.423204393324276</v>
      </c>
      <c r="K120" s="24">
        <v>24540.87</v>
      </c>
      <c r="L120" s="24">
        <v>3000</v>
      </c>
      <c r="M120" s="24">
        <v>0</v>
      </c>
      <c r="N120" s="24">
        <v>0</v>
      </c>
      <c r="O120" s="24">
        <v>0</v>
      </c>
      <c r="P120" s="26" t="s">
        <v>154</v>
      </c>
      <c r="Q120" s="27" t="s">
        <v>40</v>
      </c>
    </row>
    <row r="121" spans="1:17" s="5" customFormat="1" ht="25.5" x14ac:dyDescent="0.25">
      <c r="A121" s="18">
        <v>3445</v>
      </c>
      <c r="B121" s="19" t="s">
        <v>19</v>
      </c>
      <c r="C121" s="20" t="s">
        <v>159</v>
      </c>
      <c r="D121" s="21">
        <f t="shared" si="23"/>
        <v>45264.76</v>
      </c>
      <c r="E121" s="22">
        <v>45264.76</v>
      </c>
      <c r="F121" s="23">
        <v>1505.85</v>
      </c>
      <c r="G121" s="24">
        <v>292.01</v>
      </c>
      <c r="H121" s="25">
        <v>28466.9</v>
      </c>
      <c r="I121" s="25">
        <v>15228.30024</v>
      </c>
      <c r="J121" s="25">
        <f t="shared" si="24"/>
        <v>53.494761424672163</v>
      </c>
      <c r="K121" s="24">
        <v>28466.9</v>
      </c>
      <c r="L121" s="24">
        <v>15000</v>
      </c>
      <c r="M121" s="24">
        <v>0</v>
      </c>
      <c r="N121" s="24">
        <v>0</v>
      </c>
      <c r="O121" s="24">
        <v>0</v>
      </c>
      <c r="P121" s="26" t="s">
        <v>154</v>
      </c>
      <c r="Q121" s="27" t="s">
        <v>40</v>
      </c>
    </row>
    <row r="122" spans="1:17" s="5" customFormat="1" ht="25.5" x14ac:dyDescent="0.25">
      <c r="A122" s="18">
        <v>3446</v>
      </c>
      <c r="B122" s="19" t="s">
        <v>19</v>
      </c>
      <c r="C122" s="20" t="s">
        <v>160</v>
      </c>
      <c r="D122" s="21">
        <f t="shared" si="23"/>
        <v>6367.1900000000005</v>
      </c>
      <c r="E122" s="22">
        <v>6367.1900000000005</v>
      </c>
      <c r="F122" s="23">
        <v>354.53</v>
      </c>
      <c r="G122" s="24">
        <v>0</v>
      </c>
      <c r="H122" s="25">
        <v>6012.66</v>
      </c>
      <c r="I122" s="25">
        <v>4569.8686000000007</v>
      </c>
      <c r="J122" s="25">
        <f t="shared" si="24"/>
        <v>76.004107998789237</v>
      </c>
      <c r="K122" s="24">
        <v>6012.6600000000008</v>
      </c>
      <c r="L122" s="24">
        <v>0</v>
      </c>
      <c r="M122" s="24">
        <v>0</v>
      </c>
      <c r="N122" s="24">
        <v>0</v>
      </c>
      <c r="O122" s="24">
        <v>0</v>
      </c>
      <c r="P122" s="26">
        <v>0.35</v>
      </c>
      <c r="Q122" s="27" t="s">
        <v>40</v>
      </c>
    </row>
    <row r="123" spans="1:17" s="5" customFormat="1" ht="25.5" x14ac:dyDescent="0.25">
      <c r="A123" s="18">
        <v>3448</v>
      </c>
      <c r="B123" s="19" t="s">
        <v>19</v>
      </c>
      <c r="C123" s="20" t="s">
        <v>161</v>
      </c>
      <c r="D123" s="21">
        <f t="shared" si="23"/>
        <v>30755.89</v>
      </c>
      <c r="E123" s="22">
        <v>30755.89</v>
      </c>
      <c r="F123" s="23">
        <v>473.84</v>
      </c>
      <c r="G123" s="24">
        <v>0</v>
      </c>
      <c r="H123" s="25">
        <v>25282.05</v>
      </c>
      <c r="I123" s="25">
        <v>7280.2779199999995</v>
      </c>
      <c r="J123" s="25">
        <f t="shared" si="24"/>
        <v>28.796232583987454</v>
      </c>
      <c r="K123" s="24">
        <v>25282.05</v>
      </c>
      <c r="L123" s="24">
        <v>5000</v>
      </c>
      <c r="M123" s="24">
        <v>0</v>
      </c>
      <c r="N123" s="24">
        <v>0</v>
      </c>
      <c r="O123" s="24">
        <v>0</v>
      </c>
      <c r="P123" s="26" t="s">
        <v>154</v>
      </c>
      <c r="Q123" s="27" t="s">
        <v>40</v>
      </c>
    </row>
    <row r="124" spans="1:17" s="5" customFormat="1" ht="25.5" x14ac:dyDescent="0.25">
      <c r="A124" s="18">
        <v>3449</v>
      </c>
      <c r="B124" s="19" t="s">
        <v>19</v>
      </c>
      <c r="C124" s="20" t="s">
        <v>162</v>
      </c>
      <c r="D124" s="21">
        <f t="shared" si="23"/>
        <v>63000</v>
      </c>
      <c r="E124" s="22">
        <v>63000</v>
      </c>
      <c r="F124" s="23">
        <v>718.26</v>
      </c>
      <c r="G124" s="24">
        <v>56.14</v>
      </c>
      <c r="H124" s="25">
        <v>16937.599999999999</v>
      </c>
      <c r="I124" s="25">
        <v>59.375120000000003</v>
      </c>
      <c r="J124" s="25">
        <f t="shared" si="24"/>
        <v>0.35055214434158327</v>
      </c>
      <c r="K124" s="24">
        <v>16937.599999999999</v>
      </c>
      <c r="L124" s="24">
        <v>45288</v>
      </c>
      <c r="M124" s="24">
        <v>0</v>
      </c>
      <c r="N124" s="24">
        <v>0</v>
      </c>
      <c r="O124" s="24">
        <v>0</v>
      </c>
      <c r="P124" s="26">
        <v>0.5</v>
      </c>
      <c r="Q124" s="27" t="s">
        <v>40</v>
      </c>
    </row>
    <row r="125" spans="1:17" s="5" customFormat="1" ht="25.5" x14ac:dyDescent="0.25">
      <c r="A125" s="18">
        <v>3450</v>
      </c>
      <c r="B125" s="19" t="s">
        <v>19</v>
      </c>
      <c r="C125" s="20" t="s">
        <v>163</v>
      </c>
      <c r="D125" s="21">
        <f t="shared" si="23"/>
        <v>17976.439999999999</v>
      </c>
      <c r="E125" s="22">
        <v>17976.439999999999</v>
      </c>
      <c r="F125" s="23">
        <v>553.97</v>
      </c>
      <c r="G125" s="24">
        <v>1</v>
      </c>
      <c r="H125" s="25">
        <v>15421.470000000001</v>
      </c>
      <c r="I125" s="25">
        <v>139.50200000000001</v>
      </c>
      <c r="J125" s="25">
        <f t="shared" si="24"/>
        <v>0.90459599506402433</v>
      </c>
      <c r="K125" s="24">
        <v>15421.47</v>
      </c>
      <c r="L125" s="24">
        <v>2000</v>
      </c>
      <c r="M125" s="24">
        <v>0</v>
      </c>
      <c r="N125" s="24">
        <v>0</v>
      </c>
      <c r="O125" s="24">
        <v>0</v>
      </c>
      <c r="P125" s="26" t="s">
        <v>154</v>
      </c>
      <c r="Q125" s="27" t="s">
        <v>40</v>
      </c>
    </row>
    <row r="126" spans="1:17" s="5" customFormat="1" ht="25.5" x14ac:dyDescent="0.25">
      <c r="A126" s="18">
        <v>3464</v>
      </c>
      <c r="B126" s="19" t="s">
        <v>61</v>
      </c>
      <c r="C126" s="20" t="s">
        <v>164</v>
      </c>
      <c r="D126" s="21">
        <f t="shared" si="23"/>
        <v>454086.4200000001</v>
      </c>
      <c r="E126" s="22">
        <v>454086</v>
      </c>
      <c r="F126" s="23">
        <v>0</v>
      </c>
      <c r="G126" s="24">
        <v>138278.31000000003</v>
      </c>
      <c r="H126" s="25">
        <v>272564.59000000003</v>
      </c>
      <c r="I126" s="25">
        <v>175484.49379999979</v>
      </c>
      <c r="J126" s="25">
        <f t="shared" si="24"/>
        <v>64.382718899766019</v>
      </c>
      <c r="K126" s="24">
        <v>283415.77</v>
      </c>
      <c r="L126" s="24">
        <v>32392.34</v>
      </c>
      <c r="M126" s="24">
        <v>0</v>
      </c>
      <c r="N126" s="24">
        <v>0</v>
      </c>
      <c r="O126" s="24">
        <v>0</v>
      </c>
      <c r="P126" s="26">
        <v>0.95</v>
      </c>
      <c r="Q126" s="27" t="s">
        <v>145</v>
      </c>
    </row>
    <row r="127" spans="1:17" s="5" customFormat="1" ht="25.5" x14ac:dyDescent="0.25">
      <c r="A127" s="18">
        <v>3465</v>
      </c>
      <c r="B127" s="19" t="s">
        <v>19</v>
      </c>
      <c r="C127" s="20" t="s">
        <v>165</v>
      </c>
      <c r="D127" s="21">
        <f t="shared" si="23"/>
        <v>21000.47</v>
      </c>
      <c r="E127" s="22">
        <v>21000.47</v>
      </c>
      <c r="F127" s="23">
        <v>0</v>
      </c>
      <c r="G127" s="24">
        <v>84.7</v>
      </c>
      <c r="H127" s="25">
        <v>3215.2999999999997</v>
      </c>
      <c r="I127" s="25">
        <v>121.03146</v>
      </c>
      <c r="J127" s="25">
        <f t="shared" si="24"/>
        <v>3.7642353746151214</v>
      </c>
      <c r="K127" s="24">
        <v>17116.77</v>
      </c>
      <c r="L127" s="24">
        <v>3799</v>
      </c>
      <c r="M127" s="24">
        <v>0</v>
      </c>
      <c r="N127" s="24">
        <v>0</v>
      </c>
      <c r="O127" s="24">
        <v>0</v>
      </c>
      <c r="P127" s="26">
        <v>0.9</v>
      </c>
      <c r="Q127" s="27" t="s">
        <v>32</v>
      </c>
    </row>
    <row r="128" spans="1:17" s="5" customFormat="1" ht="25.5" x14ac:dyDescent="0.25">
      <c r="A128" s="18">
        <v>3473</v>
      </c>
      <c r="B128" s="19" t="s">
        <v>19</v>
      </c>
      <c r="C128" s="20" t="s">
        <v>166</v>
      </c>
      <c r="D128" s="21">
        <f t="shared" si="23"/>
        <v>6545</v>
      </c>
      <c r="E128" s="22">
        <v>6545</v>
      </c>
      <c r="F128" s="23">
        <v>0</v>
      </c>
      <c r="G128" s="24">
        <v>0</v>
      </c>
      <c r="H128" s="25">
        <v>6545</v>
      </c>
      <c r="I128" s="25">
        <v>6545</v>
      </c>
      <c r="J128" s="25">
        <f t="shared" si="24"/>
        <v>100</v>
      </c>
      <c r="K128" s="24">
        <v>6545</v>
      </c>
      <c r="L128" s="24">
        <v>0</v>
      </c>
      <c r="M128" s="24">
        <v>0</v>
      </c>
      <c r="N128" s="24">
        <v>0</v>
      </c>
      <c r="O128" s="24">
        <v>0</v>
      </c>
      <c r="P128" s="26" t="s">
        <v>19</v>
      </c>
      <c r="Q128" s="27" t="s">
        <v>40</v>
      </c>
    </row>
    <row r="129" spans="1:17" s="5" customFormat="1" ht="25.5" x14ac:dyDescent="0.25">
      <c r="A129" s="18">
        <v>3474</v>
      </c>
      <c r="B129" s="19" t="s">
        <v>61</v>
      </c>
      <c r="C129" s="20" t="s">
        <v>167</v>
      </c>
      <c r="D129" s="21">
        <f t="shared" si="23"/>
        <v>11434.22</v>
      </c>
      <c r="E129" s="22">
        <v>11434</v>
      </c>
      <c r="F129" s="23">
        <v>812.87</v>
      </c>
      <c r="G129" s="24">
        <v>621.35</v>
      </c>
      <c r="H129" s="25">
        <v>2137.4299999999998</v>
      </c>
      <c r="I129" s="25">
        <v>1696.7905700000001</v>
      </c>
      <c r="J129" s="25">
        <f t="shared" si="24"/>
        <v>79.38461470083233</v>
      </c>
      <c r="K129" s="24">
        <v>7704</v>
      </c>
      <c r="L129" s="24">
        <v>2296</v>
      </c>
      <c r="M129" s="24">
        <v>0</v>
      </c>
      <c r="N129" s="24">
        <v>0</v>
      </c>
      <c r="O129" s="24">
        <v>0</v>
      </c>
      <c r="P129" s="26">
        <v>1</v>
      </c>
      <c r="Q129" s="27" t="s">
        <v>168</v>
      </c>
    </row>
    <row r="130" spans="1:17" s="5" customFormat="1" ht="25.5" x14ac:dyDescent="0.25">
      <c r="A130" s="18">
        <v>3486</v>
      </c>
      <c r="B130" s="19" t="s">
        <v>19</v>
      </c>
      <c r="C130" s="20" t="s">
        <v>169</v>
      </c>
      <c r="D130" s="21">
        <f t="shared" si="23"/>
        <v>21920</v>
      </c>
      <c r="E130" s="22">
        <v>21920</v>
      </c>
      <c r="F130" s="23">
        <v>0</v>
      </c>
      <c r="G130" s="24">
        <v>84.7</v>
      </c>
      <c r="H130" s="25">
        <v>16129.300000000001</v>
      </c>
      <c r="I130" s="25">
        <v>0</v>
      </c>
      <c r="J130" s="25">
        <f t="shared" si="24"/>
        <v>0</v>
      </c>
      <c r="K130" s="24">
        <v>20129.3</v>
      </c>
      <c r="L130" s="24">
        <v>1706</v>
      </c>
      <c r="M130" s="24">
        <v>0</v>
      </c>
      <c r="N130" s="24">
        <v>0</v>
      </c>
      <c r="O130" s="24">
        <v>0</v>
      </c>
      <c r="P130" s="26">
        <v>0.9</v>
      </c>
      <c r="Q130" s="27" t="s">
        <v>32</v>
      </c>
    </row>
    <row r="131" spans="1:17" s="5" customFormat="1" ht="25.5" x14ac:dyDescent="0.25">
      <c r="A131" s="18">
        <v>3490</v>
      </c>
      <c r="B131" s="19" t="s">
        <v>19</v>
      </c>
      <c r="C131" s="20" t="s">
        <v>170</v>
      </c>
      <c r="D131" s="21">
        <f t="shared" si="23"/>
        <v>12347</v>
      </c>
      <c r="E131" s="22">
        <v>12347</v>
      </c>
      <c r="F131" s="23">
        <v>0</v>
      </c>
      <c r="G131" s="24">
        <v>296.20999999999998</v>
      </c>
      <c r="H131" s="25">
        <v>63.79</v>
      </c>
      <c r="I131" s="25">
        <v>0</v>
      </c>
      <c r="J131" s="25">
        <f t="shared" si="24"/>
        <v>0</v>
      </c>
      <c r="K131" s="24">
        <v>63.79</v>
      </c>
      <c r="L131" s="24">
        <v>11987</v>
      </c>
      <c r="M131" s="24">
        <v>0</v>
      </c>
      <c r="N131" s="24">
        <v>0</v>
      </c>
      <c r="O131" s="24">
        <v>0</v>
      </c>
      <c r="P131" s="26">
        <v>0.7</v>
      </c>
      <c r="Q131" s="27" t="s">
        <v>40</v>
      </c>
    </row>
    <row r="132" spans="1:17" s="5" customFormat="1" ht="25.5" x14ac:dyDescent="0.25">
      <c r="A132" s="18">
        <v>3491</v>
      </c>
      <c r="B132" s="19" t="s">
        <v>19</v>
      </c>
      <c r="C132" s="20" t="s">
        <v>171</v>
      </c>
      <c r="D132" s="21">
        <f t="shared" si="23"/>
        <v>544.5</v>
      </c>
      <c r="E132" s="22">
        <v>544.5</v>
      </c>
      <c r="F132" s="23">
        <v>0</v>
      </c>
      <c r="G132" s="24">
        <v>490.05</v>
      </c>
      <c r="H132" s="25">
        <v>54.45</v>
      </c>
      <c r="I132" s="25">
        <v>54.45</v>
      </c>
      <c r="J132" s="25">
        <f t="shared" si="24"/>
        <v>100</v>
      </c>
      <c r="K132" s="24">
        <v>54.45</v>
      </c>
      <c r="L132" s="24">
        <v>0</v>
      </c>
      <c r="M132" s="24">
        <v>0</v>
      </c>
      <c r="N132" s="24">
        <v>0</v>
      </c>
      <c r="O132" s="24">
        <v>0</v>
      </c>
      <c r="P132" s="26">
        <v>0.7</v>
      </c>
      <c r="Q132" s="27" t="s">
        <v>40</v>
      </c>
    </row>
    <row r="133" spans="1:17" s="5" customFormat="1" ht="25.5" x14ac:dyDescent="0.25">
      <c r="A133" s="18">
        <v>3492</v>
      </c>
      <c r="B133" s="19" t="s">
        <v>19</v>
      </c>
      <c r="C133" s="20" t="s">
        <v>172</v>
      </c>
      <c r="D133" s="21">
        <f t="shared" si="23"/>
        <v>14741.4</v>
      </c>
      <c r="E133" s="22">
        <v>14741.4</v>
      </c>
      <c r="F133" s="23">
        <v>0</v>
      </c>
      <c r="G133" s="24">
        <v>380.07</v>
      </c>
      <c r="H133" s="25">
        <v>170.36</v>
      </c>
      <c r="I133" s="25">
        <v>0</v>
      </c>
      <c r="J133" s="25">
        <f t="shared" si="24"/>
        <v>0</v>
      </c>
      <c r="K133" s="24">
        <v>170.33</v>
      </c>
      <c r="L133" s="24">
        <v>14191</v>
      </c>
      <c r="M133" s="24">
        <v>0</v>
      </c>
      <c r="N133" s="24">
        <v>0</v>
      </c>
      <c r="O133" s="24">
        <v>0</v>
      </c>
      <c r="P133" s="26">
        <v>0.7</v>
      </c>
      <c r="Q133" s="27" t="s">
        <v>40</v>
      </c>
    </row>
    <row r="134" spans="1:17" s="5" customFormat="1" ht="25.5" x14ac:dyDescent="0.25">
      <c r="A134" s="18">
        <v>3493</v>
      </c>
      <c r="B134" s="19" t="s">
        <v>19</v>
      </c>
      <c r="C134" s="20" t="s">
        <v>173</v>
      </c>
      <c r="D134" s="21">
        <f t="shared" si="23"/>
        <v>17699</v>
      </c>
      <c r="E134" s="22">
        <v>17699</v>
      </c>
      <c r="F134" s="23">
        <v>0</v>
      </c>
      <c r="G134" s="24">
        <v>412.74</v>
      </c>
      <c r="H134" s="25">
        <v>67.260000000000005</v>
      </c>
      <c r="I134" s="25">
        <v>0</v>
      </c>
      <c r="J134" s="25">
        <f t="shared" si="24"/>
        <v>0</v>
      </c>
      <c r="K134" s="24">
        <v>67.260000000000005</v>
      </c>
      <c r="L134" s="24">
        <v>17219</v>
      </c>
      <c r="M134" s="24">
        <v>0</v>
      </c>
      <c r="N134" s="24">
        <v>0</v>
      </c>
      <c r="O134" s="24">
        <v>0</v>
      </c>
      <c r="P134" s="26">
        <v>0.7</v>
      </c>
      <c r="Q134" s="27" t="s">
        <v>40</v>
      </c>
    </row>
    <row r="135" spans="1:17" s="5" customFormat="1" ht="25.5" x14ac:dyDescent="0.25">
      <c r="A135" s="18">
        <v>3494</v>
      </c>
      <c r="B135" s="19" t="s">
        <v>19</v>
      </c>
      <c r="C135" s="20" t="s">
        <v>174</v>
      </c>
      <c r="D135" s="21">
        <f t="shared" si="23"/>
        <v>22304.43</v>
      </c>
      <c r="E135" s="22">
        <v>22304.43</v>
      </c>
      <c r="F135" s="23">
        <v>0</v>
      </c>
      <c r="G135" s="24">
        <v>414</v>
      </c>
      <c r="H135" s="25">
        <v>116</v>
      </c>
      <c r="I135" s="25">
        <v>0</v>
      </c>
      <c r="J135" s="25">
        <f t="shared" si="24"/>
        <v>0</v>
      </c>
      <c r="K135" s="24">
        <v>216.43</v>
      </c>
      <c r="L135" s="24">
        <v>21674</v>
      </c>
      <c r="M135" s="24">
        <v>0</v>
      </c>
      <c r="N135" s="24">
        <v>0</v>
      </c>
      <c r="O135" s="24">
        <v>0</v>
      </c>
      <c r="P135" s="26">
        <v>0.7</v>
      </c>
      <c r="Q135" s="27" t="s">
        <v>40</v>
      </c>
    </row>
    <row r="136" spans="1:17" s="5" customFormat="1" ht="25.5" x14ac:dyDescent="0.25">
      <c r="A136" s="18">
        <v>3495</v>
      </c>
      <c r="B136" s="19" t="s">
        <v>61</v>
      </c>
      <c r="C136" s="20" t="s">
        <v>175</v>
      </c>
      <c r="D136" s="21">
        <f t="shared" si="23"/>
        <v>11004.230000000001</v>
      </c>
      <c r="E136" s="22">
        <v>11005</v>
      </c>
      <c r="F136" s="23">
        <v>0</v>
      </c>
      <c r="G136" s="24">
        <v>0</v>
      </c>
      <c r="H136" s="25">
        <v>4567.7</v>
      </c>
      <c r="I136" s="25">
        <v>1576.6439600000006</v>
      </c>
      <c r="J136" s="25">
        <f t="shared" si="24"/>
        <v>34.517239748670022</v>
      </c>
      <c r="K136" s="24">
        <v>4567.7</v>
      </c>
      <c r="L136" s="24">
        <v>4040</v>
      </c>
      <c r="M136" s="24">
        <v>2396.5300000000002</v>
      </c>
      <c r="N136" s="24">
        <v>0</v>
      </c>
      <c r="O136" s="24">
        <v>0</v>
      </c>
      <c r="P136" s="26">
        <v>0.95</v>
      </c>
      <c r="Q136" s="27" t="s">
        <v>145</v>
      </c>
    </row>
    <row r="137" spans="1:17" s="5" customFormat="1" ht="51" x14ac:dyDescent="0.25">
      <c r="A137" s="18">
        <v>3496</v>
      </c>
      <c r="B137" s="19" t="s">
        <v>61</v>
      </c>
      <c r="C137" s="20" t="s">
        <v>176</v>
      </c>
      <c r="D137" s="21">
        <f t="shared" si="23"/>
        <v>14499.83</v>
      </c>
      <c r="E137" s="22">
        <v>14500</v>
      </c>
      <c r="F137" s="23">
        <v>0</v>
      </c>
      <c r="G137" s="24">
        <v>7047.75</v>
      </c>
      <c r="H137" s="25">
        <v>23101.84</v>
      </c>
      <c r="I137" s="25">
        <v>17362.841639999991</v>
      </c>
      <c r="J137" s="25">
        <f t="shared" si="24"/>
        <v>75.15783002566026</v>
      </c>
      <c r="K137" s="24">
        <v>7452.08</v>
      </c>
      <c r="L137" s="24">
        <v>0</v>
      </c>
      <c r="M137" s="24">
        <v>0</v>
      </c>
      <c r="N137" s="24">
        <v>0</v>
      </c>
      <c r="O137" s="24">
        <v>0</v>
      </c>
      <c r="P137" s="26">
        <v>1</v>
      </c>
      <c r="Q137" s="27" t="s">
        <v>177</v>
      </c>
    </row>
    <row r="138" spans="1:17" s="5" customFormat="1" ht="38.25" x14ac:dyDescent="0.25">
      <c r="A138" s="18">
        <v>3500</v>
      </c>
      <c r="B138" s="19" t="s">
        <v>61</v>
      </c>
      <c r="C138" s="20" t="s">
        <v>178</v>
      </c>
      <c r="D138" s="21">
        <f t="shared" si="23"/>
        <v>484.76</v>
      </c>
      <c r="E138" s="22">
        <v>485</v>
      </c>
      <c r="F138" s="23">
        <v>0</v>
      </c>
      <c r="G138" s="24">
        <v>0</v>
      </c>
      <c r="H138" s="25">
        <v>309.11</v>
      </c>
      <c r="I138" s="25">
        <v>66</v>
      </c>
      <c r="J138" s="25">
        <f t="shared" si="24"/>
        <v>21.351622399792952</v>
      </c>
      <c r="K138" s="24">
        <v>309.11</v>
      </c>
      <c r="L138" s="24">
        <v>137</v>
      </c>
      <c r="M138" s="24">
        <v>38.65</v>
      </c>
      <c r="N138" s="24">
        <v>0</v>
      </c>
      <c r="O138" s="24">
        <v>0</v>
      </c>
      <c r="P138" s="26">
        <v>1</v>
      </c>
      <c r="Q138" s="27" t="s">
        <v>168</v>
      </c>
    </row>
    <row r="139" spans="1:17" s="5" customFormat="1" ht="25.5" x14ac:dyDescent="0.25">
      <c r="A139" s="18">
        <v>3502</v>
      </c>
      <c r="B139" s="19" t="s">
        <v>19</v>
      </c>
      <c r="C139" s="20" t="s">
        <v>179</v>
      </c>
      <c r="D139" s="21">
        <f t="shared" si="23"/>
        <v>1220000.58</v>
      </c>
      <c r="E139" s="22">
        <v>1220000.58</v>
      </c>
      <c r="F139" s="23">
        <v>0</v>
      </c>
      <c r="G139" s="24">
        <v>722.23</v>
      </c>
      <c r="H139" s="25">
        <v>14731.35</v>
      </c>
      <c r="I139" s="25">
        <v>10355.3732</v>
      </c>
      <c r="J139" s="25">
        <f t="shared" si="24"/>
        <v>70.294801223241592</v>
      </c>
      <c r="K139" s="24">
        <v>14731.35</v>
      </c>
      <c r="L139" s="24">
        <v>135000</v>
      </c>
      <c r="M139" s="24">
        <v>194100</v>
      </c>
      <c r="N139" s="24">
        <v>401700</v>
      </c>
      <c r="O139" s="24">
        <v>473747</v>
      </c>
      <c r="P139" s="26">
        <v>0.85</v>
      </c>
      <c r="Q139" s="27" t="s">
        <v>87</v>
      </c>
    </row>
    <row r="140" spans="1:17" s="5" customFormat="1" ht="38.25" x14ac:dyDescent="0.25">
      <c r="A140" s="18">
        <v>3515</v>
      </c>
      <c r="B140" s="19" t="s">
        <v>19</v>
      </c>
      <c r="C140" s="20" t="s">
        <v>180</v>
      </c>
      <c r="D140" s="21">
        <f t="shared" si="23"/>
        <v>52154</v>
      </c>
      <c r="E140" s="22">
        <v>52154</v>
      </c>
      <c r="F140" s="23">
        <v>0</v>
      </c>
      <c r="G140" s="24">
        <v>0</v>
      </c>
      <c r="H140" s="25">
        <v>2000</v>
      </c>
      <c r="I140" s="25">
        <v>0</v>
      </c>
      <c r="J140" s="25">
        <f t="shared" si="24"/>
        <v>0</v>
      </c>
      <c r="K140" s="24">
        <v>2000</v>
      </c>
      <c r="L140" s="24">
        <v>10000</v>
      </c>
      <c r="M140" s="24">
        <v>40154</v>
      </c>
      <c r="N140" s="24">
        <v>0</v>
      </c>
      <c r="O140" s="24">
        <v>0</v>
      </c>
      <c r="P140" s="26">
        <v>0.9</v>
      </c>
      <c r="Q140" s="27" t="s">
        <v>49</v>
      </c>
    </row>
    <row r="141" spans="1:17" s="5" customFormat="1" ht="38.25" x14ac:dyDescent="0.25">
      <c r="A141" s="18">
        <v>3516</v>
      </c>
      <c r="B141" s="19" t="s">
        <v>19</v>
      </c>
      <c r="C141" s="20" t="s">
        <v>181</v>
      </c>
      <c r="D141" s="21">
        <f t="shared" si="23"/>
        <v>58820</v>
      </c>
      <c r="E141" s="22">
        <v>58820</v>
      </c>
      <c r="F141" s="23">
        <v>0</v>
      </c>
      <c r="G141" s="24">
        <v>0</v>
      </c>
      <c r="H141" s="25">
        <v>2000</v>
      </c>
      <c r="I141" s="25">
        <v>0</v>
      </c>
      <c r="J141" s="25">
        <f t="shared" si="24"/>
        <v>0</v>
      </c>
      <c r="K141" s="24">
        <v>2000</v>
      </c>
      <c r="L141" s="24">
        <v>7000</v>
      </c>
      <c r="M141" s="24">
        <v>49820</v>
      </c>
      <c r="N141" s="24">
        <v>0</v>
      </c>
      <c r="O141" s="24">
        <v>0</v>
      </c>
      <c r="P141" s="26">
        <v>0.9</v>
      </c>
      <c r="Q141" s="27" t="s">
        <v>49</v>
      </c>
    </row>
    <row r="142" spans="1:17" s="5" customFormat="1" ht="25.5" x14ac:dyDescent="0.25">
      <c r="A142" s="18">
        <v>3517</v>
      </c>
      <c r="B142" s="19" t="s">
        <v>19</v>
      </c>
      <c r="C142" s="20" t="s">
        <v>182</v>
      </c>
      <c r="D142" s="21">
        <f t="shared" si="23"/>
        <v>77320</v>
      </c>
      <c r="E142" s="22">
        <v>77320</v>
      </c>
      <c r="F142" s="23">
        <v>0</v>
      </c>
      <c r="G142" s="24">
        <v>0</v>
      </c>
      <c r="H142" s="25">
        <v>3500</v>
      </c>
      <c r="I142" s="25">
        <v>268.983</v>
      </c>
      <c r="J142" s="25">
        <f t="shared" si="24"/>
        <v>7.6852285714285724</v>
      </c>
      <c r="K142" s="24">
        <v>3500</v>
      </c>
      <c r="L142" s="24">
        <v>100</v>
      </c>
      <c r="M142" s="24">
        <v>34360</v>
      </c>
      <c r="N142" s="24">
        <v>30360</v>
      </c>
      <c r="O142" s="24">
        <v>9000</v>
      </c>
      <c r="P142" s="26">
        <v>0.9</v>
      </c>
      <c r="Q142" s="27" t="s">
        <v>49</v>
      </c>
    </row>
    <row r="143" spans="1:17" s="5" customFormat="1" ht="25.5" x14ac:dyDescent="0.25">
      <c r="A143" s="18">
        <v>3518</v>
      </c>
      <c r="B143" s="19" t="s">
        <v>19</v>
      </c>
      <c r="C143" s="20" t="s">
        <v>183</v>
      </c>
      <c r="D143" s="21">
        <f t="shared" si="23"/>
        <v>49500</v>
      </c>
      <c r="E143" s="22">
        <v>49500</v>
      </c>
      <c r="F143" s="23">
        <v>0</v>
      </c>
      <c r="G143" s="24">
        <v>0</v>
      </c>
      <c r="H143" s="25">
        <v>2200</v>
      </c>
      <c r="I143" s="25">
        <v>0</v>
      </c>
      <c r="J143" s="25">
        <f t="shared" si="24"/>
        <v>0</v>
      </c>
      <c r="K143" s="24">
        <v>2200</v>
      </c>
      <c r="L143" s="24">
        <v>0</v>
      </c>
      <c r="M143" s="24">
        <v>47300</v>
      </c>
      <c r="N143" s="24">
        <v>0</v>
      </c>
      <c r="O143" s="24">
        <v>0</v>
      </c>
      <c r="P143" s="26">
        <v>0.9</v>
      </c>
      <c r="Q143" s="27" t="s">
        <v>49</v>
      </c>
    </row>
    <row r="144" spans="1:17" s="5" customFormat="1" ht="25.5" x14ac:dyDescent="0.25">
      <c r="A144" s="18">
        <v>3520</v>
      </c>
      <c r="B144" s="19" t="s">
        <v>19</v>
      </c>
      <c r="C144" s="20" t="s">
        <v>184</v>
      </c>
      <c r="D144" s="21">
        <f t="shared" si="23"/>
        <v>60000.1</v>
      </c>
      <c r="E144" s="22">
        <v>60000.1</v>
      </c>
      <c r="F144" s="23">
        <v>0</v>
      </c>
      <c r="G144" s="24">
        <v>489.20000000000005</v>
      </c>
      <c r="H144" s="25">
        <v>2343.9</v>
      </c>
      <c r="I144" s="25">
        <v>0</v>
      </c>
      <c r="J144" s="25">
        <f t="shared" si="24"/>
        <v>0</v>
      </c>
      <c r="K144" s="24">
        <v>2343.9</v>
      </c>
      <c r="L144" s="24">
        <v>15000</v>
      </c>
      <c r="M144" s="24">
        <v>42167</v>
      </c>
      <c r="N144" s="24">
        <v>0</v>
      </c>
      <c r="O144" s="24">
        <v>0</v>
      </c>
      <c r="P144" s="26">
        <v>0.9</v>
      </c>
      <c r="Q144" s="27" t="s">
        <v>49</v>
      </c>
    </row>
    <row r="145" spans="1:17" s="5" customFormat="1" ht="25.5" x14ac:dyDescent="0.25">
      <c r="A145" s="18">
        <v>3525</v>
      </c>
      <c r="B145" s="19" t="s">
        <v>19</v>
      </c>
      <c r="C145" s="20" t="s">
        <v>185</v>
      </c>
      <c r="D145" s="21">
        <f t="shared" si="23"/>
        <v>10000</v>
      </c>
      <c r="E145" s="22">
        <v>10000</v>
      </c>
      <c r="F145" s="23">
        <v>0</v>
      </c>
      <c r="G145" s="24">
        <v>0</v>
      </c>
      <c r="H145" s="25">
        <v>200</v>
      </c>
      <c r="I145" s="25">
        <v>0</v>
      </c>
      <c r="J145" s="25">
        <f t="shared" si="24"/>
        <v>0</v>
      </c>
      <c r="K145" s="24">
        <v>200</v>
      </c>
      <c r="L145" s="24">
        <v>9800</v>
      </c>
      <c r="M145" s="24">
        <v>0</v>
      </c>
      <c r="N145" s="24">
        <v>0</v>
      </c>
      <c r="O145" s="24">
        <v>0</v>
      </c>
      <c r="P145" s="26">
        <v>0.9</v>
      </c>
      <c r="Q145" s="27" t="s">
        <v>49</v>
      </c>
    </row>
    <row r="146" spans="1:17" s="5" customFormat="1" ht="25.5" x14ac:dyDescent="0.25">
      <c r="A146" s="18">
        <v>7025</v>
      </c>
      <c r="B146" s="19"/>
      <c r="C146" s="20" t="s">
        <v>186</v>
      </c>
      <c r="D146" s="21">
        <f t="shared" si="23"/>
        <v>113844.80597</v>
      </c>
      <c r="E146" s="22">
        <v>113845</v>
      </c>
      <c r="F146" s="23">
        <v>93208.808000000005</v>
      </c>
      <c r="G146" s="24">
        <v>18080.99797</v>
      </c>
      <c r="H146" s="25">
        <v>2554.77</v>
      </c>
      <c r="I146" s="25">
        <v>2554.7647999999999</v>
      </c>
      <c r="J146" s="25">
        <f t="shared" si="24"/>
        <v>99.999796459172458</v>
      </c>
      <c r="K146" s="24">
        <v>2555</v>
      </c>
      <c r="L146" s="24">
        <v>0</v>
      </c>
      <c r="M146" s="24">
        <v>0</v>
      </c>
      <c r="N146" s="24">
        <v>0</v>
      </c>
      <c r="O146" s="24">
        <v>0</v>
      </c>
      <c r="P146" s="26" t="s">
        <v>138</v>
      </c>
      <c r="Q146" s="47" t="s">
        <v>32</v>
      </c>
    </row>
    <row r="147" spans="1:17" s="5" customFormat="1" ht="25.5" x14ac:dyDescent="0.25">
      <c r="A147" s="18">
        <v>7028</v>
      </c>
      <c r="B147" s="19"/>
      <c r="C147" s="20" t="s">
        <v>187</v>
      </c>
      <c r="D147" s="21">
        <f t="shared" si="23"/>
        <v>25745.712960000001</v>
      </c>
      <c r="E147" s="22">
        <v>25746</v>
      </c>
      <c r="F147" s="23">
        <v>980.89426000000003</v>
      </c>
      <c r="G147" s="24">
        <v>6487.8187000000016</v>
      </c>
      <c r="H147" s="25">
        <v>18369.21</v>
      </c>
      <c r="I147" s="25">
        <v>18277.300230000001</v>
      </c>
      <c r="J147" s="25">
        <f t="shared" si="24"/>
        <v>99.499653115185694</v>
      </c>
      <c r="K147" s="24">
        <v>18277</v>
      </c>
      <c r="L147" s="24">
        <v>0</v>
      </c>
      <c r="M147" s="24">
        <v>0</v>
      </c>
      <c r="N147" s="24">
        <v>0</v>
      </c>
      <c r="O147" s="24">
        <v>0</v>
      </c>
      <c r="P147" s="26" t="s">
        <v>138</v>
      </c>
      <c r="Q147" s="33" t="s">
        <v>188</v>
      </c>
    </row>
    <row r="148" spans="1:17" s="5" customFormat="1" ht="15" x14ac:dyDescent="0.25">
      <c r="A148" s="18">
        <v>7053</v>
      </c>
      <c r="B148" s="19"/>
      <c r="C148" s="49" t="s">
        <v>189</v>
      </c>
      <c r="D148" s="21">
        <f t="shared" si="23"/>
        <v>3262</v>
      </c>
      <c r="E148" s="22">
        <v>3262</v>
      </c>
      <c r="F148" s="23">
        <v>0</v>
      </c>
      <c r="G148" s="24">
        <v>0</v>
      </c>
      <c r="H148" s="25">
        <v>3261.68</v>
      </c>
      <c r="I148" s="25">
        <v>0</v>
      </c>
      <c r="J148" s="25">
        <f t="shared" si="24"/>
        <v>0</v>
      </c>
      <c r="K148" s="24">
        <v>3262</v>
      </c>
      <c r="L148" s="24">
        <v>0</v>
      </c>
      <c r="M148" s="24">
        <v>0</v>
      </c>
      <c r="N148" s="24">
        <v>0</v>
      </c>
      <c r="O148" s="24">
        <v>0</v>
      </c>
      <c r="P148" s="26" t="s">
        <v>138</v>
      </c>
      <c r="Q148" s="27" t="s">
        <v>190</v>
      </c>
    </row>
    <row r="149" spans="1:17" s="5" customFormat="1" ht="15" thickBot="1" x14ac:dyDescent="0.3">
      <c r="A149" s="18">
        <v>7999</v>
      </c>
      <c r="B149" s="19"/>
      <c r="C149" s="20" t="s">
        <v>191</v>
      </c>
      <c r="D149" s="21">
        <f t="shared" si="23"/>
        <v>198736</v>
      </c>
      <c r="E149" s="22">
        <v>198736</v>
      </c>
      <c r="F149" s="23">
        <v>0</v>
      </c>
      <c r="G149" s="24">
        <v>0</v>
      </c>
      <c r="H149" s="25">
        <v>198893.94999999987</v>
      </c>
      <c r="I149" s="25">
        <v>198736.34999999998</v>
      </c>
      <c r="J149" s="25">
        <f t="shared" si="24"/>
        <v>99.920761792905267</v>
      </c>
      <c r="K149" s="24">
        <v>198736</v>
      </c>
      <c r="L149" s="24">
        <v>0</v>
      </c>
      <c r="M149" s="24">
        <v>0</v>
      </c>
      <c r="N149" s="24">
        <v>0</v>
      </c>
      <c r="O149" s="24">
        <v>0</v>
      </c>
      <c r="P149" s="26" t="s">
        <v>138</v>
      </c>
      <c r="Q149" s="33" t="s">
        <v>192</v>
      </c>
    </row>
    <row r="150" spans="1:17" s="5" customFormat="1" ht="13.5" thickBot="1" x14ac:dyDescent="0.3">
      <c r="A150" s="34"/>
      <c r="B150" s="39"/>
      <c r="C150" s="29" t="s">
        <v>193</v>
      </c>
      <c r="D150" s="29">
        <f t="shared" ref="D150:O150" si="25">SUM(D108:D149)</f>
        <v>2989863.5889300006</v>
      </c>
      <c r="E150" s="30">
        <f t="shared" si="25"/>
        <v>2989864.4</v>
      </c>
      <c r="F150" s="30">
        <f t="shared" si="25"/>
        <v>282970.19225999998</v>
      </c>
      <c r="G150" s="30">
        <f t="shared" si="25"/>
        <v>198917.62667000006</v>
      </c>
      <c r="H150" s="30">
        <f t="shared" si="25"/>
        <v>760112.82</v>
      </c>
      <c r="I150" s="30">
        <f t="shared" si="25"/>
        <v>484869.40662999975</v>
      </c>
      <c r="J150" s="30">
        <f>I150/H150*100</f>
        <v>63.789136806033589</v>
      </c>
      <c r="K150" s="30">
        <f t="shared" si="25"/>
        <v>810245.25</v>
      </c>
      <c r="L150" s="30">
        <f t="shared" si="25"/>
        <v>372587.33999999997</v>
      </c>
      <c r="M150" s="30">
        <f t="shared" si="25"/>
        <v>410336.18</v>
      </c>
      <c r="N150" s="30">
        <f t="shared" si="25"/>
        <v>432060</v>
      </c>
      <c r="O150" s="30">
        <f t="shared" si="25"/>
        <v>482747</v>
      </c>
      <c r="P150" s="36" t="s">
        <v>29</v>
      </c>
      <c r="Q150" s="32" t="s">
        <v>29</v>
      </c>
    </row>
    <row r="151" spans="1:17" s="5" customFormat="1" x14ac:dyDescent="0.25">
      <c r="A151" s="16"/>
      <c r="B151" s="17"/>
      <c r="C151" s="75" t="s">
        <v>194</v>
      </c>
      <c r="D151" s="76"/>
      <c r="E151" s="77"/>
      <c r="F151" s="77"/>
      <c r="G151" s="77"/>
      <c r="H151" s="77"/>
      <c r="I151" s="77"/>
      <c r="J151" s="77"/>
      <c r="K151" s="77"/>
      <c r="L151" s="77"/>
      <c r="M151" s="77"/>
      <c r="N151" s="77"/>
      <c r="O151" s="77"/>
      <c r="P151" s="77"/>
      <c r="Q151" s="78"/>
    </row>
    <row r="152" spans="1:17" s="2" customFormat="1" ht="26.25" thickBot="1" x14ac:dyDescent="0.3">
      <c r="A152" s="18">
        <v>3468</v>
      </c>
      <c r="B152" s="19" t="s">
        <v>19</v>
      </c>
      <c r="C152" s="20" t="s">
        <v>195</v>
      </c>
      <c r="D152" s="21">
        <f t="shared" ref="D152" si="26">F152+G152+K152+L152+M152+N152+O152</f>
        <v>236095</v>
      </c>
      <c r="E152" s="22">
        <v>236095</v>
      </c>
      <c r="F152" s="23">
        <v>0</v>
      </c>
      <c r="G152" s="24">
        <v>0</v>
      </c>
      <c r="H152" s="25">
        <v>69000</v>
      </c>
      <c r="I152" s="25">
        <v>3702.1442499999994</v>
      </c>
      <c r="J152" s="25">
        <f>I152/H152*100</f>
        <v>5.3654264492753612</v>
      </c>
      <c r="K152" s="24">
        <v>69000</v>
      </c>
      <c r="L152" s="24">
        <v>167095</v>
      </c>
      <c r="M152" s="24">
        <v>0</v>
      </c>
      <c r="N152" s="24">
        <v>0</v>
      </c>
      <c r="O152" s="24">
        <v>0</v>
      </c>
      <c r="P152" s="26">
        <v>0.85</v>
      </c>
      <c r="Q152" s="38" t="s">
        <v>196</v>
      </c>
    </row>
    <row r="153" spans="1:17" s="5" customFormat="1" ht="26.25" thickBot="1" x14ac:dyDescent="0.3">
      <c r="A153" s="34"/>
      <c r="B153" s="39"/>
      <c r="C153" s="29" t="s">
        <v>197</v>
      </c>
      <c r="D153" s="29">
        <f>SUM(D152)</f>
        <v>236095</v>
      </c>
      <c r="E153" s="30">
        <f>SUM(E152)</f>
        <v>236095</v>
      </c>
      <c r="F153" s="30">
        <f t="shared" ref="F153:O153" si="27">SUM(F152)</f>
        <v>0</v>
      </c>
      <c r="G153" s="30">
        <f t="shared" si="27"/>
        <v>0</v>
      </c>
      <c r="H153" s="30">
        <f t="shared" si="27"/>
        <v>69000</v>
      </c>
      <c r="I153" s="30">
        <f t="shared" si="27"/>
        <v>3702.1442499999994</v>
      </c>
      <c r="J153" s="30">
        <f>I153/H153*100</f>
        <v>5.3654264492753612</v>
      </c>
      <c r="K153" s="30">
        <f t="shared" si="27"/>
        <v>69000</v>
      </c>
      <c r="L153" s="30">
        <f t="shared" si="27"/>
        <v>167095</v>
      </c>
      <c r="M153" s="30">
        <f t="shared" si="27"/>
        <v>0</v>
      </c>
      <c r="N153" s="30">
        <f t="shared" si="27"/>
        <v>0</v>
      </c>
      <c r="O153" s="30">
        <f t="shared" si="27"/>
        <v>0</v>
      </c>
      <c r="P153" s="50" t="s">
        <v>29</v>
      </c>
      <c r="Q153" s="32" t="s">
        <v>29</v>
      </c>
    </row>
    <row r="154" spans="1:17" s="5" customFormat="1" x14ac:dyDescent="0.25">
      <c r="A154" s="16"/>
      <c r="B154" s="17"/>
      <c r="C154" s="75" t="s">
        <v>198</v>
      </c>
      <c r="D154" s="76"/>
      <c r="E154" s="77"/>
      <c r="F154" s="77"/>
      <c r="G154" s="77"/>
      <c r="H154" s="77"/>
      <c r="I154" s="77"/>
      <c r="J154" s="77"/>
      <c r="K154" s="77"/>
      <c r="L154" s="77"/>
      <c r="M154" s="77"/>
      <c r="N154" s="77"/>
      <c r="O154" s="77"/>
      <c r="P154" s="77"/>
      <c r="Q154" s="78"/>
    </row>
    <row r="155" spans="1:17" s="5" customFormat="1" ht="25.5" x14ac:dyDescent="0.25">
      <c r="A155" s="6">
        <v>3292</v>
      </c>
      <c r="B155" s="19" t="s">
        <v>19</v>
      </c>
      <c r="C155" s="20" t="s">
        <v>199</v>
      </c>
      <c r="D155" s="21">
        <f t="shared" ref="D155:D166" si="28">F155+G155+K155+L155+M155+N155+O155</f>
        <v>139999.6</v>
      </c>
      <c r="E155" s="22">
        <v>139999.6</v>
      </c>
      <c r="F155" s="23">
        <v>864.5</v>
      </c>
      <c r="G155" s="24">
        <v>1333.52</v>
      </c>
      <c r="H155" s="25">
        <v>601.58000000000004</v>
      </c>
      <c r="I155" s="25">
        <v>0</v>
      </c>
      <c r="J155" s="25">
        <f t="shared" ref="J155:J166" si="29">I155/H155*100</f>
        <v>0</v>
      </c>
      <c r="K155" s="24">
        <v>601.57999999999993</v>
      </c>
      <c r="L155" s="24">
        <v>2000</v>
      </c>
      <c r="M155" s="24">
        <v>40500</v>
      </c>
      <c r="N155" s="24">
        <v>82500</v>
      </c>
      <c r="O155" s="24">
        <v>12200</v>
      </c>
      <c r="P155" s="26">
        <v>0.85</v>
      </c>
      <c r="Q155" s="51" t="s">
        <v>32</v>
      </c>
    </row>
    <row r="156" spans="1:17" s="5" customFormat="1" ht="25.5" x14ac:dyDescent="0.25">
      <c r="A156" s="6">
        <v>3497</v>
      </c>
      <c r="B156" s="19" t="s">
        <v>19</v>
      </c>
      <c r="C156" s="20" t="s">
        <v>200</v>
      </c>
      <c r="D156" s="21">
        <f t="shared" si="28"/>
        <v>55600</v>
      </c>
      <c r="E156" s="22">
        <v>55600</v>
      </c>
      <c r="F156" s="23">
        <v>0</v>
      </c>
      <c r="G156" s="24">
        <v>0</v>
      </c>
      <c r="H156" s="25">
        <v>200</v>
      </c>
      <c r="I156" s="25">
        <v>66.500140000000002</v>
      </c>
      <c r="J156" s="25">
        <f t="shared" si="29"/>
        <v>33.250070000000001</v>
      </c>
      <c r="K156" s="24">
        <v>3711</v>
      </c>
      <c r="L156" s="24">
        <v>51889</v>
      </c>
      <c r="M156" s="24">
        <v>0</v>
      </c>
      <c r="N156" s="24">
        <v>0</v>
      </c>
      <c r="O156" s="24">
        <v>0</v>
      </c>
      <c r="P156" s="26">
        <v>0.9</v>
      </c>
      <c r="Q156" s="51" t="s">
        <v>201</v>
      </c>
    </row>
    <row r="157" spans="1:17" s="5" customFormat="1" ht="25.5" x14ac:dyDescent="0.25">
      <c r="A157" s="6">
        <v>3498</v>
      </c>
      <c r="B157" s="19" t="s">
        <v>19</v>
      </c>
      <c r="C157" s="20" t="s">
        <v>202</v>
      </c>
      <c r="D157" s="21">
        <f t="shared" si="28"/>
        <v>20000</v>
      </c>
      <c r="E157" s="22">
        <v>20000</v>
      </c>
      <c r="F157" s="23">
        <v>0</v>
      </c>
      <c r="G157" s="24">
        <v>0</v>
      </c>
      <c r="H157" s="25">
        <v>12000.000000000004</v>
      </c>
      <c r="I157" s="25">
        <v>926.81160000000011</v>
      </c>
      <c r="J157" s="25">
        <f t="shared" si="29"/>
        <v>7.7234299999999996</v>
      </c>
      <c r="K157" s="24">
        <v>12000</v>
      </c>
      <c r="L157" s="24">
        <v>8000</v>
      </c>
      <c r="M157" s="24">
        <v>0</v>
      </c>
      <c r="N157" s="24">
        <v>0</v>
      </c>
      <c r="O157" s="24">
        <v>0</v>
      </c>
      <c r="P157" s="26">
        <v>0.9</v>
      </c>
      <c r="Q157" s="51" t="s">
        <v>201</v>
      </c>
    </row>
    <row r="158" spans="1:17" s="5" customFormat="1" ht="25.5" x14ac:dyDescent="0.25">
      <c r="A158" s="52">
        <v>3501</v>
      </c>
      <c r="B158" s="19" t="s">
        <v>19</v>
      </c>
      <c r="C158" s="20" t="s">
        <v>203</v>
      </c>
      <c r="D158" s="21">
        <f t="shared" si="28"/>
        <v>25851</v>
      </c>
      <c r="E158" s="22">
        <v>25851</v>
      </c>
      <c r="F158" s="23">
        <v>0</v>
      </c>
      <c r="G158" s="24">
        <v>0</v>
      </c>
      <c r="H158" s="25">
        <v>25850.999999999996</v>
      </c>
      <c r="I158" s="25">
        <v>11412.477249999998</v>
      </c>
      <c r="J158" s="25">
        <f t="shared" si="29"/>
        <v>44.147140342733351</v>
      </c>
      <c r="K158" s="24">
        <v>25851</v>
      </c>
      <c r="L158" s="24">
        <v>0</v>
      </c>
      <c r="M158" s="24">
        <v>0</v>
      </c>
      <c r="N158" s="24">
        <v>0</v>
      </c>
      <c r="O158" s="24">
        <v>0</v>
      </c>
      <c r="P158" s="26">
        <v>0.9</v>
      </c>
      <c r="Q158" s="47" t="s">
        <v>201</v>
      </c>
    </row>
    <row r="159" spans="1:17" s="5" customFormat="1" ht="38.25" x14ac:dyDescent="0.25">
      <c r="A159" s="52">
        <v>7001</v>
      </c>
      <c r="B159" s="19" t="s">
        <v>57</v>
      </c>
      <c r="C159" s="20" t="s">
        <v>204</v>
      </c>
      <c r="D159" s="21">
        <f t="shared" si="28"/>
        <v>58577.514999999999</v>
      </c>
      <c r="E159" s="22">
        <v>58577.514999999999</v>
      </c>
      <c r="F159" s="23">
        <v>1028.5</v>
      </c>
      <c r="G159" s="24">
        <v>5522.5249999999996</v>
      </c>
      <c r="H159" s="25">
        <v>232.49</v>
      </c>
      <c r="I159" s="25">
        <v>182.71250000000001</v>
      </c>
      <c r="J159" s="25">
        <f t="shared" si="29"/>
        <v>78.589401694696548</v>
      </c>
      <c r="K159" s="24">
        <v>232.49</v>
      </c>
      <c r="L159" s="24">
        <v>51794</v>
      </c>
      <c r="M159" s="24">
        <v>0</v>
      </c>
      <c r="N159" s="24">
        <v>0</v>
      </c>
      <c r="O159" s="24">
        <v>0</v>
      </c>
      <c r="P159" s="26">
        <v>0.9</v>
      </c>
      <c r="Q159" s="47" t="s">
        <v>32</v>
      </c>
    </row>
    <row r="160" spans="1:17" s="5" customFormat="1" ht="25.5" x14ac:dyDescent="0.25">
      <c r="A160" s="52">
        <v>7005</v>
      </c>
      <c r="B160" s="19" t="s">
        <v>57</v>
      </c>
      <c r="C160" s="20" t="s">
        <v>205</v>
      </c>
      <c r="D160" s="21">
        <f t="shared" si="28"/>
        <v>51410</v>
      </c>
      <c r="E160" s="22">
        <v>51410.01</v>
      </c>
      <c r="F160" s="23">
        <v>4518.18</v>
      </c>
      <c r="G160" s="24">
        <v>622.82000000000005</v>
      </c>
      <c r="H160" s="25">
        <v>46269.020000000004</v>
      </c>
      <c r="I160" s="25">
        <v>46269</v>
      </c>
      <c r="J160" s="25">
        <f t="shared" si="29"/>
        <v>99.999956774532933</v>
      </c>
      <c r="K160" s="24">
        <v>46269</v>
      </c>
      <c r="L160" s="24">
        <v>0</v>
      </c>
      <c r="M160" s="24">
        <v>0</v>
      </c>
      <c r="N160" s="24">
        <v>0</v>
      </c>
      <c r="O160" s="24">
        <v>0</v>
      </c>
      <c r="P160" s="26">
        <v>0.9</v>
      </c>
      <c r="Q160" s="47" t="s">
        <v>32</v>
      </c>
    </row>
    <row r="161" spans="1:17" s="5" customFormat="1" ht="51" x14ac:dyDescent="0.25">
      <c r="A161" s="53">
        <v>7039</v>
      </c>
      <c r="B161" s="19" t="s">
        <v>19</v>
      </c>
      <c r="C161" s="20" t="s">
        <v>206</v>
      </c>
      <c r="D161" s="21">
        <f t="shared" si="28"/>
        <v>4230</v>
      </c>
      <c r="E161" s="22">
        <v>4230</v>
      </c>
      <c r="F161" s="23">
        <v>0</v>
      </c>
      <c r="G161" s="24">
        <v>0</v>
      </c>
      <c r="H161" s="25">
        <v>2046</v>
      </c>
      <c r="I161" s="25">
        <v>1043.6721500000001</v>
      </c>
      <c r="J161" s="25">
        <f t="shared" si="29"/>
        <v>51.010369012707727</v>
      </c>
      <c r="K161" s="24">
        <v>2046</v>
      </c>
      <c r="L161" s="24">
        <v>0</v>
      </c>
      <c r="M161" s="24">
        <v>2184</v>
      </c>
      <c r="N161" s="24">
        <v>0</v>
      </c>
      <c r="O161" s="24">
        <v>0</v>
      </c>
      <c r="P161" s="26">
        <v>0.6</v>
      </c>
      <c r="Q161" s="47" t="s">
        <v>40</v>
      </c>
    </row>
    <row r="162" spans="1:17" s="5" customFormat="1" ht="51" x14ac:dyDescent="0.25">
      <c r="A162" s="54">
        <v>7040</v>
      </c>
      <c r="B162" s="19" t="s">
        <v>19</v>
      </c>
      <c r="C162" s="20" t="s">
        <v>207</v>
      </c>
      <c r="D162" s="21">
        <f t="shared" si="28"/>
        <v>3479</v>
      </c>
      <c r="E162" s="22">
        <v>3479</v>
      </c>
      <c r="F162" s="23">
        <v>0</v>
      </c>
      <c r="G162" s="24">
        <v>0</v>
      </c>
      <c r="H162" s="25">
        <v>1571</v>
      </c>
      <c r="I162" s="25">
        <v>771.32395999999994</v>
      </c>
      <c r="J162" s="25">
        <f t="shared" si="29"/>
        <v>49.097642266072562</v>
      </c>
      <c r="K162" s="24">
        <v>1571</v>
      </c>
      <c r="L162" s="24">
        <v>0</v>
      </c>
      <c r="M162" s="24">
        <v>1908</v>
      </c>
      <c r="N162" s="24">
        <v>0</v>
      </c>
      <c r="O162" s="24">
        <v>0</v>
      </c>
      <c r="P162" s="26">
        <v>0.6</v>
      </c>
      <c r="Q162" s="27" t="s">
        <v>40</v>
      </c>
    </row>
    <row r="163" spans="1:17" s="5" customFormat="1" ht="38.25" x14ac:dyDescent="0.25">
      <c r="A163" s="54">
        <v>7044</v>
      </c>
      <c r="B163" s="19" t="s">
        <v>19</v>
      </c>
      <c r="C163" s="20" t="s">
        <v>208</v>
      </c>
      <c r="D163" s="21">
        <f t="shared" si="28"/>
        <v>39931.468999999997</v>
      </c>
      <c r="E163" s="22">
        <v>39931.468999999997</v>
      </c>
      <c r="F163" s="23">
        <v>0</v>
      </c>
      <c r="G163" s="24">
        <v>0</v>
      </c>
      <c r="H163" s="25">
        <v>12000</v>
      </c>
      <c r="I163" s="25">
        <v>6023.5914000000002</v>
      </c>
      <c r="J163" s="25">
        <f t="shared" si="29"/>
        <v>50.196595000000002</v>
      </c>
      <c r="K163" s="24">
        <v>39931.468999999997</v>
      </c>
      <c r="L163" s="24">
        <v>0</v>
      </c>
      <c r="M163" s="24">
        <v>0</v>
      </c>
      <c r="N163" s="24">
        <v>0</v>
      </c>
      <c r="O163" s="24">
        <v>0</v>
      </c>
      <c r="P163" s="26" t="s">
        <v>209</v>
      </c>
      <c r="Q163" s="27" t="s">
        <v>210</v>
      </c>
    </row>
    <row r="164" spans="1:17" s="5" customFormat="1" ht="38.25" x14ac:dyDescent="0.25">
      <c r="A164" s="54">
        <v>7045</v>
      </c>
      <c r="B164" s="19" t="s">
        <v>19</v>
      </c>
      <c r="C164" s="20" t="s">
        <v>211</v>
      </c>
      <c r="D164" s="21">
        <f t="shared" si="28"/>
        <v>40000</v>
      </c>
      <c r="E164" s="22">
        <v>40000</v>
      </c>
      <c r="F164" s="23">
        <v>0</v>
      </c>
      <c r="G164" s="24">
        <v>0</v>
      </c>
      <c r="H164" s="25">
        <v>12000</v>
      </c>
      <c r="I164" s="25">
        <v>2623.9607700000001</v>
      </c>
      <c r="J164" s="25">
        <f t="shared" si="29"/>
        <v>21.866339750000002</v>
      </c>
      <c r="K164" s="24">
        <v>40000</v>
      </c>
      <c r="L164" s="24">
        <v>0</v>
      </c>
      <c r="M164" s="24">
        <v>0</v>
      </c>
      <c r="N164" s="24">
        <v>0</v>
      </c>
      <c r="O164" s="24">
        <v>0</v>
      </c>
      <c r="P164" s="26" t="s">
        <v>209</v>
      </c>
      <c r="Q164" s="27" t="s">
        <v>210</v>
      </c>
    </row>
    <row r="165" spans="1:17" s="5" customFormat="1" ht="25.5" x14ac:dyDescent="0.25">
      <c r="A165" s="54">
        <v>7047</v>
      </c>
      <c r="B165" s="19"/>
      <c r="C165" s="20" t="s">
        <v>212</v>
      </c>
      <c r="D165" s="21">
        <f t="shared" si="28"/>
        <v>499</v>
      </c>
      <c r="E165" s="22">
        <v>145213</v>
      </c>
      <c r="F165" s="23">
        <v>0</v>
      </c>
      <c r="G165" s="24">
        <v>0</v>
      </c>
      <c r="H165" s="25">
        <v>498.68</v>
      </c>
      <c r="I165" s="25">
        <v>498.66994999999997</v>
      </c>
      <c r="J165" s="25">
        <f t="shared" si="29"/>
        <v>99.997984679554023</v>
      </c>
      <c r="K165" s="24">
        <v>499</v>
      </c>
      <c r="L165" s="24">
        <v>0</v>
      </c>
      <c r="M165" s="24">
        <v>0</v>
      </c>
      <c r="N165" s="24">
        <v>0</v>
      </c>
      <c r="O165" s="24">
        <v>0</v>
      </c>
      <c r="P165" s="26" t="s">
        <v>138</v>
      </c>
      <c r="Q165" s="27" t="s">
        <v>213</v>
      </c>
    </row>
    <row r="166" spans="1:17" s="5" customFormat="1" ht="51.75" thickBot="1" x14ac:dyDescent="0.3">
      <c r="A166" s="54">
        <v>7048</v>
      </c>
      <c r="B166" s="19"/>
      <c r="C166" s="20" t="s">
        <v>214</v>
      </c>
      <c r="D166" s="21">
        <f t="shared" si="28"/>
        <v>13599</v>
      </c>
      <c r="E166" s="22">
        <v>151251</v>
      </c>
      <c r="F166" s="23">
        <v>0</v>
      </c>
      <c r="G166" s="24">
        <v>0</v>
      </c>
      <c r="H166" s="25">
        <v>13599.02</v>
      </c>
      <c r="I166" s="25">
        <v>13599.011689999999</v>
      </c>
      <c r="J166" s="25">
        <f t="shared" si="29"/>
        <v>99.999938892655493</v>
      </c>
      <c r="K166" s="24">
        <v>13599</v>
      </c>
      <c r="L166" s="24">
        <v>0</v>
      </c>
      <c r="M166" s="24">
        <v>0</v>
      </c>
      <c r="N166" s="24">
        <v>0</v>
      </c>
      <c r="O166" s="24">
        <v>0</v>
      </c>
      <c r="P166" s="26" t="s">
        <v>138</v>
      </c>
      <c r="Q166" s="27" t="s">
        <v>213</v>
      </c>
    </row>
    <row r="167" spans="1:17" s="5" customFormat="1" ht="13.5" thickBot="1" x14ac:dyDescent="0.3">
      <c r="A167" s="34"/>
      <c r="B167" s="39"/>
      <c r="C167" s="29" t="s">
        <v>215</v>
      </c>
      <c r="D167" s="29">
        <f t="shared" ref="D167:O167" si="30">SUM(D155:D166)</f>
        <v>453176.58399999997</v>
      </c>
      <c r="E167" s="30">
        <f t="shared" si="30"/>
        <v>735542.59400000004</v>
      </c>
      <c r="F167" s="30">
        <f t="shared" si="30"/>
        <v>6411.18</v>
      </c>
      <c r="G167" s="30">
        <f t="shared" si="30"/>
        <v>7478.8649999999998</v>
      </c>
      <c r="H167" s="30">
        <f t="shared" si="30"/>
        <v>126868.79</v>
      </c>
      <c r="I167" s="30">
        <f t="shared" si="30"/>
        <v>83417.731409999993</v>
      </c>
      <c r="J167" s="30">
        <f>I167/H167*100</f>
        <v>65.751183888488256</v>
      </c>
      <c r="K167" s="30">
        <f t="shared" si="30"/>
        <v>186311.53899999999</v>
      </c>
      <c r="L167" s="30">
        <f t="shared" si="30"/>
        <v>113683</v>
      </c>
      <c r="M167" s="30">
        <f t="shared" si="30"/>
        <v>44592</v>
      </c>
      <c r="N167" s="30">
        <f t="shared" si="30"/>
        <v>82500</v>
      </c>
      <c r="O167" s="30">
        <f t="shared" si="30"/>
        <v>12200</v>
      </c>
      <c r="P167" s="36" t="s">
        <v>29</v>
      </c>
      <c r="Q167" s="32" t="s">
        <v>29</v>
      </c>
    </row>
    <row r="168" spans="1:17" s="5" customFormat="1" x14ac:dyDescent="0.25">
      <c r="A168" s="16"/>
      <c r="B168" s="17"/>
      <c r="C168" s="75" t="s">
        <v>216</v>
      </c>
      <c r="D168" s="76"/>
      <c r="E168" s="77"/>
      <c r="F168" s="77"/>
      <c r="G168" s="77"/>
      <c r="H168" s="77"/>
      <c r="I168" s="77"/>
      <c r="J168" s="77"/>
      <c r="K168" s="77"/>
      <c r="L168" s="77"/>
      <c r="M168" s="77"/>
      <c r="N168" s="77"/>
      <c r="O168" s="77"/>
      <c r="P168" s="77"/>
      <c r="Q168" s="78"/>
    </row>
    <row r="169" spans="1:17" s="41" customFormat="1" ht="25.5" x14ac:dyDescent="0.25">
      <c r="A169" s="6">
        <v>3294</v>
      </c>
      <c r="B169" s="19" t="s">
        <v>19</v>
      </c>
      <c r="C169" s="20" t="s">
        <v>217</v>
      </c>
      <c r="D169" s="21">
        <f t="shared" ref="D169:D177" si="31">F169+G169+K169+L169+M169+N169+O169</f>
        <v>1159.8</v>
      </c>
      <c r="E169" s="22">
        <v>1159.8</v>
      </c>
      <c r="F169" s="23">
        <v>116.8</v>
      </c>
      <c r="G169" s="24">
        <v>739.63</v>
      </c>
      <c r="H169" s="25">
        <v>270.37</v>
      </c>
      <c r="I169" s="25">
        <v>258.41552000000001</v>
      </c>
      <c r="J169" s="25">
        <f t="shared" ref="J169:J177" si="32">I169/H169*100</f>
        <v>95.578473943115</v>
      </c>
      <c r="K169" s="24">
        <v>270.37</v>
      </c>
      <c r="L169" s="24">
        <v>33</v>
      </c>
      <c r="M169" s="24">
        <v>0</v>
      </c>
      <c r="N169" s="24">
        <v>0</v>
      </c>
      <c r="O169" s="24">
        <v>0</v>
      </c>
      <c r="P169" s="26">
        <v>1</v>
      </c>
      <c r="Q169" s="27" t="s">
        <v>40</v>
      </c>
    </row>
    <row r="170" spans="1:17" s="5" customFormat="1" ht="25.5" x14ac:dyDescent="0.25">
      <c r="A170" s="6">
        <v>3334</v>
      </c>
      <c r="B170" s="19" t="s">
        <v>19</v>
      </c>
      <c r="C170" s="20" t="s">
        <v>218</v>
      </c>
      <c r="D170" s="21">
        <f t="shared" si="31"/>
        <v>40710.89</v>
      </c>
      <c r="E170" s="22">
        <v>40710.89</v>
      </c>
      <c r="F170" s="23">
        <v>1280.8900000000001</v>
      </c>
      <c r="G170" s="24">
        <v>637.46</v>
      </c>
      <c r="H170" s="25">
        <v>36522.54</v>
      </c>
      <c r="I170" s="25">
        <v>21014.757849999998</v>
      </c>
      <c r="J170" s="25">
        <f t="shared" si="32"/>
        <v>57.539146647522323</v>
      </c>
      <c r="K170" s="24">
        <v>36522.54</v>
      </c>
      <c r="L170" s="24">
        <v>2270</v>
      </c>
      <c r="M170" s="24">
        <v>0</v>
      </c>
      <c r="N170" s="24">
        <v>0</v>
      </c>
      <c r="O170" s="24">
        <v>0</v>
      </c>
      <c r="P170" s="26">
        <v>1</v>
      </c>
      <c r="Q170" s="27" t="s">
        <v>40</v>
      </c>
    </row>
    <row r="171" spans="1:17" s="5" customFormat="1" ht="25.5" x14ac:dyDescent="0.25">
      <c r="A171" s="6">
        <v>3377</v>
      </c>
      <c r="B171" s="19" t="s">
        <v>19</v>
      </c>
      <c r="C171" s="20" t="s">
        <v>219</v>
      </c>
      <c r="D171" s="21">
        <f t="shared" si="31"/>
        <v>7438.85</v>
      </c>
      <c r="E171" s="22">
        <v>7438.85</v>
      </c>
      <c r="F171" s="23">
        <v>362.16</v>
      </c>
      <c r="G171" s="24">
        <v>613.80999999999995</v>
      </c>
      <c r="H171" s="25">
        <v>5611.88</v>
      </c>
      <c r="I171" s="25">
        <v>1046.1248599999999</v>
      </c>
      <c r="J171" s="25">
        <f t="shared" si="32"/>
        <v>18.641254980505639</v>
      </c>
      <c r="K171" s="24">
        <v>5611.88</v>
      </c>
      <c r="L171" s="24">
        <v>851</v>
      </c>
      <c r="M171" s="24">
        <v>0</v>
      </c>
      <c r="N171" s="24">
        <v>0</v>
      </c>
      <c r="O171" s="24">
        <v>0</v>
      </c>
      <c r="P171" s="26">
        <v>1</v>
      </c>
      <c r="Q171" s="27" t="s">
        <v>40</v>
      </c>
    </row>
    <row r="172" spans="1:17" s="5" customFormat="1" ht="25.5" x14ac:dyDescent="0.25">
      <c r="A172" s="6">
        <v>3410</v>
      </c>
      <c r="B172" s="19" t="s">
        <v>19</v>
      </c>
      <c r="C172" s="20" t="s">
        <v>220</v>
      </c>
      <c r="D172" s="21">
        <f t="shared" si="31"/>
        <v>7264.25</v>
      </c>
      <c r="E172" s="22">
        <v>7264.25</v>
      </c>
      <c r="F172" s="23">
        <v>406.53</v>
      </c>
      <c r="G172" s="24">
        <v>3513.85</v>
      </c>
      <c r="H172" s="25">
        <v>3343.87</v>
      </c>
      <c r="I172" s="25">
        <v>41.490449999999989</v>
      </c>
      <c r="J172" s="25">
        <f t="shared" si="32"/>
        <v>1.2407913585157315</v>
      </c>
      <c r="K172" s="24">
        <v>3343.87</v>
      </c>
      <c r="L172" s="24">
        <v>0</v>
      </c>
      <c r="M172" s="24">
        <v>0</v>
      </c>
      <c r="N172" s="24">
        <v>0</v>
      </c>
      <c r="O172" s="24">
        <v>0</v>
      </c>
      <c r="P172" s="26">
        <v>0</v>
      </c>
      <c r="Q172" s="27" t="s">
        <v>221</v>
      </c>
    </row>
    <row r="173" spans="1:17" s="5" customFormat="1" ht="25.5" x14ac:dyDescent="0.25">
      <c r="A173" s="6">
        <v>3427</v>
      </c>
      <c r="B173" s="19" t="s">
        <v>61</v>
      </c>
      <c r="C173" s="20" t="s">
        <v>222</v>
      </c>
      <c r="D173" s="21">
        <f t="shared" si="31"/>
        <v>752828.40899999999</v>
      </c>
      <c r="E173" s="22">
        <v>752828.4090000001</v>
      </c>
      <c r="F173" s="23">
        <v>350363.40900000004</v>
      </c>
      <c r="G173" s="24">
        <v>154557</v>
      </c>
      <c r="H173" s="25">
        <v>241723.77999999997</v>
      </c>
      <c r="I173" s="25">
        <v>80370.170000000013</v>
      </c>
      <c r="J173" s="25">
        <f t="shared" si="32"/>
        <v>33.248764354090447</v>
      </c>
      <c r="K173" s="24">
        <v>246083</v>
      </c>
      <c r="L173" s="24">
        <v>1825</v>
      </c>
      <c r="M173" s="24">
        <v>0</v>
      </c>
      <c r="N173" s="24">
        <v>0</v>
      </c>
      <c r="O173" s="24">
        <v>0</v>
      </c>
      <c r="P173" s="26" t="s">
        <v>29</v>
      </c>
      <c r="Q173" s="27" t="s">
        <v>40</v>
      </c>
    </row>
    <row r="174" spans="1:17" s="5" customFormat="1" ht="25.5" x14ac:dyDescent="0.25">
      <c r="A174" s="6">
        <v>3452</v>
      </c>
      <c r="B174" s="19" t="s">
        <v>61</v>
      </c>
      <c r="C174" s="20" t="s">
        <v>223</v>
      </c>
      <c r="D174" s="21">
        <f t="shared" si="31"/>
        <v>437325.20999999996</v>
      </c>
      <c r="E174" s="22">
        <v>437325</v>
      </c>
      <c r="F174" s="23">
        <v>1024.77</v>
      </c>
      <c r="G174" s="24">
        <v>389.01</v>
      </c>
      <c r="H174" s="25">
        <v>74376.429999999993</v>
      </c>
      <c r="I174" s="25">
        <v>47539.635719999991</v>
      </c>
      <c r="J174" s="25">
        <f t="shared" si="32"/>
        <v>63.917609005971379</v>
      </c>
      <c r="K174" s="24">
        <v>74376.429999999993</v>
      </c>
      <c r="L174" s="24">
        <v>58000</v>
      </c>
      <c r="M174" s="24">
        <v>55572</v>
      </c>
      <c r="N174" s="24">
        <v>45000</v>
      </c>
      <c r="O174" s="24">
        <f>45000+157963</f>
        <v>202963</v>
      </c>
      <c r="P174" s="26">
        <v>0.6</v>
      </c>
      <c r="Q174" s="27" t="s">
        <v>224</v>
      </c>
    </row>
    <row r="175" spans="1:17" s="5" customFormat="1" x14ac:dyDescent="0.25">
      <c r="A175" s="6">
        <v>3487</v>
      </c>
      <c r="B175" s="19" t="s">
        <v>61</v>
      </c>
      <c r="C175" s="20" t="s">
        <v>225</v>
      </c>
      <c r="D175" s="21">
        <f t="shared" si="31"/>
        <v>17729.900000000001</v>
      </c>
      <c r="E175" s="22">
        <v>17730</v>
      </c>
      <c r="F175" s="23">
        <v>0</v>
      </c>
      <c r="G175" s="24">
        <v>2352.9</v>
      </c>
      <c r="H175" s="25">
        <v>3733.2699999999991</v>
      </c>
      <c r="I175" s="25">
        <v>1442.2402200000001</v>
      </c>
      <c r="J175" s="25">
        <f t="shared" si="32"/>
        <v>38.632089830095346</v>
      </c>
      <c r="K175" s="24">
        <v>7500</v>
      </c>
      <c r="L175" s="24">
        <v>6927</v>
      </c>
      <c r="M175" s="24">
        <v>950</v>
      </c>
      <c r="N175" s="24">
        <v>0</v>
      </c>
      <c r="O175" s="24">
        <v>0</v>
      </c>
      <c r="P175" s="26">
        <v>1</v>
      </c>
      <c r="Q175" s="27" t="s">
        <v>226</v>
      </c>
    </row>
    <row r="176" spans="1:17" s="5" customFormat="1" x14ac:dyDescent="0.25">
      <c r="A176" s="6">
        <v>3499</v>
      </c>
      <c r="B176" s="19" t="s">
        <v>61</v>
      </c>
      <c r="C176" s="20" t="s">
        <v>227</v>
      </c>
      <c r="D176" s="21">
        <f t="shared" si="31"/>
        <v>12300</v>
      </c>
      <c r="E176" s="22">
        <v>12300</v>
      </c>
      <c r="F176" s="23">
        <v>0</v>
      </c>
      <c r="G176" s="24">
        <v>0</v>
      </c>
      <c r="H176" s="25">
        <v>2700</v>
      </c>
      <c r="I176" s="25">
        <v>0</v>
      </c>
      <c r="J176" s="25">
        <f t="shared" si="32"/>
        <v>0</v>
      </c>
      <c r="K176" s="24">
        <v>3834</v>
      </c>
      <c r="L176" s="24">
        <v>2000</v>
      </c>
      <c r="M176" s="24">
        <v>1800</v>
      </c>
      <c r="N176" s="24">
        <v>1800</v>
      </c>
      <c r="O176" s="24">
        <f>1000+1866</f>
        <v>2866</v>
      </c>
      <c r="P176" s="26">
        <v>0.6</v>
      </c>
      <c r="Q176" s="27" t="s">
        <v>224</v>
      </c>
    </row>
    <row r="177" spans="1:17" s="5" customFormat="1" ht="26.25" thickBot="1" x14ac:dyDescent="0.3">
      <c r="A177" s="6">
        <v>3504</v>
      </c>
      <c r="B177" s="19" t="s">
        <v>61</v>
      </c>
      <c r="C177" s="20" t="s">
        <v>228</v>
      </c>
      <c r="D177" s="21">
        <f t="shared" si="31"/>
        <v>949772</v>
      </c>
      <c r="E177" s="22">
        <v>949772</v>
      </c>
      <c r="F177" s="23">
        <v>0</v>
      </c>
      <c r="G177" s="24">
        <v>0</v>
      </c>
      <c r="H177" s="25">
        <v>514181.21</v>
      </c>
      <c r="I177" s="25">
        <v>23409.041079999999</v>
      </c>
      <c r="J177" s="25">
        <f t="shared" si="32"/>
        <v>4.5526831056311838</v>
      </c>
      <c r="K177" s="24">
        <v>145644</v>
      </c>
      <c r="L177" s="24">
        <v>409226</v>
      </c>
      <c r="M177" s="24">
        <v>218000</v>
      </c>
      <c r="N177" s="24">
        <v>171352</v>
      </c>
      <c r="O177" s="24">
        <v>5550</v>
      </c>
      <c r="P177" s="26" t="s">
        <v>29</v>
      </c>
      <c r="Q177" s="27" t="s">
        <v>40</v>
      </c>
    </row>
    <row r="178" spans="1:17" s="5" customFormat="1" ht="13.5" thickBot="1" x14ac:dyDescent="0.3">
      <c r="A178" s="34"/>
      <c r="B178" s="39"/>
      <c r="C178" s="29" t="s">
        <v>229</v>
      </c>
      <c r="D178" s="29">
        <f>SUM(D169:D177)</f>
        <v>2226529.3089999999</v>
      </c>
      <c r="E178" s="30">
        <f>SUM(E169:E177)</f>
        <v>2226529.199</v>
      </c>
      <c r="F178" s="30">
        <f t="shared" ref="F178:O178" si="33">SUM(F169:F177)</f>
        <v>353554.55900000007</v>
      </c>
      <c r="G178" s="30">
        <f t="shared" si="33"/>
        <v>162803.66</v>
      </c>
      <c r="H178" s="30">
        <f t="shared" si="33"/>
        <v>882463.35</v>
      </c>
      <c r="I178" s="30">
        <f t="shared" si="33"/>
        <v>175121.8757</v>
      </c>
      <c r="J178" s="30">
        <f>I178/H178*100</f>
        <v>19.844662750016759</v>
      </c>
      <c r="K178" s="30">
        <f t="shared" si="33"/>
        <v>523186.09</v>
      </c>
      <c r="L178" s="30">
        <f t="shared" si="33"/>
        <v>481132</v>
      </c>
      <c r="M178" s="30">
        <f t="shared" si="33"/>
        <v>276322</v>
      </c>
      <c r="N178" s="30">
        <f t="shared" si="33"/>
        <v>218152</v>
      </c>
      <c r="O178" s="30">
        <f t="shared" si="33"/>
        <v>211379</v>
      </c>
      <c r="P178" s="36" t="s">
        <v>29</v>
      </c>
      <c r="Q178" s="32" t="s">
        <v>29</v>
      </c>
    </row>
    <row r="179" spans="1:17" s="2" customFormat="1" ht="13.5" thickBot="1" x14ac:dyDescent="0.3">
      <c r="A179" s="34"/>
      <c r="B179" s="39"/>
      <c r="C179" s="55" t="s">
        <v>230</v>
      </c>
      <c r="D179" s="56"/>
      <c r="E179" s="57">
        <f>E178+E167+E153+E150+E106+E68+E52+E46+E43+E40+E34+E10</f>
        <v>14291073.472999999</v>
      </c>
      <c r="F179" s="57">
        <f>F178+F167+F153+F150+F106+F68+F52+F46+F43+F40+F34+F10</f>
        <v>1301072.0892599998</v>
      </c>
      <c r="G179" s="57">
        <f>G178+G167+G153+G150+G106+G68+G52+G46+G43+G40+G34+G10</f>
        <v>1028362.2601000002</v>
      </c>
      <c r="H179" s="57">
        <f>H178+H167+H153+H150+H106+H68+H52+H46+H43+H40+H34+H10</f>
        <v>3151545.0900000008</v>
      </c>
      <c r="I179" s="57">
        <f>I178+I167+I153+I150+I106+I68+I52+I46+I43+I40+I34+I10</f>
        <v>1247718.4755599997</v>
      </c>
      <c r="J179" s="30">
        <f>I179/H179*100</f>
        <v>39.590690912818239</v>
      </c>
      <c r="K179" s="57">
        <f>K178+K167+K153+K150+K106+K68+K52+K46+K43+K40+K34+K10</f>
        <v>2967703.4790000003</v>
      </c>
      <c r="L179" s="57">
        <f>L178+L167+L153+L150+L106+L68+L52+L46+L43+L40+L34+L10</f>
        <v>2327648.94</v>
      </c>
      <c r="M179" s="57">
        <f>M178+M167+M153+M150+M106+M68+M52+M46+M43+M40+M34+M10</f>
        <v>2398988.1799999997</v>
      </c>
      <c r="N179" s="57">
        <f>N178+N167+N153+N150+N106+N68+N52+N46+N43+N40+N34+N10</f>
        <v>2218959</v>
      </c>
      <c r="O179" s="57">
        <f>O178+O167+O153+O150+O106+O68+O52+O46+O43+O40+O34+O10</f>
        <v>2081265</v>
      </c>
      <c r="P179" s="36" t="s">
        <v>29</v>
      </c>
      <c r="Q179" s="32" t="s">
        <v>29</v>
      </c>
    </row>
    <row r="180" spans="1:17" s="5" customFormat="1" x14ac:dyDescent="0.25">
      <c r="A180" s="1"/>
      <c r="B180" s="1"/>
      <c r="E180" s="3"/>
      <c r="F180" s="3"/>
      <c r="G180" s="4"/>
      <c r="H180" s="4"/>
      <c r="I180" s="4"/>
      <c r="J180" s="58"/>
      <c r="K180" s="4" t="s">
        <v>28</v>
      </c>
      <c r="L180" s="4"/>
      <c r="M180" s="4"/>
      <c r="N180" s="4"/>
      <c r="O180" s="4"/>
      <c r="Q180" s="59"/>
    </row>
    <row r="181" spans="1:17" s="5" customFormat="1" x14ac:dyDescent="0.25">
      <c r="A181" s="1"/>
      <c r="B181" s="1"/>
      <c r="C181" s="60"/>
      <c r="D181" s="60"/>
      <c r="E181" s="61"/>
      <c r="F181" s="61"/>
      <c r="G181" s="61"/>
      <c r="H181" s="61"/>
      <c r="I181" s="61"/>
      <c r="J181" s="58"/>
      <c r="K181" s="61"/>
      <c r="L181" s="61"/>
      <c r="M181" s="61"/>
      <c r="N181" s="61"/>
      <c r="O181" s="61"/>
      <c r="P181" s="60"/>
      <c r="Q181" s="60"/>
    </row>
    <row r="182" spans="1:17" s="5" customFormat="1" x14ac:dyDescent="0.25">
      <c r="A182" s="1"/>
      <c r="B182" s="1"/>
      <c r="C182" s="62" t="s">
        <v>231</v>
      </c>
      <c r="D182" s="62"/>
      <c r="E182" s="61"/>
      <c r="F182" s="61"/>
      <c r="G182" s="61"/>
      <c r="H182" s="61"/>
      <c r="I182" s="61"/>
      <c r="J182" s="60"/>
      <c r="K182" s="61"/>
      <c r="L182" s="61"/>
      <c r="M182" s="61"/>
      <c r="N182" s="61"/>
      <c r="O182" s="61"/>
      <c r="P182" s="58"/>
      <c r="Q182" s="58"/>
    </row>
    <row r="183" spans="1:17" s="64" customFormat="1" x14ac:dyDescent="0.25">
      <c r="A183" s="1"/>
      <c r="B183" s="1"/>
      <c r="C183" s="62" t="s">
        <v>232</v>
      </c>
      <c r="D183" s="62"/>
      <c r="E183" s="61"/>
      <c r="F183" s="61"/>
      <c r="G183" s="61"/>
      <c r="H183" s="61"/>
      <c r="I183" s="61"/>
      <c r="J183" s="58"/>
      <c r="K183" s="61"/>
      <c r="L183" s="61"/>
      <c r="M183" s="61"/>
      <c r="N183" s="61"/>
      <c r="O183" s="61"/>
      <c r="P183" s="63"/>
      <c r="Q183" s="63"/>
    </row>
    <row r="184" spans="1:17" s="64" customFormat="1" x14ac:dyDescent="0.25">
      <c r="A184" s="1"/>
      <c r="B184" s="1"/>
      <c r="C184" s="62" t="s">
        <v>233</v>
      </c>
      <c r="D184" s="62"/>
      <c r="E184" s="61"/>
      <c r="F184" s="61"/>
      <c r="G184" s="61"/>
      <c r="H184" s="61"/>
      <c r="I184" s="61"/>
      <c r="J184" s="60"/>
      <c r="K184" s="61"/>
      <c r="L184" s="61"/>
      <c r="M184" s="61"/>
      <c r="N184" s="61"/>
      <c r="O184" s="61"/>
      <c r="P184" s="60"/>
      <c r="Q184" s="60"/>
    </row>
    <row r="185" spans="1:17" s="64" customFormat="1" x14ac:dyDescent="0.25">
      <c r="A185" s="1"/>
      <c r="B185" s="1"/>
      <c r="C185" s="5"/>
      <c r="D185" s="5"/>
      <c r="E185" s="3"/>
      <c r="F185" s="3"/>
      <c r="G185" s="4"/>
      <c r="H185" s="4"/>
      <c r="I185" s="4"/>
      <c r="J185" s="5"/>
      <c r="K185" s="4"/>
      <c r="L185" s="4"/>
      <c r="M185" s="4"/>
      <c r="N185" s="4"/>
      <c r="O185" s="4"/>
      <c r="P185" s="5"/>
      <c r="Q185" s="1"/>
    </row>
    <row r="186" spans="1:17" s="64" customFormat="1" x14ac:dyDescent="0.25">
      <c r="A186" s="1"/>
      <c r="B186" s="1"/>
      <c r="C186" s="5"/>
      <c r="D186" s="5"/>
      <c r="E186" s="3"/>
      <c r="F186" s="3"/>
      <c r="G186" s="4"/>
      <c r="H186" s="4"/>
      <c r="I186" s="4"/>
      <c r="J186" s="5"/>
      <c r="K186" s="4"/>
      <c r="L186" s="4"/>
      <c r="M186" s="4"/>
      <c r="N186" s="4"/>
      <c r="O186" s="4"/>
      <c r="P186" s="5"/>
      <c r="Q186" s="1"/>
    </row>
    <row r="187" spans="1:17" s="64" customFormat="1" x14ac:dyDescent="0.25">
      <c r="A187" s="1"/>
      <c r="B187" s="1"/>
      <c r="C187" s="5"/>
      <c r="D187" s="5"/>
      <c r="E187" s="3"/>
      <c r="F187" s="3"/>
      <c r="G187" s="4"/>
      <c r="H187" s="4"/>
      <c r="I187" s="4"/>
      <c r="J187" s="5"/>
      <c r="K187" s="4"/>
      <c r="L187" s="4"/>
      <c r="M187" s="4"/>
      <c r="N187" s="4"/>
      <c r="O187" s="4"/>
      <c r="P187" s="5"/>
      <c r="Q187" s="1"/>
    </row>
    <row r="188" spans="1:17" s="64" customFormat="1" x14ac:dyDescent="0.25">
      <c r="A188" s="1"/>
      <c r="B188" s="1"/>
      <c r="C188" s="5"/>
      <c r="D188" s="5"/>
      <c r="E188" s="3"/>
      <c r="F188" s="3"/>
      <c r="G188" s="4"/>
      <c r="H188" s="4"/>
      <c r="I188" s="4"/>
      <c r="J188" s="5"/>
      <c r="K188" s="4"/>
      <c r="L188" s="4"/>
      <c r="M188" s="4"/>
      <c r="N188" s="4"/>
      <c r="O188" s="4"/>
      <c r="P188" s="5"/>
      <c r="Q188" s="1"/>
    </row>
    <row r="189" spans="1:17" s="64" customFormat="1" x14ac:dyDescent="0.25">
      <c r="A189" s="1"/>
      <c r="B189" s="1"/>
      <c r="C189" s="5"/>
      <c r="D189" s="5"/>
      <c r="E189" s="3"/>
      <c r="F189" s="3"/>
      <c r="G189" s="4"/>
      <c r="H189" s="4"/>
      <c r="I189" s="4"/>
      <c r="J189" s="5"/>
      <c r="K189" s="4"/>
      <c r="L189" s="4"/>
      <c r="M189" s="4"/>
      <c r="N189" s="4"/>
      <c r="O189" s="4"/>
      <c r="P189" s="5"/>
      <c r="Q189" s="1"/>
    </row>
    <row r="190" spans="1:17" s="64" customFormat="1" x14ac:dyDescent="0.25">
      <c r="A190" s="1"/>
      <c r="B190" s="1"/>
      <c r="C190" s="5"/>
      <c r="D190" s="5"/>
      <c r="E190" s="3"/>
      <c r="F190" s="3"/>
      <c r="G190" s="4"/>
      <c r="H190" s="4"/>
      <c r="I190" s="4"/>
      <c r="J190" s="5"/>
      <c r="K190" s="4"/>
      <c r="L190" s="4"/>
      <c r="M190" s="4"/>
      <c r="N190" s="4"/>
      <c r="O190" s="4"/>
      <c r="P190" s="5"/>
      <c r="Q190" s="1"/>
    </row>
    <row r="191" spans="1:17" s="64" customFormat="1" x14ac:dyDescent="0.25">
      <c r="A191" s="1"/>
      <c r="B191" s="1"/>
      <c r="C191" s="5"/>
      <c r="D191" s="5"/>
      <c r="E191" s="3"/>
      <c r="F191" s="3"/>
      <c r="G191" s="4"/>
      <c r="H191" s="4"/>
      <c r="I191" s="4"/>
      <c r="J191" s="5"/>
      <c r="K191" s="4"/>
      <c r="L191" s="4"/>
      <c r="M191" s="4"/>
      <c r="N191" s="4"/>
      <c r="O191" s="4"/>
      <c r="P191" s="5"/>
      <c r="Q191" s="1"/>
    </row>
    <row r="192" spans="1:17" s="64" customFormat="1" x14ac:dyDescent="0.25">
      <c r="A192" s="1"/>
      <c r="B192" s="1"/>
      <c r="C192" s="5"/>
      <c r="D192" s="5"/>
      <c r="E192" s="3"/>
      <c r="F192" s="3"/>
      <c r="G192" s="4"/>
      <c r="H192" s="4"/>
      <c r="I192" s="4"/>
      <c r="J192" s="5"/>
      <c r="K192" s="4"/>
      <c r="L192" s="4"/>
      <c r="M192" s="4"/>
      <c r="N192" s="4"/>
      <c r="O192" s="4"/>
      <c r="P192" s="5"/>
      <c r="Q192" s="1"/>
    </row>
    <row r="193" spans="1:17" s="64" customFormat="1" x14ac:dyDescent="0.25">
      <c r="A193" s="1"/>
      <c r="B193" s="1"/>
      <c r="C193" s="5"/>
      <c r="D193" s="5"/>
      <c r="E193" s="3"/>
      <c r="F193" s="3"/>
      <c r="G193" s="4"/>
      <c r="H193" s="4"/>
      <c r="I193" s="4"/>
      <c r="J193" s="5"/>
      <c r="K193" s="4"/>
      <c r="L193" s="4"/>
      <c r="M193" s="4"/>
      <c r="N193" s="4"/>
      <c r="O193" s="4"/>
      <c r="P193" s="5"/>
      <c r="Q193" s="1"/>
    </row>
    <row r="194" spans="1:17" s="64" customFormat="1" x14ac:dyDescent="0.25">
      <c r="A194" s="1"/>
      <c r="B194" s="1"/>
      <c r="C194" s="5"/>
      <c r="D194" s="5"/>
      <c r="E194" s="3"/>
      <c r="F194" s="3"/>
      <c r="G194" s="4"/>
      <c r="H194" s="4"/>
      <c r="I194" s="4"/>
      <c r="J194" s="5"/>
      <c r="K194" s="4"/>
      <c r="L194" s="4"/>
      <c r="M194" s="4"/>
      <c r="N194" s="4"/>
      <c r="O194" s="4"/>
      <c r="P194" s="5"/>
      <c r="Q194" s="1"/>
    </row>
    <row r="195" spans="1:17" s="69" customFormat="1" x14ac:dyDescent="0.25">
      <c r="A195" s="65"/>
      <c r="B195" s="65"/>
      <c r="C195" s="66"/>
      <c r="D195" s="66"/>
      <c r="E195" s="67"/>
      <c r="F195" s="67"/>
      <c r="G195" s="68"/>
      <c r="H195" s="68"/>
      <c r="I195" s="68"/>
      <c r="J195" s="66"/>
      <c r="K195" s="68"/>
      <c r="L195" s="68"/>
      <c r="M195" s="68"/>
      <c r="N195" s="68"/>
      <c r="O195" s="68"/>
      <c r="P195" s="66"/>
      <c r="Q195" s="65"/>
    </row>
    <row r="196" spans="1:17" s="69" customFormat="1" x14ac:dyDescent="0.25">
      <c r="A196" s="65"/>
      <c r="B196" s="65"/>
      <c r="C196" s="66"/>
      <c r="D196" s="66"/>
      <c r="E196" s="67"/>
      <c r="F196" s="67"/>
      <c r="G196" s="68"/>
      <c r="H196" s="68"/>
      <c r="I196" s="68"/>
      <c r="J196" s="66"/>
      <c r="K196" s="68"/>
      <c r="L196" s="68"/>
      <c r="M196" s="68"/>
      <c r="N196" s="68"/>
      <c r="O196" s="68"/>
      <c r="P196" s="66"/>
      <c r="Q196" s="65"/>
    </row>
    <row r="197" spans="1:17" s="69" customFormat="1" x14ac:dyDescent="0.25">
      <c r="A197" s="65"/>
      <c r="B197" s="65"/>
      <c r="C197" s="66"/>
      <c r="D197" s="66"/>
      <c r="E197" s="67"/>
      <c r="F197" s="67"/>
      <c r="G197" s="68"/>
      <c r="H197" s="68"/>
      <c r="I197" s="68"/>
      <c r="J197" s="66"/>
      <c r="K197" s="68"/>
      <c r="L197" s="68"/>
      <c r="M197" s="68"/>
      <c r="N197" s="68"/>
      <c r="O197" s="68"/>
      <c r="P197" s="66"/>
      <c r="Q197" s="65"/>
    </row>
    <row r="198" spans="1:17" s="69" customFormat="1" x14ac:dyDescent="0.25">
      <c r="A198" s="65"/>
      <c r="B198" s="65"/>
      <c r="C198" s="66"/>
      <c r="D198" s="66"/>
      <c r="E198" s="67"/>
      <c r="F198" s="67"/>
      <c r="G198" s="68"/>
      <c r="H198" s="68"/>
      <c r="I198" s="68"/>
      <c r="J198" s="66"/>
      <c r="K198" s="68"/>
      <c r="L198" s="68"/>
      <c r="M198" s="68"/>
      <c r="N198" s="68"/>
      <c r="O198" s="68"/>
      <c r="P198" s="66"/>
      <c r="Q198" s="65"/>
    </row>
    <row r="199" spans="1:17" x14ac:dyDescent="0.25">
      <c r="Q199" s="65"/>
    </row>
    <row r="200" spans="1:17" x14ac:dyDescent="0.25">
      <c r="Q200" s="65"/>
    </row>
    <row r="201" spans="1:17" x14ac:dyDescent="0.25">
      <c r="Q201" s="65"/>
    </row>
    <row r="202" spans="1:17" x14ac:dyDescent="0.25">
      <c r="Q202" s="65"/>
    </row>
    <row r="203" spans="1:17" x14ac:dyDescent="0.25">
      <c r="Q203" s="65"/>
    </row>
    <row r="204" spans="1:17" x14ac:dyDescent="0.25">
      <c r="Q204" s="65"/>
    </row>
    <row r="205" spans="1:17" x14ac:dyDescent="0.25">
      <c r="Q205" s="65"/>
    </row>
    <row r="206" spans="1:17" x14ac:dyDescent="0.25">
      <c r="Q206" s="65"/>
    </row>
    <row r="207" spans="1:17" x14ac:dyDescent="0.25">
      <c r="Q207" s="65"/>
    </row>
    <row r="208" spans="1:17" x14ac:dyDescent="0.25">
      <c r="Q208" s="65"/>
    </row>
    <row r="209" spans="17:17" x14ac:dyDescent="0.25">
      <c r="Q209" s="65"/>
    </row>
    <row r="210" spans="17:17" x14ac:dyDescent="0.25">
      <c r="Q210" s="65"/>
    </row>
    <row r="211" spans="17:17" x14ac:dyDescent="0.25">
      <c r="Q211" s="65"/>
    </row>
    <row r="212" spans="17:17" x14ac:dyDescent="0.25">
      <c r="Q212" s="65"/>
    </row>
    <row r="213" spans="17:17" x14ac:dyDescent="0.25">
      <c r="Q213" s="65"/>
    </row>
    <row r="214" spans="17:17" x14ac:dyDescent="0.25">
      <c r="Q214" s="65"/>
    </row>
    <row r="215" spans="17:17" x14ac:dyDescent="0.25">
      <c r="Q215" s="65"/>
    </row>
    <row r="216" spans="17:17" x14ac:dyDescent="0.25">
      <c r="Q216" s="65"/>
    </row>
    <row r="217" spans="17:17" x14ac:dyDescent="0.25">
      <c r="Q217" s="65"/>
    </row>
    <row r="218" spans="17:17" x14ac:dyDescent="0.25">
      <c r="Q218" s="65"/>
    </row>
    <row r="219" spans="17:17" x14ac:dyDescent="0.25">
      <c r="Q219" s="65"/>
    </row>
    <row r="220" spans="17:17" x14ac:dyDescent="0.25">
      <c r="Q220" s="65"/>
    </row>
    <row r="221" spans="17:17" x14ac:dyDescent="0.25">
      <c r="Q221" s="65"/>
    </row>
    <row r="222" spans="17:17" x14ac:dyDescent="0.25">
      <c r="Q222" s="65"/>
    </row>
    <row r="223" spans="17:17" x14ac:dyDescent="0.25">
      <c r="Q223" s="65"/>
    </row>
    <row r="224" spans="17:17" x14ac:dyDescent="0.25">
      <c r="Q224" s="65"/>
    </row>
    <row r="225" spans="17:17" x14ac:dyDescent="0.25">
      <c r="Q225" s="65"/>
    </row>
    <row r="226" spans="17:17" x14ac:dyDescent="0.25">
      <c r="Q226" s="65"/>
    </row>
    <row r="227" spans="17:17" x14ac:dyDescent="0.25">
      <c r="Q227" s="65"/>
    </row>
    <row r="228" spans="17:17" x14ac:dyDescent="0.25">
      <c r="Q228" s="65"/>
    </row>
    <row r="229" spans="17:17" x14ac:dyDescent="0.25">
      <c r="Q229" s="65"/>
    </row>
    <row r="230" spans="17:17" x14ac:dyDescent="0.25">
      <c r="Q230" s="65"/>
    </row>
    <row r="231" spans="17:17" x14ac:dyDescent="0.25">
      <c r="Q231" s="65"/>
    </row>
    <row r="232" spans="17:17" x14ac:dyDescent="0.25">
      <c r="Q232" s="65"/>
    </row>
    <row r="233" spans="17:17" x14ac:dyDescent="0.25">
      <c r="Q233" s="65"/>
    </row>
    <row r="234" spans="17:17" x14ac:dyDescent="0.25">
      <c r="Q234" s="65"/>
    </row>
    <row r="235" spans="17:17" x14ac:dyDescent="0.25">
      <c r="Q235" s="65"/>
    </row>
    <row r="236" spans="17:17" x14ac:dyDescent="0.25">
      <c r="Q236" s="65"/>
    </row>
    <row r="237" spans="17:17" x14ac:dyDescent="0.25">
      <c r="Q237" s="65"/>
    </row>
    <row r="238" spans="17:17" x14ac:dyDescent="0.25">
      <c r="Q238" s="65"/>
    </row>
    <row r="239" spans="17:17" x14ac:dyDescent="0.25">
      <c r="Q239" s="65"/>
    </row>
    <row r="240" spans="17:17" x14ac:dyDescent="0.25">
      <c r="Q240" s="65"/>
    </row>
    <row r="241" spans="17:17" x14ac:dyDescent="0.25">
      <c r="Q241" s="65"/>
    </row>
    <row r="242" spans="17:17" x14ac:dyDescent="0.25">
      <c r="Q242" s="65"/>
    </row>
    <row r="243" spans="17:17" x14ac:dyDescent="0.25">
      <c r="Q243" s="65"/>
    </row>
    <row r="244" spans="17:17" x14ac:dyDescent="0.25">
      <c r="Q244" s="65"/>
    </row>
    <row r="245" spans="17:17" x14ac:dyDescent="0.25">
      <c r="Q245" s="65"/>
    </row>
    <row r="246" spans="17:17" x14ac:dyDescent="0.25">
      <c r="Q246" s="65"/>
    </row>
    <row r="247" spans="17:17" x14ac:dyDescent="0.25">
      <c r="Q247" s="65"/>
    </row>
    <row r="248" spans="17:17" x14ac:dyDescent="0.25">
      <c r="Q248" s="65"/>
    </row>
    <row r="249" spans="17:17" x14ac:dyDescent="0.25">
      <c r="Q249" s="65"/>
    </row>
    <row r="250" spans="17:17" x14ac:dyDescent="0.25">
      <c r="Q250" s="65"/>
    </row>
    <row r="251" spans="17:17" x14ac:dyDescent="0.25">
      <c r="Q251" s="65"/>
    </row>
    <row r="252" spans="17:17" x14ac:dyDescent="0.25">
      <c r="Q252" s="65"/>
    </row>
    <row r="253" spans="17:17" x14ac:dyDescent="0.25">
      <c r="Q253" s="65"/>
    </row>
    <row r="254" spans="17:17" x14ac:dyDescent="0.25">
      <c r="Q254" s="65"/>
    </row>
    <row r="255" spans="17:17" x14ac:dyDescent="0.25">
      <c r="Q255" s="65"/>
    </row>
    <row r="256" spans="17:17" x14ac:dyDescent="0.25">
      <c r="Q256" s="65"/>
    </row>
    <row r="257" spans="17:17" x14ac:dyDescent="0.25">
      <c r="Q257" s="65"/>
    </row>
    <row r="258" spans="17:17" x14ac:dyDescent="0.25">
      <c r="Q258" s="65"/>
    </row>
    <row r="259" spans="17:17" x14ac:dyDescent="0.25">
      <c r="Q259" s="65"/>
    </row>
    <row r="260" spans="17:17" x14ac:dyDescent="0.25">
      <c r="Q260" s="65"/>
    </row>
    <row r="261" spans="17:17" x14ac:dyDescent="0.25">
      <c r="Q261" s="65"/>
    </row>
    <row r="262" spans="17:17" x14ac:dyDescent="0.25">
      <c r="Q262" s="65"/>
    </row>
    <row r="263" spans="17:17" x14ac:dyDescent="0.25">
      <c r="Q263" s="65"/>
    </row>
    <row r="264" spans="17:17" x14ac:dyDescent="0.25">
      <c r="Q264" s="65"/>
    </row>
    <row r="265" spans="17:17" x14ac:dyDescent="0.25">
      <c r="Q265" s="65"/>
    </row>
    <row r="266" spans="17:17" x14ac:dyDescent="0.25">
      <c r="Q266" s="65"/>
    </row>
    <row r="267" spans="17:17" x14ac:dyDescent="0.25">
      <c r="Q267" s="65"/>
    </row>
    <row r="268" spans="17:17" x14ac:dyDescent="0.25">
      <c r="Q268" s="65"/>
    </row>
    <row r="269" spans="17:17" x14ac:dyDescent="0.25">
      <c r="Q269" s="65"/>
    </row>
    <row r="270" spans="17:17" x14ac:dyDescent="0.25">
      <c r="Q270" s="65"/>
    </row>
    <row r="271" spans="17:17" x14ac:dyDescent="0.25">
      <c r="Q271" s="65"/>
    </row>
    <row r="272" spans="17:17" x14ac:dyDescent="0.25">
      <c r="Q272" s="65"/>
    </row>
    <row r="273" spans="17:17" x14ac:dyDescent="0.25">
      <c r="Q273" s="65"/>
    </row>
    <row r="274" spans="17:17" x14ac:dyDescent="0.25">
      <c r="Q274" s="65"/>
    </row>
    <row r="275" spans="17:17" x14ac:dyDescent="0.25">
      <c r="Q275" s="65"/>
    </row>
    <row r="276" spans="17:17" x14ac:dyDescent="0.25">
      <c r="Q276" s="65"/>
    </row>
    <row r="277" spans="17:17" x14ac:dyDescent="0.25">
      <c r="Q277" s="65"/>
    </row>
    <row r="278" spans="17:17" x14ac:dyDescent="0.25">
      <c r="Q278" s="65"/>
    </row>
    <row r="279" spans="17:17" x14ac:dyDescent="0.25">
      <c r="Q279" s="65"/>
    </row>
    <row r="280" spans="17:17" x14ac:dyDescent="0.25">
      <c r="Q280" s="65"/>
    </row>
    <row r="281" spans="17:17" x14ac:dyDescent="0.25">
      <c r="Q281" s="65"/>
    </row>
    <row r="282" spans="17:17" x14ac:dyDescent="0.25">
      <c r="Q282" s="65"/>
    </row>
    <row r="283" spans="17:17" x14ac:dyDescent="0.25">
      <c r="Q283" s="65"/>
    </row>
    <row r="284" spans="17:17" x14ac:dyDescent="0.25">
      <c r="Q284" s="65"/>
    </row>
    <row r="285" spans="17:17" x14ac:dyDescent="0.25">
      <c r="Q285" s="65"/>
    </row>
    <row r="286" spans="17:17" x14ac:dyDescent="0.25">
      <c r="Q286" s="65"/>
    </row>
    <row r="287" spans="17:17" x14ac:dyDescent="0.25">
      <c r="Q287" s="65"/>
    </row>
    <row r="288" spans="17:17" x14ac:dyDescent="0.25">
      <c r="Q288" s="65"/>
    </row>
    <row r="289" spans="17:17" x14ac:dyDescent="0.25">
      <c r="Q289" s="65"/>
    </row>
    <row r="290" spans="17:17" x14ac:dyDescent="0.25">
      <c r="Q290" s="65"/>
    </row>
    <row r="291" spans="17:17" x14ac:dyDescent="0.25">
      <c r="Q291" s="65"/>
    </row>
    <row r="292" spans="17:17" x14ac:dyDescent="0.25">
      <c r="Q292" s="65"/>
    </row>
    <row r="293" spans="17:17" x14ac:dyDescent="0.25">
      <c r="Q293" s="65"/>
    </row>
    <row r="294" spans="17:17" x14ac:dyDescent="0.25">
      <c r="Q294" s="65"/>
    </row>
    <row r="295" spans="17:17" x14ac:dyDescent="0.25">
      <c r="Q295" s="65"/>
    </row>
    <row r="296" spans="17:17" x14ac:dyDescent="0.25">
      <c r="Q296" s="65"/>
    </row>
    <row r="297" spans="17:17" x14ac:dyDescent="0.25">
      <c r="Q297" s="65"/>
    </row>
    <row r="298" spans="17:17" x14ac:dyDescent="0.25">
      <c r="Q298" s="65"/>
    </row>
    <row r="299" spans="17:17" x14ac:dyDescent="0.25">
      <c r="Q299" s="65"/>
    </row>
    <row r="300" spans="17:17" x14ac:dyDescent="0.25">
      <c r="Q300" s="65"/>
    </row>
    <row r="301" spans="17:17" x14ac:dyDescent="0.25">
      <c r="Q301" s="65"/>
    </row>
    <row r="302" spans="17:17" x14ac:dyDescent="0.25">
      <c r="Q302" s="65"/>
    </row>
    <row r="303" spans="17:17" x14ac:dyDescent="0.25">
      <c r="Q303" s="65"/>
    </row>
    <row r="304" spans="17:17" x14ac:dyDescent="0.25">
      <c r="Q304" s="65"/>
    </row>
    <row r="305" spans="17:17" x14ac:dyDescent="0.25">
      <c r="Q305" s="65"/>
    </row>
    <row r="306" spans="17:17" x14ac:dyDescent="0.25">
      <c r="Q306" s="65"/>
    </row>
    <row r="307" spans="17:17" x14ac:dyDescent="0.25">
      <c r="Q307" s="65"/>
    </row>
    <row r="308" spans="17:17" x14ac:dyDescent="0.25">
      <c r="Q308" s="65"/>
    </row>
    <row r="309" spans="17:17" x14ac:dyDescent="0.25">
      <c r="Q309" s="65"/>
    </row>
    <row r="310" spans="17:17" x14ac:dyDescent="0.25">
      <c r="Q310" s="65"/>
    </row>
    <row r="311" spans="17:17" x14ac:dyDescent="0.25">
      <c r="Q311" s="65"/>
    </row>
    <row r="312" spans="17:17" x14ac:dyDescent="0.25">
      <c r="Q312" s="65"/>
    </row>
    <row r="313" spans="17:17" x14ac:dyDescent="0.25">
      <c r="Q313" s="65"/>
    </row>
    <row r="314" spans="17:17" x14ac:dyDescent="0.25">
      <c r="Q314" s="65"/>
    </row>
    <row r="315" spans="17:17" x14ac:dyDescent="0.25">
      <c r="Q315" s="65"/>
    </row>
    <row r="316" spans="17:17" x14ac:dyDescent="0.25">
      <c r="Q316" s="65"/>
    </row>
    <row r="317" spans="17:17" x14ac:dyDescent="0.25">
      <c r="Q317" s="65"/>
    </row>
    <row r="318" spans="17:17" x14ac:dyDescent="0.25">
      <c r="Q318" s="65"/>
    </row>
    <row r="319" spans="17:17" x14ac:dyDescent="0.25">
      <c r="Q319" s="65"/>
    </row>
    <row r="320" spans="17:17" x14ac:dyDescent="0.25">
      <c r="Q320" s="65"/>
    </row>
    <row r="321" spans="17:17" x14ac:dyDescent="0.25">
      <c r="Q321" s="65"/>
    </row>
    <row r="322" spans="17:17" x14ac:dyDescent="0.25">
      <c r="Q322" s="65"/>
    </row>
    <row r="323" spans="17:17" x14ac:dyDescent="0.25">
      <c r="Q323" s="65"/>
    </row>
    <row r="324" spans="17:17" x14ac:dyDescent="0.25">
      <c r="Q324" s="65"/>
    </row>
  </sheetData>
  <mergeCells count="24">
    <mergeCell ref="C154:Q154"/>
    <mergeCell ref="C168:Q168"/>
    <mergeCell ref="C44:Q44"/>
    <mergeCell ref="C47:Q47"/>
    <mergeCell ref="C53:Q53"/>
    <mergeCell ref="C69:Q69"/>
    <mergeCell ref="C107:Q107"/>
    <mergeCell ref="C151:Q151"/>
    <mergeCell ref="C41:Q41"/>
    <mergeCell ref="C2:Q2"/>
    <mergeCell ref="A4:A5"/>
    <mergeCell ref="C4:C5"/>
    <mergeCell ref="E4:E5"/>
    <mergeCell ref="F4:G4"/>
    <mergeCell ref="H4:H5"/>
    <mergeCell ref="I4:I5"/>
    <mergeCell ref="J4:J5"/>
    <mergeCell ref="K4:K5"/>
    <mergeCell ref="L4:O4"/>
    <mergeCell ref="P4:P5"/>
    <mergeCell ref="Q4:Q5"/>
    <mergeCell ref="C6:Q6"/>
    <mergeCell ref="C11:Q11"/>
    <mergeCell ref="C35:Q35"/>
  </mergeCells>
  <pageMargins left="0.43307086614173229" right="0.23622047244094491" top="0.35433070866141736" bottom="0.39370078740157483" header="0.31496062992125984" footer="0.19685039370078741"/>
  <pageSetup paperSize="9" scale="69" fitToHeight="0" orientation="landscape" r:id="rId1"/>
  <headerFooter>
    <oddFooter>&amp;C&amp;P&amp;L&amp;1#&amp;"Calibri"&amp;9&amp;K000000Klasifikace informací: Neveřejné</oddFooter>
  </headerFooter>
  <rowBreaks count="1" manualBreakCount="1">
    <brk id="14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EU_31_10_2022_hodnoty</vt:lpstr>
      <vt:lpstr>EU_31_10_2022_hodnoty!Názvy_tisku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Staňková Petra</dc:creator>
  <cp:lastModifiedBy>Klučková Pavla</cp:lastModifiedBy>
  <cp:lastPrinted>2022-11-15T12:14:29Z</cp:lastPrinted>
  <dcterms:created xsi:type="dcterms:W3CDTF">2022-11-15T11:29:18Z</dcterms:created>
  <dcterms:modified xsi:type="dcterms:W3CDTF">2022-11-15T12:41:21Z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15ad6d0-798b-44f9-b3fd-112ad6275fb4_Enabled">
    <vt:lpwstr>true</vt:lpwstr>
  </property>
  <property fmtid="{D5CDD505-2E9C-101B-9397-08002B2CF9AE}" pid="3" name="MSIP_Label_215ad6d0-798b-44f9-b3fd-112ad6275fb4_SetDate">
    <vt:lpwstr>2022-11-15T11:43:20Z</vt:lpwstr>
  </property>
  <property fmtid="{D5CDD505-2E9C-101B-9397-08002B2CF9AE}" pid="4" name="MSIP_Label_215ad6d0-798b-44f9-b3fd-112ad6275fb4_Method">
    <vt:lpwstr>Standard</vt:lpwstr>
  </property>
  <property fmtid="{D5CDD505-2E9C-101B-9397-08002B2CF9AE}" pid="5" name="MSIP_Label_215ad6d0-798b-44f9-b3fd-112ad6275fb4_Name">
    <vt:lpwstr>Neveřejná informace (popis)</vt:lpwstr>
  </property>
  <property fmtid="{D5CDD505-2E9C-101B-9397-08002B2CF9AE}" pid="6" name="MSIP_Label_215ad6d0-798b-44f9-b3fd-112ad6275fb4_SiteId">
    <vt:lpwstr>39f24d0b-aa30-4551-8e81-43c77cf1000e</vt:lpwstr>
  </property>
  <property fmtid="{D5CDD505-2E9C-101B-9397-08002B2CF9AE}" pid="7" name="MSIP_Label_215ad6d0-798b-44f9-b3fd-112ad6275fb4_ActionId">
    <vt:lpwstr>05ebc4ab-01b4-4d75-937c-72f265c5ed44</vt:lpwstr>
  </property>
  <property fmtid="{D5CDD505-2E9C-101B-9397-08002B2CF9AE}" pid="8" name="MSIP_Label_215ad6d0-798b-44f9-b3fd-112ad6275fb4_ContentBits">
    <vt:lpwstr>2</vt:lpwstr>
  </property>
</Properties>
</file>